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style11.xml" ContentType="application/vnd.ms-office.chartstyle+xml"/>
  <Override PartName="/xl/charts/colors11.xml" ContentType="application/vnd.ms-office.chartcolorstyle+xml"/>
  <Override PartName="/xl/charts/chart19.xml" ContentType="application/vnd.openxmlformats-officedocument.drawingml.chart+xml"/>
  <Override PartName="/xl/charts/style12.xml" ContentType="application/vnd.ms-office.chartstyle+xml"/>
  <Override PartName="/xl/charts/colors12.xml" ContentType="application/vnd.ms-office.chartcolorstyle+xml"/>
  <Override PartName="/xl/charts/chart20.xml" ContentType="application/vnd.openxmlformats-officedocument.drawingml.chart+xml"/>
  <Override PartName="/xl/drawings/drawing10.xml" ContentType="application/vnd.openxmlformats-officedocument.drawing+xml"/>
  <Override PartName="/xl/charts/chart21.xml" ContentType="application/vnd.openxmlformats-officedocument.drawingml.chart+xml"/>
  <Override PartName="/xl/charts/style13.xml" ContentType="application/vnd.ms-office.chartstyle+xml"/>
  <Override PartName="/xl/charts/colors13.xml" ContentType="application/vnd.ms-office.chartcolorstyle+xml"/>
  <Override PartName="/xl/charts/chart22.xml" ContentType="application/vnd.openxmlformats-officedocument.drawingml.chart+xml"/>
  <Override PartName="/xl/charts/style14.xml" ContentType="application/vnd.ms-office.chartstyle+xml"/>
  <Override PartName="/xl/charts/colors14.xml" ContentType="application/vnd.ms-office.chartcolorstyle+xml"/>
  <Override PartName="/xl/charts/chart23.xml" ContentType="application/vnd.openxmlformats-officedocument.drawingml.chart+xml"/>
  <Override PartName="/xl/drawings/drawing11.xml" ContentType="application/vnd.openxmlformats-officedocument.drawing+xml"/>
  <Override PartName="/xl/charts/chart24.xml" ContentType="application/vnd.openxmlformats-officedocument.drawingml.chart+xml"/>
  <Override PartName="/xl/charts/style15.xml" ContentType="application/vnd.ms-office.chartstyle+xml"/>
  <Override PartName="/xl/charts/colors15.xml" ContentType="application/vnd.ms-office.chartcolorstyle+xml"/>
  <Override PartName="/xl/charts/chart25.xml" ContentType="application/vnd.openxmlformats-officedocument.drawingml.chart+xml"/>
  <Override PartName="/xl/drawings/drawing12.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charts/style16.xml" ContentType="application/vnd.ms-office.chartstyle+xml"/>
  <Override PartName="/xl/charts/colors16.xml" ContentType="application/vnd.ms-office.chartcolorstyle+xml"/>
  <Override PartName="/xl/charts/chart2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3.xml" ContentType="application/vnd.openxmlformats-officedocument.drawing+xml"/>
  <Override PartName="/xl/charts/chart29.xml" ContentType="application/vnd.openxmlformats-officedocument.drawingml.chart+xml"/>
  <Override PartName="/xl/drawings/drawing14.xml" ContentType="application/vnd.openxmlformats-officedocument.drawing+xml"/>
  <Override PartName="/xl/charts/chart30.xml" ContentType="application/vnd.openxmlformats-officedocument.drawingml.chart+xml"/>
  <Override PartName="/xl/charts/style18.xml" ContentType="application/vnd.ms-office.chartstyle+xml"/>
  <Override PartName="/xl/charts/colors18.xml" ContentType="application/vnd.ms-office.chartcolorstyle+xml"/>
  <Override PartName="/xl/charts/chart31.xml" ContentType="application/vnd.openxmlformats-officedocument.drawingml.chart+xml"/>
  <Override PartName="/xl/drawings/drawing15.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ropbox\AAP_DOCS\AAP_raport\Raport 2015\"/>
    </mc:Choice>
  </mc:AlternateContent>
  <bookViews>
    <workbookView xWindow="0" yWindow="0" windowWidth="29070" windowHeight="15870" tabRatio="736"/>
  </bookViews>
  <sheets>
    <sheet name="Anexa 01" sheetId="3" r:id="rId1"/>
    <sheet name="Anexa 2" sheetId="4" r:id="rId2"/>
    <sheet name="Anexa 3" sheetId="5" r:id="rId3"/>
    <sheet name="Anexa 4" sheetId="6" r:id="rId4"/>
    <sheet name="Anexa 5" sheetId="7" r:id="rId5"/>
    <sheet name="Anexa 6" sheetId="8" r:id="rId6"/>
    <sheet name="Anexa 7" sheetId="9" r:id="rId7"/>
    <sheet name="Anexa 8" sheetId="10" r:id="rId8"/>
    <sheet name="Anexa 9" sheetId="11" r:id="rId9"/>
    <sheet name="Anexa 10" sheetId="21" r:id="rId10"/>
    <sheet name="Anexa 11" sheetId="14" r:id="rId11"/>
    <sheet name="Anexa 12" sheetId="20" r:id="rId12"/>
    <sheet name="Anexa 13" sheetId="15" r:id="rId13"/>
    <sheet name="Anexa 14" sheetId="16" r:id="rId14"/>
    <sheet name="Anexa 15" sheetId="22" r:id="rId15"/>
    <sheet name="Anexa 111" sheetId="18" state="hidden" r:id="rId16"/>
    <sheet name="COP_CR" sheetId="19" state="hidden" r:id="rId17"/>
  </sheets>
  <definedNames>
    <definedName name="_xlnm._FilterDatabase" localSheetId="0" hidden="1">'Anexa 01'!$A$5:$G$30</definedName>
    <definedName name="_xlnm._FilterDatabase" localSheetId="1" hidden="1">'Anexa 2'!$A$5:$C$25</definedName>
    <definedName name="_xlnm.Print_Area" localSheetId="0">'Anexa 01'!$A$1:$G$25</definedName>
    <definedName name="_xlnm.Print_Area" localSheetId="9">'Anexa 10'!$A$1:$I$20</definedName>
    <definedName name="_xlnm.Print_Area" localSheetId="10">'Anexa 11'!$A$1:$N$10</definedName>
    <definedName name="_xlnm.Print_Area" localSheetId="15">'Anexa 111'!$A$1:$K$14</definedName>
    <definedName name="_xlnm.Print_Area" localSheetId="11">'Anexa 12'!$A$1:$K$16</definedName>
    <definedName name="_xlnm.Print_Area" localSheetId="12">'Anexa 13'!$A$1:$T$19</definedName>
    <definedName name="_xlnm.Print_Area" localSheetId="13">'Anexa 14'!$A$1:$J$41</definedName>
    <definedName name="_xlnm.Print_Area" localSheetId="14">'Anexa 15'!$A$1:$E$12</definedName>
    <definedName name="_xlnm.Print_Area" localSheetId="1">'Anexa 2'!$A$1:$C$20</definedName>
    <definedName name="_xlnm.Print_Area" localSheetId="2">'Anexa 3'!$A$1:$F$197</definedName>
    <definedName name="_xlnm.Print_Area" localSheetId="3">'Anexa 4'!$A$1:$G$12</definedName>
    <definedName name="_xlnm.Print_Area" localSheetId="4">'Anexa 5'!$A$1:$H$13</definedName>
    <definedName name="_xlnm.Print_Area" localSheetId="5">'Anexa 6'!$A$1:$M$123</definedName>
    <definedName name="_xlnm.Print_Area" localSheetId="6">'Anexa 7'!$A$1:$M$182</definedName>
    <definedName name="_xlnm.Print_Area" localSheetId="7">'Anexa 8'!$A$1:$M$131</definedName>
    <definedName name="_xlnm.Print_Area" localSheetId="8">'Anexa 9'!$A$1:$M$124</definedName>
    <definedName name="_xlnm.Print_Area" localSheetId="16">COP_CR!$A$1:$S$183</definedName>
    <definedName name="_xlnm.Print_Titles" localSheetId="2">'Anexa 3'!$5:$6</definedName>
    <definedName name="_xlnm.Print_Titles" localSheetId="5">'Anexa 6'!$5:$6</definedName>
    <definedName name="_xlnm.Print_Titles" localSheetId="6">'Anexa 7'!$5:$6</definedName>
    <definedName name="_xlnm.Print_Titles" localSheetId="7">'Anexa 8'!$5:$6</definedName>
    <definedName name="_xlnm.Print_Titles" localSheetId="8">'Anexa 9'!$5:$6</definedName>
    <definedName name="_xlnm.Print_Titles" localSheetId="16">COP_CR!$5:$7</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3" i="16" l="1"/>
  <c r="H13" i="7" l="1"/>
  <c r="O123" i="10" l="1"/>
  <c r="O122" i="10"/>
  <c r="O174" i="9"/>
  <c r="O173" i="9"/>
  <c r="O115" i="8"/>
  <c r="O114" i="8"/>
  <c r="E12" i="22" l="1"/>
  <c r="E11" i="22" l="1"/>
  <c r="E10" i="22" l="1"/>
  <c r="E9" i="22"/>
  <c r="E8" i="22"/>
  <c r="E7" i="22"/>
  <c r="E6" i="22"/>
  <c r="E5" i="22"/>
  <c r="H7" i="7" l="1"/>
  <c r="H8" i="7"/>
  <c r="H9" i="7"/>
  <c r="H10" i="7"/>
  <c r="H11" i="7"/>
  <c r="H12" i="7"/>
  <c r="H6" i="7"/>
  <c r="D17" i="15"/>
  <c r="D14" i="15"/>
  <c r="D10" i="15"/>
  <c r="D8" i="15"/>
  <c r="G17" i="15"/>
  <c r="G14" i="20" l="1"/>
  <c r="G15" i="20" s="1"/>
  <c r="F14" i="20"/>
  <c r="E14" i="20"/>
  <c r="E15" i="20" s="1"/>
  <c r="D14" i="20"/>
  <c r="D15" i="20" s="1"/>
  <c r="I13" i="20"/>
  <c r="K13" i="20" s="1"/>
  <c r="H13" i="20"/>
  <c r="H15" i="20" s="1"/>
  <c r="G13" i="20"/>
  <c r="F13" i="20"/>
  <c r="E13" i="20"/>
  <c r="D13" i="20"/>
  <c r="I11" i="20"/>
  <c r="H11" i="20"/>
  <c r="G11" i="20"/>
  <c r="F11" i="20"/>
  <c r="E11" i="20"/>
  <c r="D11" i="20"/>
  <c r="I9" i="20"/>
  <c r="H9" i="20"/>
  <c r="G9" i="20"/>
  <c r="K9" i="20" s="1"/>
  <c r="F9" i="20"/>
  <c r="E9" i="20"/>
  <c r="D9" i="20"/>
  <c r="K8" i="20"/>
  <c r="K10" i="20"/>
  <c r="K12" i="20"/>
  <c r="J8" i="20"/>
  <c r="J10" i="20"/>
  <c r="J12" i="20"/>
  <c r="K7" i="20"/>
  <c r="J7" i="20"/>
  <c r="I7" i="20"/>
  <c r="H7" i="20"/>
  <c r="G7" i="20"/>
  <c r="F7" i="20"/>
  <c r="E7" i="20"/>
  <c r="D7" i="20"/>
  <c r="O38" i="8"/>
  <c r="K9" i="14"/>
  <c r="F15" i="20" l="1"/>
  <c r="K14" i="20"/>
  <c r="K15" i="20" s="1"/>
  <c r="J14" i="20"/>
  <c r="I15" i="20"/>
  <c r="J13" i="20"/>
  <c r="K11" i="20"/>
  <c r="J11" i="20"/>
  <c r="J9" i="20"/>
  <c r="J15" i="20" l="1"/>
  <c r="H16" i="20" s="1"/>
  <c r="L9" i="14" l="1"/>
  <c r="L8" i="14"/>
  <c r="K8" i="14"/>
  <c r="C133" i="10" l="1"/>
  <c r="D133" i="10"/>
  <c r="E133" i="10"/>
  <c r="F133" i="10"/>
  <c r="C134" i="10"/>
  <c r="D134" i="10"/>
  <c r="E134" i="10"/>
  <c r="F134" i="10"/>
  <c r="F13" i="7" l="1"/>
  <c r="E13" i="7"/>
  <c r="D13" i="7"/>
  <c r="C13" i="7"/>
  <c r="G12" i="7"/>
  <c r="E10" i="16"/>
  <c r="E9" i="16"/>
  <c r="E11" i="16"/>
  <c r="E8" i="16"/>
  <c r="E7" i="16"/>
  <c r="O123" i="11"/>
  <c r="E13" i="16" l="1"/>
  <c r="G13" i="7"/>
  <c r="E8" i="15"/>
  <c r="G8" i="15"/>
  <c r="R8" i="15" l="1"/>
  <c r="E12" i="15" l="1"/>
  <c r="R12" i="15" s="1"/>
  <c r="G10" i="15"/>
  <c r="Q10" i="15" s="1"/>
  <c r="E10" i="15"/>
  <c r="R10" i="15" s="1"/>
  <c r="P14" i="15"/>
  <c r="D13" i="15"/>
  <c r="P13" i="15" s="1"/>
  <c r="D12" i="15"/>
  <c r="P12" i="15" s="1"/>
  <c r="D11" i="15"/>
  <c r="P11" i="15" s="1"/>
  <c r="P8" i="15"/>
  <c r="P10" i="15" l="1"/>
  <c r="L10" i="14"/>
  <c r="M8" i="14" s="1"/>
  <c r="M9" i="14" l="1"/>
  <c r="D151" i="6"/>
  <c r="F151" i="6"/>
  <c r="G151" i="6"/>
  <c r="D151" i="7"/>
  <c r="E151" i="7"/>
  <c r="F151" i="7"/>
  <c r="D144" i="11"/>
  <c r="E144" i="11"/>
  <c r="F144" i="11"/>
  <c r="D149" i="21"/>
  <c r="E149" i="21"/>
  <c r="F149" i="21"/>
  <c r="D151" i="14"/>
  <c r="E151" i="14"/>
  <c r="F151" i="14"/>
  <c r="D152" i="20"/>
  <c r="E152" i="20"/>
  <c r="F152" i="20"/>
  <c r="D153" i="15"/>
  <c r="E153" i="15"/>
  <c r="F153" i="15"/>
  <c r="D151" i="16"/>
  <c r="E151" i="16"/>
  <c r="F151" i="16"/>
  <c r="D150" i="6"/>
  <c r="F150" i="6"/>
  <c r="G150" i="6"/>
  <c r="D150" i="7"/>
  <c r="E150" i="7"/>
  <c r="F150" i="7"/>
  <c r="D143" i="11"/>
  <c r="E143" i="11"/>
  <c r="F143" i="11"/>
  <c r="D148" i="21"/>
  <c r="E148" i="21"/>
  <c r="F148" i="21"/>
  <c r="D150" i="14"/>
  <c r="E150" i="14"/>
  <c r="F150" i="14"/>
  <c r="D151" i="20"/>
  <c r="E151" i="20"/>
  <c r="F151" i="20"/>
  <c r="D152" i="15"/>
  <c r="E152" i="15"/>
  <c r="F152" i="15"/>
  <c r="D150" i="16"/>
  <c r="E150" i="16"/>
  <c r="F150" i="16"/>
  <c r="G149" i="6"/>
  <c r="D142" i="11"/>
  <c r="E142" i="11"/>
  <c r="F142" i="11"/>
  <c r="D147" i="21"/>
  <c r="F147" i="21"/>
  <c r="D149" i="16"/>
  <c r="C151" i="6"/>
  <c r="C151" i="7"/>
  <c r="C144" i="11"/>
  <c r="C149" i="21"/>
  <c r="C151" i="14"/>
  <c r="C152" i="20"/>
  <c r="C153" i="15"/>
  <c r="C151" i="16"/>
  <c r="C150" i="6"/>
  <c r="C150" i="7"/>
  <c r="C143" i="11"/>
  <c r="C148" i="21"/>
  <c r="C150" i="14"/>
  <c r="C151" i="20"/>
  <c r="C152" i="15"/>
  <c r="C150" i="16"/>
  <c r="C149" i="6"/>
  <c r="C142" i="11"/>
  <c r="C147" i="21"/>
  <c r="C150" i="20"/>
  <c r="C151" i="15"/>
  <c r="C149" i="16"/>
  <c r="D149" i="6" l="1"/>
  <c r="G13" i="15" l="1"/>
  <c r="E13" i="15"/>
  <c r="R13" i="15" s="1"/>
  <c r="G11" i="15"/>
  <c r="Q11" i="15" l="1"/>
  <c r="Q13" i="15"/>
  <c r="K10" i="14"/>
  <c r="E11" i="15"/>
  <c r="G14" i="15"/>
  <c r="E14" i="15"/>
  <c r="R14" i="15" s="1"/>
  <c r="G12" i="15"/>
  <c r="Q12" i="15" l="1"/>
  <c r="Q14" i="15"/>
  <c r="R11" i="15"/>
  <c r="N8" i="14"/>
  <c r="N9" i="14"/>
  <c r="E147" i="21" l="1"/>
  <c r="O118" i="11" l="1"/>
  <c r="P118" i="11"/>
  <c r="O119" i="11"/>
  <c r="P119" i="11"/>
  <c r="O120" i="11"/>
  <c r="P120" i="11"/>
  <c r="F149" i="7" l="1"/>
  <c r="E149" i="7"/>
  <c r="D149" i="7"/>
  <c r="C149" i="7"/>
  <c r="G40" i="16" l="1"/>
  <c r="J40" i="16"/>
  <c r="J39" i="16"/>
  <c r="J38" i="16"/>
  <c r="I18" i="16"/>
  <c r="J32" i="16" s="1"/>
  <c r="F18" i="16"/>
  <c r="S14" i="15"/>
  <c r="E24" i="15" s="1"/>
  <c r="T14" i="15"/>
  <c r="D24" i="15" s="1"/>
  <c r="F149" i="16" l="1"/>
  <c r="J18" i="16"/>
  <c r="J33" i="16" s="1"/>
  <c r="J41" i="16"/>
  <c r="G39" i="16"/>
  <c r="G38" i="16"/>
  <c r="G32" i="16" l="1"/>
  <c r="G18" i="16"/>
  <c r="G41" i="16"/>
  <c r="E15" i="15"/>
  <c r="I16" i="15"/>
  <c r="G33" i="16" l="1"/>
  <c r="R15" i="15"/>
  <c r="E17" i="15"/>
  <c r="V19" i="15" s="1"/>
  <c r="Q15" i="15"/>
  <c r="S15" i="15"/>
  <c r="E25" i="15" s="1"/>
  <c r="T15" i="15"/>
  <c r="D25" i="15" s="1"/>
  <c r="S8" i="15"/>
  <c r="E23" i="15" s="1"/>
  <c r="T8" i="15"/>
  <c r="D23" i="15" s="1"/>
  <c r="Q8" i="15"/>
  <c r="O14" i="15"/>
  <c r="O15" i="15"/>
  <c r="H15" i="15" l="1"/>
  <c r="I15" i="15" s="1"/>
  <c r="V17" i="15"/>
  <c r="F8" i="15"/>
  <c r="H9" i="15"/>
  <c r="H8" i="15"/>
  <c r="H10" i="15"/>
  <c r="H11" i="15"/>
  <c r="H13" i="15"/>
  <c r="H12" i="15"/>
  <c r="H14" i="15"/>
  <c r="I14" i="15" s="1"/>
  <c r="F11" i="15"/>
  <c r="F15" i="15"/>
  <c r="F12" i="15"/>
  <c r="F9" i="15"/>
  <c r="F13" i="15"/>
  <c r="F10" i="15"/>
  <c r="F14" i="15"/>
  <c r="E149" i="16"/>
  <c r="S17" i="15"/>
  <c r="E26" i="15" s="1"/>
  <c r="E151" i="15" s="1"/>
  <c r="R17" i="15"/>
  <c r="Q17" i="15"/>
  <c r="T17" i="15"/>
  <c r="D26" i="15" s="1"/>
  <c r="D151" i="15" s="1"/>
  <c r="H17" i="15"/>
  <c r="O8" i="15"/>
  <c r="O17" i="15" s="1"/>
  <c r="F17" i="15" l="1"/>
  <c r="F151" i="15" s="1"/>
  <c r="I8" i="15"/>
  <c r="I17" i="15" l="1"/>
  <c r="O126" i="10" l="1"/>
  <c r="O125" i="10"/>
  <c r="P126" i="10"/>
  <c r="P127" i="10"/>
  <c r="P125" i="10"/>
  <c r="O127" i="10"/>
  <c r="E17" i="20" l="1"/>
  <c r="C10" i="14"/>
  <c r="C149" i="14" s="1"/>
  <c r="I16" i="20" l="1"/>
  <c r="G16" i="20"/>
  <c r="E16" i="20"/>
  <c r="E150" i="20" s="1"/>
  <c r="G17" i="20"/>
  <c r="I17" i="20"/>
  <c r="O182" i="19"/>
  <c r="N182" i="19"/>
  <c r="M182" i="19"/>
  <c r="L182" i="19"/>
  <c r="K182" i="19"/>
  <c r="J182" i="19"/>
  <c r="I182" i="19"/>
  <c r="H182" i="19"/>
  <c r="G182" i="19"/>
  <c r="F182" i="19"/>
  <c r="E182" i="19"/>
  <c r="D182" i="19"/>
  <c r="S181" i="19"/>
  <c r="R181" i="19"/>
  <c r="Q181" i="19"/>
  <c r="P181" i="19"/>
  <c r="T181" i="19" s="1"/>
  <c r="S180" i="19"/>
  <c r="R180" i="19"/>
  <c r="Q180" i="19"/>
  <c r="P180" i="19"/>
  <c r="T180" i="19" s="1"/>
  <c r="S179" i="19"/>
  <c r="R179" i="19"/>
  <c r="Q179" i="19"/>
  <c r="P179" i="19"/>
  <c r="S178" i="19"/>
  <c r="R178" i="19"/>
  <c r="Q178" i="19"/>
  <c r="Q182" i="19" s="1"/>
  <c r="P178" i="19"/>
  <c r="P182" i="19" s="1"/>
  <c r="O177" i="19"/>
  <c r="N177" i="19"/>
  <c r="M177" i="19"/>
  <c r="L177" i="19"/>
  <c r="K177" i="19"/>
  <c r="J177" i="19"/>
  <c r="I177" i="19"/>
  <c r="H177" i="19"/>
  <c r="G177" i="19"/>
  <c r="F177" i="19"/>
  <c r="E177" i="19"/>
  <c r="D177" i="19"/>
  <c r="S176" i="19"/>
  <c r="R176" i="19"/>
  <c r="Q176" i="19"/>
  <c r="P176" i="19"/>
  <c r="T176" i="19" s="1"/>
  <c r="S175" i="19"/>
  <c r="R175" i="19"/>
  <c r="Q175" i="19"/>
  <c r="P175" i="19"/>
  <c r="T175" i="19" s="1"/>
  <c r="S174" i="19"/>
  <c r="R174" i="19"/>
  <c r="Q174" i="19"/>
  <c r="P174" i="19"/>
  <c r="T174" i="19" s="1"/>
  <c r="S173" i="19"/>
  <c r="S177" i="19" s="1"/>
  <c r="R173" i="19"/>
  <c r="R177" i="19" s="1"/>
  <c r="Q173" i="19"/>
  <c r="P173" i="19"/>
  <c r="O172" i="19"/>
  <c r="N172" i="19"/>
  <c r="M172" i="19"/>
  <c r="L172" i="19"/>
  <c r="K172" i="19"/>
  <c r="J172" i="19"/>
  <c r="I172" i="19"/>
  <c r="H172" i="19"/>
  <c r="G172" i="19"/>
  <c r="F172" i="19"/>
  <c r="E172" i="19"/>
  <c r="D172" i="19"/>
  <c r="S171" i="19"/>
  <c r="R171" i="19"/>
  <c r="Q171" i="19"/>
  <c r="P171" i="19"/>
  <c r="S170" i="19"/>
  <c r="R170" i="19"/>
  <c r="Q170" i="19"/>
  <c r="P170" i="19"/>
  <c r="T170" i="19" s="1"/>
  <c r="S169" i="19"/>
  <c r="R169" i="19"/>
  <c r="Q169" i="19"/>
  <c r="P169" i="19"/>
  <c r="T169" i="19" s="1"/>
  <c r="S168" i="19"/>
  <c r="S172" i="19" s="1"/>
  <c r="R168" i="19"/>
  <c r="R172" i="19" s="1"/>
  <c r="Q168" i="19"/>
  <c r="Q172" i="19" s="1"/>
  <c r="P168" i="19"/>
  <c r="P172" i="19" s="1"/>
  <c r="O167" i="19"/>
  <c r="N167" i="19"/>
  <c r="M167" i="19"/>
  <c r="L167" i="19"/>
  <c r="K167" i="19"/>
  <c r="J167" i="19"/>
  <c r="I167" i="19"/>
  <c r="H167" i="19"/>
  <c r="G167" i="19"/>
  <c r="F167" i="19"/>
  <c r="E167" i="19"/>
  <c r="D167" i="19"/>
  <c r="S166" i="19"/>
  <c r="R166" i="19"/>
  <c r="Q166" i="19"/>
  <c r="U166" i="19" s="1"/>
  <c r="P166" i="19"/>
  <c r="T166" i="19" s="1"/>
  <c r="S165" i="19"/>
  <c r="R165" i="19"/>
  <c r="Q165" i="19"/>
  <c r="P165" i="19"/>
  <c r="S164" i="19"/>
  <c r="R164" i="19"/>
  <c r="Q164" i="19"/>
  <c r="U164" i="19" s="1"/>
  <c r="P164" i="19"/>
  <c r="T164" i="19" s="1"/>
  <c r="S163" i="19"/>
  <c r="S167" i="19" s="1"/>
  <c r="R163" i="19"/>
  <c r="R167" i="19" s="1"/>
  <c r="Q163" i="19"/>
  <c r="Q167" i="19" s="1"/>
  <c r="P163" i="19"/>
  <c r="P167" i="19" s="1"/>
  <c r="O162" i="19"/>
  <c r="N162" i="19"/>
  <c r="M162" i="19"/>
  <c r="L162" i="19"/>
  <c r="K162" i="19"/>
  <c r="J162" i="19"/>
  <c r="I162" i="19"/>
  <c r="H162" i="19"/>
  <c r="G162" i="19"/>
  <c r="F162" i="19"/>
  <c r="E162" i="19"/>
  <c r="D162" i="19"/>
  <c r="S161" i="19"/>
  <c r="R161" i="19"/>
  <c r="Q161" i="19"/>
  <c r="P161" i="19"/>
  <c r="T161" i="19" s="1"/>
  <c r="S160" i="19"/>
  <c r="R160" i="19"/>
  <c r="Q160" i="19"/>
  <c r="P160" i="19"/>
  <c r="T160" i="19" s="1"/>
  <c r="S159" i="19"/>
  <c r="R159" i="19"/>
  <c r="Q159" i="19"/>
  <c r="P159" i="19"/>
  <c r="S158" i="19"/>
  <c r="R158" i="19"/>
  <c r="Q158" i="19"/>
  <c r="P158" i="19"/>
  <c r="T158" i="19" s="1"/>
  <c r="O157" i="19"/>
  <c r="N157" i="19"/>
  <c r="M157" i="19"/>
  <c r="L157" i="19"/>
  <c r="K157" i="19"/>
  <c r="J157" i="19"/>
  <c r="I157" i="19"/>
  <c r="H157" i="19"/>
  <c r="G157" i="19"/>
  <c r="F157" i="19"/>
  <c r="E157" i="19"/>
  <c r="D157" i="19"/>
  <c r="S156" i="19"/>
  <c r="R156" i="19"/>
  <c r="Q156" i="19"/>
  <c r="P156" i="19"/>
  <c r="T156" i="19" s="1"/>
  <c r="S155" i="19"/>
  <c r="R155" i="19"/>
  <c r="Q155" i="19"/>
  <c r="P155" i="19"/>
  <c r="T155" i="19" s="1"/>
  <c r="S154" i="19"/>
  <c r="R154" i="19"/>
  <c r="Q154" i="19"/>
  <c r="P154" i="19"/>
  <c r="T154" i="19" s="1"/>
  <c r="S153" i="19"/>
  <c r="S157" i="19" s="1"/>
  <c r="R153" i="19"/>
  <c r="R157" i="19" s="1"/>
  <c r="Q153" i="19"/>
  <c r="P153" i="19"/>
  <c r="O152" i="19"/>
  <c r="N152" i="19"/>
  <c r="M152" i="19"/>
  <c r="L152" i="19"/>
  <c r="K152" i="19"/>
  <c r="J152" i="19"/>
  <c r="I152" i="19"/>
  <c r="H152" i="19"/>
  <c r="G152" i="19"/>
  <c r="F152" i="19"/>
  <c r="E152" i="19"/>
  <c r="D152" i="19"/>
  <c r="S151" i="19"/>
  <c r="R151" i="19"/>
  <c r="Q151" i="19"/>
  <c r="P151" i="19"/>
  <c r="S150" i="19"/>
  <c r="R150" i="19"/>
  <c r="Q150" i="19"/>
  <c r="P150" i="19"/>
  <c r="T150" i="19" s="1"/>
  <c r="S149" i="19"/>
  <c r="R149" i="19"/>
  <c r="Q149" i="19"/>
  <c r="P149" i="19"/>
  <c r="T149" i="19" s="1"/>
  <c r="S148" i="19"/>
  <c r="R148" i="19"/>
  <c r="Q148" i="19"/>
  <c r="Q152" i="19" s="1"/>
  <c r="P148" i="19"/>
  <c r="P152" i="19" s="1"/>
  <c r="O147" i="19"/>
  <c r="N147" i="19"/>
  <c r="M147" i="19"/>
  <c r="L147" i="19"/>
  <c r="K147" i="19"/>
  <c r="J147" i="19"/>
  <c r="I147" i="19"/>
  <c r="H147" i="19"/>
  <c r="G147" i="19"/>
  <c r="F147" i="19"/>
  <c r="E147" i="19"/>
  <c r="D147" i="19"/>
  <c r="S146" i="19"/>
  <c r="R146" i="19"/>
  <c r="Q146" i="19"/>
  <c r="P146" i="19"/>
  <c r="T146" i="19" s="1"/>
  <c r="S145" i="19"/>
  <c r="R145" i="19"/>
  <c r="Q145" i="19"/>
  <c r="P145" i="19"/>
  <c r="S144" i="19"/>
  <c r="R144" i="19"/>
  <c r="Q144" i="19"/>
  <c r="P144" i="19"/>
  <c r="T144" i="19" s="1"/>
  <c r="S143" i="19"/>
  <c r="R143" i="19"/>
  <c r="Q143" i="19"/>
  <c r="Q147" i="19" s="1"/>
  <c r="P143" i="19"/>
  <c r="P147" i="19" s="1"/>
  <c r="O142" i="19"/>
  <c r="N142" i="19"/>
  <c r="M142" i="19"/>
  <c r="L142" i="19"/>
  <c r="K142" i="19"/>
  <c r="J142" i="19"/>
  <c r="I142" i="19"/>
  <c r="H142" i="19"/>
  <c r="G142" i="19"/>
  <c r="F142" i="19"/>
  <c r="E142" i="19"/>
  <c r="D142" i="19"/>
  <c r="S141" i="19"/>
  <c r="R141" i="19"/>
  <c r="Q141" i="19"/>
  <c r="P141" i="19"/>
  <c r="T141" i="19" s="1"/>
  <c r="S140" i="19"/>
  <c r="R140" i="19"/>
  <c r="Q140" i="19"/>
  <c r="P140" i="19"/>
  <c r="T140" i="19" s="1"/>
  <c r="S139" i="19"/>
  <c r="R139" i="19"/>
  <c r="Q139" i="19"/>
  <c r="P139" i="19"/>
  <c r="S138" i="19"/>
  <c r="R138" i="19"/>
  <c r="Q138" i="19"/>
  <c r="Q142" i="19" s="1"/>
  <c r="P138" i="19"/>
  <c r="P142" i="19" s="1"/>
  <c r="O137" i="19"/>
  <c r="N137" i="19"/>
  <c r="M137" i="19"/>
  <c r="L137" i="19"/>
  <c r="K137" i="19"/>
  <c r="J137" i="19"/>
  <c r="I137" i="19"/>
  <c r="H137" i="19"/>
  <c r="G137" i="19"/>
  <c r="F137" i="19"/>
  <c r="E137" i="19"/>
  <c r="D137" i="19"/>
  <c r="S136" i="19"/>
  <c r="R136" i="19"/>
  <c r="Q136" i="19"/>
  <c r="U136" i="19" s="1"/>
  <c r="P136" i="19"/>
  <c r="T136" i="19" s="1"/>
  <c r="S135" i="19"/>
  <c r="R135" i="19"/>
  <c r="Q135" i="19"/>
  <c r="U135" i="19" s="1"/>
  <c r="P135" i="19"/>
  <c r="T135" i="19" s="1"/>
  <c r="S134" i="19"/>
  <c r="R134" i="19"/>
  <c r="Q134" i="19"/>
  <c r="U134" i="19" s="1"/>
  <c r="P134" i="19"/>
  <c r="T134" i="19" s="1"/>
  <c r="S133" i="19"/>
  <c r="S137" i="19" s="1"/>
  <c r="R133" i="19"/>
  <c r="R137" i="19" s="1"/>
  <c r="Q133" i="19"/>
  <c r="P133" i="19"/>
  <c r="O132" i="19"/>
  <c r="N132" i="19"/>
  <c r="M132" i="19"/>
  <c r="L132" i="19"/>
  <c r="K132" i="19"/>
  <c r="J132" i="19"/>
  <c r="I132" i="19"/>
  <c r="H132" i="19"/>
  <c r="G132" i="19"/>
  <c r="F132" i="19"/>
  <c r="E132" i="19"/>
  <c r="D132" i="19"/>
  <c r="S131" i="19"/>
  <c r="R131" i="19"/>
  <c r="Q131" i="19"/>
  <c r="P131" i="19"/>
  <c r="S130" i="19"/>
  <c r="R130" i="19"/>
  <c r="Q130" i="19"/>
  <c r="U130" i="19" s="1"/>
  <c r="P130" i="19"/>
  <c r="T130" i="19" s="1"/>
  <c r="S129" i="19"/>
  <c r="R129" i="19"/>
  <c r="Q129" i="19"/>
  <c r="U129" i="19" s="1"/>
  <c r="P129" i="19"/>
  <c r="T129" i="19" s="1"/>
  <c r="S128" i="19"/>
  <c r="S132" i="19" s="1"/>
  <c r="R128" i="19"/>
  <c r="R132" i="19" s="1"/>
  <c r="Q128" i="19"/>
  <c r="Q132" i="19" s="1"/>
  <c r="P128" i="19"/>
  <c r="P132" i="19" s="1"/>
  <c r="O127" i="19"/>
  <c r="N127" i="19"/>
  <c r="M127" i="19"/>
  <c r="L127" i="19"/>
  <c r="K127" i="19"/>
  <c r="J127" i="19"/>
  <c r="I127" i="19"/>
  <c r="H127" i="19"/>
  <c r="G127" i="19"/>
  <c r="F127" i="19"/>
  <c r="E127" i="19"/>
  <c r="D127" i="19"/>
  <c r="S126" i="19"/>
  <c r="R126" i="19"/>
  <c r="Q126" i="19"/>
  <c r="U126" i="19" s="1"/>
  <c r="P126" i="19"/>
  <c r="T126" i="19" s="1"/>
  <c r="S125" i="19"/>
  <c r="R125" i="19"/>
  <c r="Q125" i="19"/>
  <c r="P125" i="19"/>
  <c r="T125" i="19" s="1"/>
  <c r="S124" i="19"/>
  <c r="R124" i="19"/>
  <c r="Q124" i="19"/>
  <c r="U124" i="19" s="1"/>
  <c r="P124" i="19"/>
  <c r="S123" i="19"/>
  <c r="S127" i="19" s="1"/>
  <c r="R123" i="19"/>
  <c r="R127" i="19" s="1"/>
  <c r="Q123" i="19"/>
  <c r="P123" i="19"/>
  <c r="O122" i="19"/>
  <c r="N122" i="19"/>
  <c r="M122" i="19"/>
  <c r="L122" i="19"/>
  <c r="K122" i="19"/>
  <c r="J122" i="19"/>
  <c r="I122" i="19"/>
  <c r="H122" i="19"/>
  <c r="G122" i="19"/>
  <c r="F122" i="19"/>
  <c r="E122" i="19"/>
  <c r="D122" i="19"/>
  <c r="S121" i="19"/>
  <c r="R121" i="19"/>
  <c r="Q121" i="19"/>
  <c r="U121" i="19" s="1"/>
  <c r="P121" i="19"/>
  <c r="T121" i="19" s="1"/>
  <c r="S120" i="19"/>
  <c r="R120" i="19"/>
  <c r="Q120" i="19"/>
  <c r="U120" i="19" s="1"/>
  <c r="P120" i="19"/>
  <c r="S119" i="19"/>
  <c r="R119" i="19"/>
  <c r="Q119" i="19"/>
  <c r="P119" i="19"/>
  <c r="U118" i="19"/>
  <c r="S118" i="19"/>
  <c r="R118" i="19"/>
  <c r="Q118" i="19"/>
  <c r="P118" i="19"/>
  <c r="O117" i="19"/>
  <c r="N117" i="19"/>
  <c r="M117" i="19"/>
  <c r="L117" i="19"/>
  <c r="K117" i="19"/>
  <c r="J117" i="19"/>
  <c r="I117" i="19"/>
  <c r="H117" i="19"/>
  <c r="G117" i="19"/>
  <c r="F117" i="19"/>
  <c r="E117" i="19"/>
  <c r="D117" i="19"/>
  <c r="S116" i="19"/>
  <c r="R116" i="19"/>
  <c r="Q116" i="19"/>
  <c r="P116" i="19"/>
  <c r="S115" i="19"/>
  <c r="R115" i="19"/>
  <c r="Q115" i="19"/>
  <c r="P115" i="19"/>
  <c r="T115" i="19" s="1"/>
  <c r="S114" i="19"/>
  <c r="R114" i="19"/>
  <c r="Q114" i="19"/>
  <c r="U114" i="19" s="1"/>
  <c r="P114" i="19"/>
  <c r="T114" i="19" s="1"/>
  <c r="S113" i="19"/>
  <c r="S117" i="19" s="1"/>
  <c r="R113" i="19"/>
  <c r="Q113" i="19"/>
  <c r="P113" i="19"/>
  <c r="O112" i="19"/>
  <c r="N112" i="19"/>
  <c r="M112" i="19"/>
  <c r="L112" i="19"/>
  <c r="K112" i="19"/>
  <c r="J112" i="19"/>
  <c r="I112" i="19"/>
  <c r="H112" i="19"/>
  <c r="G112" i="19"/>
  <c r="F112" i="19"/>
  <c r="E112" i="19"/>
  <c r="D112" i="19"/>
  <c r="S111" i="19"/>
  <c r="R111" i="19"/>
  <c r="Q111" i="19"/>
  <c r="U111" i="19" s="1"/>
  <c r="P111" i="19"/>
  <c r="T111" i="19" s="1"/>
  <c r="S110" i="19"/>
  <c r="R110" i="19"/>
  <c r="Q110" i="19"/>
  <c r="U110" i="19" s="1"/>
  <c r="P110" i="19"/>
  <c r="T110" i="19" s="1"/>
  <c r="S109" i="19"/>
  <c r="R109" i="19"/>
  <c r="Q109" i="19"/>
  <c r="U109" i="19" s="1"/>
  <c r="P109" i="19"/>
  <c r="T109" i="19" s="1"/>
  <c r="S108" i="19"/>
  <c r="S112" i="19" s="1"/>
  <c r="R108" i="19"/>
  <c r="R112" i="19" s="1"/>
  <c r="Q108" i="19"/>
  <c r="U108" i="19" s="1"/>
  <c r="U112" i="19" s="1"/>
  <c r="P108" i="19"/>
  <c r="P112" i="19" s="1"/>
  <c r="S107" i="19"/>
  <c r="O107" i="19"/>
  <c r="N107" i="19"/>
  <c r="M107" i="19"/>
  <c r="L107" i="19"/>
  <c r="K107" i="19"/>
  <c r="J107" i="19"/>
  <c r="I107" i="19"/>
  <c r="H107" i="19"/>
  <c r="G107" i="19"/>
  <c r="F107" i="19"/>
  <c r="E107" i="19"/>
  <c r="D107" i="19"/>
  <c r="S106" i="19"/>
  <c r="R106" i="19"/>
  <c r="Q106" i="19"/>
  <c r="U106" i="19" s="1"/>
  <c r="P106" i="19"/>
  <c r="S105" i="19"/>
  <c r="R105" i="19"/>
  <c r="Q105" i="19"/>
  <c r="U105" i="19" s="1"/>
  <c r="P105" i="19"/>
  <c r="S104" i="19"/>
  <c r="R104" i="19"/>
  <c r="Q104" i="19"/>
  <c r="U104" i="19" s="1"/>
  <c r="P104" i="19"/>
  <c r="S103" i="19"/>
  <c r="R103" i="19"/>
  <c r="Q103" i="19"/>
  <c r="Q107" i="19" s="1"/>
  <c r="P103" i="19"/>
  <c r="P107" i="19" s="1"/>
  <c r="O102" i="19"/>
  <c r="N102" i="19"/>
  <c r="M102" i="19"/>
  <c r="L102" i="19"/>
  <c r="K102" i="19"/>
  <c r="J102" i="19"/>
  <c r="I102" i="19"/>
  <c r="H102" i="19"/>
  <c r="G102" i="19"/>
  <c r="F102" i="19"/>
  <c r="E102" i="19"/>
  <c r="D102" i="19"/>
  <c r="S101" i="19"/>
  <c r="R101" i="19"/>
  <c r="R102" i="19" s="1"/>
  <c r="Q101" i="19"/>
  <c r="P101" i="19"/>
  <c r="S100" i="19"/>
  <c r="R100" i="19"/>
  <c r="Q100" i="19"/>
  <c r="U100" i="19" s="1"/>
  <c r="P100" i="19"/>
  <c r="S99" i="19"/>
  <c r="R99" i="19"/>
  <c r="Q99" i="19"/>
  <c r="P99" i="19"/>
  <c r="S98" i="19"/>
  <c r="R98" i="19"/>
  <c r="Q98" i="19"/>
  <c r="P98" i="19"/>
  <c r="P97" i="19"/>
  <c r="O97" i="19"/>
  <c r="N97" i="19"/>
  <c r="M97" i="19"/>
  <c r="L97" i="19"/>
  <c r="K97" i="19"/>
  <c r="J97" i="19"/>
  <c r="I97" i="19"/>
  <c r="H97" i="19"/>
  <c r="G97" i="19"/>
  <c r="F97" i="19"/>
  <c r="E97" i="19"/>
  <c r="D97" i="19"/>
  <c r="S96" i="19"/>
  <c r="R96" i="19"/>
  <c r="Q96" i="19"/>
  <c r="U96" i="19" s="1"/>
  <c r="P96" i="19"/>
  <c r="T96" i="19" s="1"/>
  <c r="S95" i="19"/>
  <c r="R95" i="19"/>
  <c r="Q95" i="19"/>
  <c r="P95" i="19"/>
  <c r="T95" i="19" s="1"/>
  <c r="S94" i="19"/>
  <c r="R94" i="19"/>
  <c r="Q94" i="19"/>
  <c r="U94" i="19" s="1"/>
  <c r="P94" i="19"/>
  <c r="T94" i="19" s="1"/>
  <c r="S93" i="19"/>
  <c r="R93" i="19"/>
  <c r="R97" i="19" s="1"/>
  <c r="Q93" i="19"/>
  <c r="P93" i="19"/>
  <c r="O92" i="19"/>
  <c r="N92" i="19"/>
  <c r="M92" i="19"/>
  <c r="L92" i="19"/>
  <c r="K92" i="19"/>
  <c r="J92" i="19"/>
  <c r="I92" i="19"/>
  <c r="H92" i="19"/>
  <c r="G92" i="19"/>
  <c r="F92" i="19"/>
  <c r="E92" i="19"/>
  <c r="D92" i="19"/>
  <c r="S91" i="19"/>
  <c r="R91" i="19"/>
  <c r="Q91" i="19"/>
  <c r="P91" i="19"/>
  <c r="T91" i="19" s="1"/>
  <c r="S90" i="19"/>
  <c r="R90" i="19"/>
  <c r="Q90" i="19"/>
  <c r="U90" i="19" s="1"/>
  <c r="P90" i="19"/>
  <c r="S89" i="19"/>
  <c r="R89" i="19"/>
  <c r="Q89" i="19"/>
  <c r="P89" i="19"/>
  <c r="S88" i="19"/>
  <c r="R88" i="19"/>
  <c r="Q88" i="19"/>
  <c r="Q92" i="19" s="1"/>
  <c r="P88" i="19"/>
  <c r="P92" i="19" s="1"/>
  <c r="O87" i="19"/>
  <c r="N87" i="19"/>
  <c r="M87" i="19"/>
  <c r="L87" i="19"/>
  <c r="K87" i="19"/>
  <c r="J87" i="19"/>
  <c r="I87" i="19"/>
  <c r="H87" i="19"/>
  <c r="G87" i="19"/>
  <c r="F87" i="19"/>
  <c r="E87" i="19"/>
  <c r="D87" i="19"/>
  <c r="U86" i="19"/>
  <c r="S86" i="19"/>
  <c r="R86" i="19"/>
  <c r="Q86" i="19"/>
  <c r="P86" i="19"/>
  <c r="S85" i="19"/>
  <c r="R85" i="19"/>
  <c r="Q85" i="19"/>
  <c r="P85" i="19"/>
  <c r="T85" i="19" s="1"/>
  <c r="S84" i="19"/>
  <c r="R84" i="19"/>
  <c r="Q84" i="19"/>
  <c r="U84" i="19" s="1"/>
  <c r="P84" i="19"/>
  <c r="S83" i="19"/>
  <c r="S87" i="19" s="1"/>
  <c r="R83" i="19"/>
  <c r="R87" i="19" s="1"/>
  <c r="Q83" i="19"/>
  <c r="Q87" i="19" s="1"/>
  <c r="P83" i="19"/>
  <c r="O82" i="19"/>
  <c r="N82" i="19"/>
  <c r="M82" i="19"/>
  <c r="L82" i="19"/>
  <c r="K82" i="19"/>
  <c r="J82" i="19"/>
  <c r="I82" i="19"/>
  <c r="H82" i="19"/>
  <c r="G82" i="19"/>
  <c r="F82" i="19"/>
  <c r="E82" i="19"/>
  <c r="D82" i="19"/>
  <c r="S81" i="19"/>
  <c r="R81" i="19"/>
  <c r="Q81" i="19"/>
  <c r="P81" i="19"/>
  <c r="T81" i="19" s="1"/>
  <c r="S80" i="19"/>
  <c r="R80" i="19"/>
  <c r="Q80" i="19"/>
  <c r="U80" i="19" s="1"/>
  <c r="P80" i="19"/>
  <c r="T80" i="19" s="1"/>
  <c r="S79" i="19"/>
  <c r="R79" i="19"/>
  <c r="Q79" i="19"/>
  <c r="P79" i="19"/>
  <c r="S78" i="19"/>
  <c r="R78" i="19"/>
  <c r="R82" i="19" s="1"/>
  <c r="Q78" i="19"/>
  <c r="P78" i="19"/>
  <c r="O77" i="19"/>
  <c r="N77" i="19"/>
  <c r="M77" i="19"/>
  <c r="L77" i="19"/>
  <c r="K77" i="19"/>
  <c r="J77" i="19"/>
  <c r="I77" i="19"/>
  <c r="H77" i="19"/>
  <c r="G77" i="19"/>
  <c r="F77" i="19"/>
  <c r="E77" i="19"/>
  <c r="D77" i="19"/>
  <c r="S76" i="19"/>
  <c r="R76" i="19"/>
  <c r="Q76" i="19"/>
  <c r="U76" i="19" s="1"/>
  <c r="P76" i="19"/>
  <c r="T76" i="19" s="1"/>
  <c r="S75" i="19"/>
  <c r="R75" i="19"/>
  <c r="Q75" i="19"/>
  <c r="U75" i="19" s="1"/>
  <c r="P75" i="19"/>
  <c r="T75" i="19" s="1"/>
  <c r="S74" i="19"/>
  <c r="R74" i="19"/>
  <c r="Q74" i="19"/>
  <c r="U74" i="19" s="1"/>
  <c r="P74" i="19"/>
  <c r="S73" i="19"/>
  <c r="S77" i="19" s="1"/>
  <c r="R73" i="19"/>
  <c r="R77" i="19" s="1"/>
  <c r="Q73" i="19"/>
  <c r="P73" i="19"/>
  <c r="O72" i="19"/>
  <c r="N72" i="19"/>
  <c r="M72" i="19"/>
  <c r="L72" i="19"/>
  <c r="K72" i="19"/>
  <c r="J72" i="19"/>
  <c r="I72" i="19"/>
  <c r="H72" i="19"/>
  <c r="G72" i="19"/>
  <c r="F72" i="19"/>
  <c r="E72" i="19"/>
  <c r="D72" i="19"/>
  <c r="S71" i="19"/>
  <c r="R71" i="19"/>
  <c r="Q71" i="19"/>
  <c r="U71" i="19" s="1"/>
  <c r="P71" i="19"/>
  <c r="T71" i="19" s="1"/>
  <c r="S70" i="19"/>
  <c r="R70" i="19"/>
  <c r="Q70" i="19"/>
  <c r="U70" i="19" s="1"/>
  <c r="P70" i="19"/>
  <c r="T70" i="19" s="1"/>
  <c r="S69" i="19"/>
  <c r="R69" i="19"/>
  <c r="Q69" i="19"/>
  <c r="U69" i="19" s="1"/>
  <c r="P69" i="19"/>
  <c r="T69" i="19" s="1"/>
  <c r="S68" i="19"/>
  <c r="S72" i="19" s="1"/>
  <c r="R68" i="19"/>
  <c r="R72" i="19" s="1"/>
  <c r="Q68" i="19"/>
  <c r="Q72" i="19" s="1"/>
  <c r="P68" i="19"/>
  <c r="O67" i="19"/>
  <c r="N67" i="19"/>
  <c r="M67" i="19"/>
  <c r="L67" i="19"/>
  <c r="K67" i="19"/>
  <c r="J67" i="19"/>
  <c r="I67" i="19"/>
  <c r="H67" i="19"/>
  <c r="G67" i="19"/>
  <c r="F67" i="19"/>
  <c r="E67" i="19"/>
  <c r="D67" i="19"/>
  <c r="S66" i="19"/>
  <c r="R66" i="19"/>
  <c r="Q66" i="19"/>
  <c r="P66" i="19"/>
  <c r="T66" i="19" s="1"/>
  <c r="S65" i="19"/>
  <c r="R65" i="19"/>
  <c r="Q65" i="19"/>
  <c r="P65" i="19"/>
  <c r="T65" i="19" s="1"/>
  <c r="S64" i="19"/>
  <c r="R64" i="19"/>
  <c r="Q64" i="19"/>
  <c r="P64" i="19"/>
  <c r="T64" i="19" s="1"/>
  <c r="U63" i="19"/>
  <c r="S63" i="19"/>
  <c r="R63" i="19"/>
  <c r="R67" i="19" s="1"/>
  <c r="Q63" i="19"/>
  <c r="P63" i="19"/>
  <c r="T63" i="19" s="1"/>
  <c r="T67" i="19" s="1"/>
  <c r="O62" i="19"/>
  <c r="N62" i="19"/>
  <c r="M62" i="19"/>
  <c r="L62" i="19"/>
  <c r="K62" i="19"/>
  <c r="J62" i="19"/>
  <c r="I62" i="19"/>
  <c r="H62" i="19"/>
  <c r="G62" i="19"/>
  <c r="F62" i="19"/>
  <c r="E62" i="19"/>
  <c r="D62" i="19"/>
  <c r="S61" i="19"/>
  <c r="R61" i="19"/>
  <c r="Q61" i="19"/>
  <c r="P61" i="19"/>
  <c r="T61" i="19" s="1"/>
  <c r="U60" i="19"/>
  <c r="S60" i="19"/>
  <c r="R60" i="19"/>
  <c r="Q60" i="19"/>
  <c r="P60" i="19"/>
  <c r="S59" i="19"/>
  <c r="R59" i="19"/>
  <c r="Q59" i="19"/>
  <c r="P59" i="19"/>
  <c r="S58" i="19"/>
  <c r="R58" i="19"/>
  <c r="R62" i="19" s="1"/>
  <c r="Q58" i="19"/>
  <c r="U58" i="19" s="1"/>
  <c r="P58" i="19"/>
  <c r="O57" i="19"/>
  <c r="N57" i="19"/>
  <c r="M57" i="19"/>
  <c r="L57" i="19"/>
  <c r="K57" i="19"/>
  <c r="J57" i="19"/>
  <c r="I57" i="19"/>
  <c r="H57" i="19"/>
  <c r="G57" i="19"/>
  <c r="F57" i="19"/>
  <c r="E57" i="19"/>
  <c r="D57" i="19"/>
  <c r="S56" i="19"/>
  <c r="R56" i="19"/>
  <c r="Q56" i="19"/>
  <c r="P56" i="19"/>
  <c r="T56" i="19" s="1"/>
  <c r="U55" i="19"/>
  <c r="S55" i="19"/>
  <c r="R55" i="19"/>
  <c r="Q55" i="19"/>
  <c r="P55" i="19"/>
  <c r="T55" i="19" s="1"/>
  <c r="S54" i="19"/>
  <c r="R54" i="19"/>
  <c r="Q54" i="19"/>
  <c r="U54" i="19" s="1"/>
  <c r="P54" i="19"/>
  <c r="S53" i="19"/>
  <c r="R53" i="19"/>
  <c r="Q53" i="19"/>
  <c r="P53" i="19"/>
  <c r="P57" i="19" s="1"/>
  <c r="O52" i="19"/>
  <c r="N52" i="19"/>
  <c r="M52" i="19"/>
  <c r="L52" i="19"/>
  <c r="K52" i="19"/>
  <c r="J52" i="19"/>
  <c r="I52" i="19"/>
  <c r="H52" i="19"/>
  <c r="G52" i="19"/>
  <c r="F52" i="19"/>
  <c r="E52" i="19"/>
  <c r="D52" i="19"/>
  <c r="S51" i="19"/>
  <c r="R51" i="19"/>
  <c r="Q51" i="19"/>
  <c r="U51" i="19" s="1"/>
  <c r="P51" i="19"/>
  <c r="T51" i="19" s="1"/>
  <c r="S50" i="19"/>
  <c r="R50" i="19"/>
  <c r="Q50" i="19"/>
  <c r="P50" i="19"/>
  <c r="T50" i="19" s="1"/>
  <c r="S49" i="19"/>
  <c r="R49" i="19"/>
  <c r="Q49" i="19"/>
  <c r="U49" i="19" s="1"/>
  <c r="P49" i="19"/>
  <c r="S48" i="19"/>
  <c r="R48" i="19"/>
  <c r="Q48" i="19"/>
  <c r="Q52" i="19" s="1"/>
  <c r="P48" i="19"/>
  <c r="O47" i="19"/>
  <c r="N47" i="19"/>
  <c r="M47" i="19"/>
  <c r="L47" i="19"/>
  <c r="K47" i="19"/>
  <c r="J47" i="19"/>
  <c r="I47" i="19"/>
  <c r="H47" i="19"/>
  <c r="G47" i="19"/>
  <c r="F47" i="19"/>
  <c r="E47" i="19"/>
  <c r="D47" i="19"/>
  <c r="S46" i="19"/>
  <c r="R46" i="19"/>
  <c r="Q46" i="19"/>
  <c r="U46" i="19" s="1"/>
  <c r="P46" i="19"/>
  <c r="S45" i="19"/>
  <c r="R45" i="19"/>
  <c r="Q45" i="19"/>
  <c r="U45" i="19" s="1"/>
  <c r="P45" i="19"/>
  <c r="S44" i="19"/>
  <c r="R44" i="19"/>
  <c r="Q44" i="19"/>
  <c r="P44" i="19"/>
  <c r="S43" i="19"/>
  <c r="R43" i="19"/>
  <c r="Q43" i="19"/>
  <c r="U43" i="19" s="1"/>
  <c r="P43" i="19"/>
  <c r="O42" i="19"/>
  <c r="N42" i="19"/>
  <c r="M42" i="19"/>
  <c r="L42" i="19"/>
  <c r="K42" i="19"/>
  <c r="J42" i="19"/>
  <c r="I42" i="19"/>
  <c r="H42" i="19"/>
  <c r="G42" i="19"/>
  <c r="F42" i="19"/>
  <c r="E42" i="19"/>
  <c r="D42" i="19"/>
  <c r="S41" i="19"/>
  <c r="R41" i="19"/>
  <c r="Q41" i="19"/>
  <c r="P41" i="19"/>
  <c r="S40" i="19"/>
  <c r="R40" i="19"/>
  <c r="Q40" i="19"/>
  <c r="P40" i="19"/>
  <c r="S39" i="19"/>
  <c r="R39" i="19"/>
  <c r="Q39" i="19"/>
  <c r="U39" i="19" s="1"/>
  <c r="P39" i="19"/>
  <c r="S38" i="19"/>
  <c r="S42" i="19" s="1"/>
  <c r="R38" i="19"/>
  <c r="Q38" i="19"/>
  <c r="P38" i="19"/>
  <c r="P42" i="19" s="1"/>
  <c r="O37" i="19"/>
  <c r="N37" i="19"/>
  <c r="M37" i="19"/>
  <c r="L37" i="19"/>
  <c r="K37" i="19"/>
  <c r="J37" i="19"/>
  <c r="I37" i="19"/>
  <c r="H37" i="19"/>
  <c r="G37" i="19"/>
  <c r="F37" i="19"/>
  <c r="E37" i="19"/>
  <c r="D37" i="19"/>
  <c r="S36" i="19"/>
  <c r="R36" i="19"/>
  <c r="Q36" i="19"/>
  <c r="P36" i="19"/>
  <c r="T36" i="19" s="1"/>
  <c r="S35" i="19"/>
  <c r="R35" i="19"/>
  <c r="Q35" i="19"/>
  <c r="U35" i="19" s="1"/>
  <c r="P35" i="19"/>
  <c r="T35" i="19" s="1"/>
  <c r="S34" i="19"/>
  <c r="R34" i="19"/>
  <c r="Q34" i="19"/>
  <c r="U34" i="19" s="1"/>
  <c r="P34" i="19"/>
  <c r="S33" i="19"/>
  <c r="S37" i="19" s="1"/>
  <c r="R33" i="19"/>
  <c r="Q33" i="19"/>
  <c r="P33" i="19"/>
  <c r="T33" i="19" s="1"/>
  <c r="O32" i="19"/>
  <c r="N32" i="19"/>
  <c r="M32" i="19"/>
  <c r="L32" i="19"/>
  <c r="K32" i="19"/>
  <c r="J32" i="19"/>
  <c r="I32" i="19"/>
  <c r="H32" i="19"/>
  <c r="G32" i="19"/>
  <c r="F32" i="19"/>
  <c r="E32" i="19"/>
  <c r="D32" i="19"/>
  <c r="S31" i="19"/>
  <c r="R31" i="19"/>
  <c r="Q31" i="19"/>
  <c r="U31" i="19" s="1"/>
  <c r="P31" i="19"/>
  <c r="T31" i="19" s="1"/>
  <c r="S30" i="19"/>
  <c r="R30" i="19"/>
  <c r="Q30" i="19"/>
  <c r="P30" i="19"/>
  <c r="T30" i="19" s="1"/>
  <c r="S29" i="19"/>
  <c r="R29" i="19"/>
  <c r="Q29" i="19"/>
  <c r="U29" i="19" s="1"/>
  <c r="P29" i="19"/>
  <c r="T29" i="19" s="1"/>
  <c r="S28" i="19"/>
  <c r="S32" i="19" s="1"/>
  <c r="R28" i="19"/>
  <c r="R32" i="19" s="1"/>
  <c r="Q28" i="19"/>
  <c r="Q32" i="19" s="1"/>
  <c r="P28" i="19"/>
  <c r="O27" i="19"/>
  <c r="N27" i="19"/>
  <c r="M27" i="19"/>
  <c r="L27" i="19"/>
  <c r="K27" i="19"/>
  <c r="J27" i="19"/>
  <c r="I27" i="19"/>
  <c r="H27" i="19"/>
  <c r="G27" i="19"/>
  <c r="F27" i="19"/>
  <c r="E27" i="19"/>
  <c r="D27" i="19"/>
  <c r="S26" i="19"/>
  <c r="R26" i="19"/>
  <c r="Q26" i="19"/>
  <c r="U26" i="19" s="1"/>
  <c r="P26" i="19"/>
  <c r="S25" i="19"/>
  <c r="R25" i="19"/>
  <c r="Q25" i="19"/>
  <c r="U25" i="19" s="1"/>
  <c r="P25" i="19"/>
  <c r="T25" i="19" s="1"/>
  <c r="S24" i="19"/>
  <c r="R24" i="19"/>
  <c r="Q24" i="19"/>
  <c r="P24" i="19"/>
  <c r="T24" i="19" s="1"/>
  <c r="S23" i="19"/>
  <c r="R23" i="19"/>
  <c r="R27" i="19" s="1"/>
  <c r="Q23" i="19"/>
  <c r="U23" i="19" s="1"/>
  <c r="P23" i="19"/>
  <c r="O22" i="19"/>
  <c r="N22" i="19"/>
  <c r="M22" i="19"/>
  <c r="L22" i="19"/>
  <c r="K22" i="19"/>
  <c r="J22" i="19"/>
  <c r="I22" i="19"/>
  <c r="H22" i="19"/>
  <c r="G22" i="19"/>
  <c r="F22" i="19"/>
  <c r="E22" i="19"/>
  <c r="D22" i="19"/>
  <c r="U21" i="19"/>
  <c r="S21" i="19"/>
  <c r="R21" i="19"/>
  <c r="Q21" i="19"/>
  <c r="P21" i="19"/>
  <c r="S20" i="19"/>
  <c r="R20" i="19"/>
  <c r="Q20" i="19"/>
  <c r="U20" i="19" s="1"/>
  <c r="P20" i="19"/>
  <c r="S19" i="19"/>
  <c r="R19" i="19"/>
  <c r="Q19" i="19"/>
  <c r="U19" i="19" s="1"/>
  <c r="P19" i="19"/>
  <c r="S18" i="19"/>
  <c r="S22" i="19" s="1"/>
  <c r="R18" i="19"/>
  <c r="Q18" i="19"/>
  <c r="P18" i="19"/>
  <c r="P22" i="19" s="1"/>
  <c r="O17" i="19"/>
  <c r="N17" i="19"/>
  <c r="M17" i="19"/>
  <c r="L17" i="19"/>
  <c r="K17" i="19"/>
  <c r="J17" i="19"/>
  <c r="I17" i="19"/>
  <c r="H17" i="19"/>
  <c r="G17" i="19"/>
  <c r="F17" i="19"/>
  <c r="E17" i="19"/>
  <c r="D17" i="19"/>
  <c r="S16" i="19"/>
  <c r="R16" i="19"/>
  <c r="Q16" i="19"/>
  <c r="P16" i="19"/>
  <c r="T16" i="19" s="1"/>
  <c r="U15" i="19"/>
  <c r="S15" i="19"/>
  <c r="R15" i="19"/>
  <c r="Q15" i="19"/>
  <c r="P15" i="19"/>
  <c r="T15" i="19" s="1"/>
  <c r="S14" i="19"/>
  <c r="R14" i="19"/>
  <c r="Q14" i="19"/>
  <c r="P14" i="19"/>
  <c r="S13" i="19"/>
  <c r="R13" i="19"/>
  <c r="R17" i="19" s="1"/>
  <c r="Q13" i="19"/>
  <c r="P13" i="19"/>
  <c r="P17" i="19" s="1"/>
  <c r="O12" i="19"/>
  <c r="N12" i="19"/>
  <c r="M12" i="19"/>
  <c r="L12" i="19"/>
  <c r="K12" i="19"/>
  <c r="J12" i="19"/>
  <c r="I12" i="19"/>
  <c r="H12" i="19"/>
  <c r="G12" i="19"/>
  <c r="F12" i="19"/>
  <c r="E12" i="19"/>
  <c r="D12" i="19"/>
  <c r="R11" i="19"/>
  <c r="Q11" i="19"/>
  <c r="P11" i="19"/>
  <c r="T11" i="19" s="1"/>
  <c r="S10" i="19"/>
  <c r="R10" i="19"/>
  <c r="Q10" i="19"/>
  <c r="P10" i="19"/>
  <c r="T10" i="19" s="1"/>
  <c r="U9" i="19"/>
  <c r="S9" i="19"/>
  <c r="R9" i="19"/>
  <c r="Q9" i="19"/>
  <c r="P9" i="19"/>
  <c r="S8" i="19"/>
  <c r="R8" i="19"/>
  <c r="Q8" i="19"/>
  <c r="P8" i="19"/>
  <c r="P12" i="19" s="1"/>
  <c r="M26" i="16"/>
  <c r="J10" i="14"/>
  <c r="I10" i="14"/>
  <c r="H10" i="14"/>
  <c r="G10" i="14"/>
  <c r="F10" i="14"/>
  <c r="F149" i="14" s="1"/>
  <c r="E10" i="14"/>
  <c r="E149" i="14" s="1"/>
  <c r="D10" i="14"/>
  <c r="D149" i="14" s="1"/>
  <c r="H13" i="18"/>
  <c r="G13" i="18"/>
  <c r="D13" i="18"/>
  <c r="H12" i="18"/>
  <c r="F12" i="18"/>
  <c r="G12" i="18"/>
  <c r="D12" i="18"/>
  <c r="E12" i="18"/>
  <c r="H9" i="18"/>
  <c r="G9" i="18"/>
  <c r="D9" i="18"/>
  <c r="E9" i="18"/>
  <c r="I7" i="18"/>
  <c r="F7" i="18"/>
  <c r="D7" i="18"/>
  <c r="E7" i="18"/>
  <c r="U10" i="19" l="1"/>
  <c r="T19" i="19"/>
  <c r="T21" i="19"/>
  <c r="U40" i="19"/>
  <c r="U41" i="19"/>
  <c r="T44" i="19"/>
  <c r="T45" i="19"/>
  <c r="Q47" i="19"/>
  <c r="T59" i="19"/>
  <c r="T60" i="19"/>
  <c r="U65" i="19"/>
  <c r="U66" i="19"/>
  <c r="Q112" i="19"/>
  <c r="U140" i="19"/>
  <c r="U141" i="19"/>
  <c r="U144" i="19"/>
  <c r="U146" i="19"/>
  <c r="U149" i="19"/>
  <c r="U150" i="19"/>
  <c r="U154" i="19"/>
  <c r="U155" i="19"/>
  <c r="U156" i="19"/>
  <c r="U158" i="19"/>
  <c r="U162" i="19" s="1"/>
  <c r="U160" i="19"/>
  <c r="U161" i="19"/>
  <c r="Q162" i="19"/>
  <c r="U169" i="19"/>
  <c r="U170" i="19"/>
  <c r="U174" i="19"/>
  <c r="U175" i="19"/>
  <c r="U176" i="19"/>
  <c r="U180" i="19"/>
  <c r="U181" i="19"/>
  <c r="S12" i="19"/>
  <c r="R42" i="19"/>
  <c r="T49" i="19"/>
  <c r="S52" i="19"/>
  <c r="Q62" i="19"/>
  <c r="R92" i="19"/>
  <c r="T99" i="19"/>
  <c r="T100" i="19"/>
  <c r="T116" i="19"/>
  <c r="R147" i="19"/>
  <c r="R22" i="19"/>
  <c r="P37" i="19"/>
  <c r="P87" i="19"/>
  <c r="T86" i="19"/>
  <c r="S97" i="19"/>
  <c r="U98" i="19"/>
  <c r="U99" i="19"/>
  <c r="Q102" i="19"/>
  <c r="T104" i="19"/>
  <c r="T106" i="19"/>
  <c r="U115" i="19"/>
  <c r="U116" i="19"/>
  <c r="T118" i="19"/>
  <c r="S147" i="19"/>
  <c r="Q17" i="19"/>
  <c r="T39" i="19"/>
  <c r="T41" i="19"/>
  <c r="P47" i="19"/>
  <c r="R52" i="19"/>
  <c r="Q57" i="19"/>
  <c r="P62" i="19"/>
  <c r="S62" i="19"/>
  <c r="P67" i="19"/>
  <c r="R117" i="19"/>
  <c r="Q122" i="19"/>
  <c r="P122" i="19"/>
  <c r="P162" i="19"/>
  <c r="K17" i="20"/>
  <c r="N10" i="14"/>
  <c r="J12" i="18"/>
  <c r="H7" i="18"/>
  <c r="J7" i="18" s="1"/>
  <c r="E11" i="18"/>
  <c r="G11" i="18"/>
  <c r="I11" i="18"/>
  <c r="E13" i="18"/>
  <c r="G7" i="18"/>
  <c r="I10" i="18"/>
  <c r="F13" i="18"/>
  <c r="J13" i="18" s="1"/>
  <c r="D11" i="18"/>
  <c r="H10" i="18"/>
  <c r="T88" i="19"/>
  <c r="F183" i="19"/>
  <c r="F9" i="18"/>
  <c r="J9" i="18" s="1"/>
  <c r="I12" i="18"/>
  <c r="K12" i="18" s="1"/>
  <c r="G10" i="18"/>
  <c r="U11" i="19"/>
  <c r="Q12" i="19"/>
  <c r="Q27" i="19"/>
  <c r="I9" i="18"/>
  <c r="K9" i="18" s="1"/>
  <c r="F11" i="18"/>
  <c r="F10" i="18"/>
  <c r="U47" i="19"/>
  <c r="T53" i="19"/>
  <c r="G183" i="19"/>
  <c r="I13" i="18"/>
  <c r="H11" i="18"/>
  <c r="T8" i="19"/>
  <c r="T103" i="19"/>
  <c r="T178" i="19"/>
  <c r="P27" i="19"/>
  <c r="Q37" i="19"/>
  <c r="R47" i="19"/>
  <c r="S57" i="19"/>
  <c r="S67" i="19"/>
  <c r="U64" i="19"/>
  <c r="U67" i="19" s="1"/>
  <c r="U178" i="19"/>
  <c r="D10" i="18"/>
  <c r="U8" i="19"/>
  <c r="T9" i="19"/>
  <c r="S17" i="19"/>
  <c r="U16" i="19"/>
  <c r="U17" i="19" s="1"/>
  <c r="Q22" i="19"/>
  <c r="S27" i="19"/>
  <c r="U24" i="19"/>
  <c r="U27" i="19" s="1"/>
  <c r="U30" i="19"/>
  <c r="U33" i="19"/>
  <c r="U36" i="19"/>
  <c r="Q42" i="19"/>
  <c r="S47" i="19"/>
  <c r="U44" i="19"/>
  <c r="U50" i="19"/>
  <c r="U53" i="19"/>
  <c r="U56" i="19"/>
  <c r="Q67" i="19"/>
  <c r="P82" i="19"/>
  <c r="T78" i="19"/>
  <c r="U88" i="19"/>
  <c r="T138" i="19"/>
  <c r="T162" i="19"/>
  <c r="N183" i="19"/>
  <c r="R12" i="19"/>
  <c r="T13" i="19"/>
  <c r="T14" i="19"/>
  <c r="T20" i="19"/>
  <c r="T23" i="19"/>
  <c r="T26" i="19"/>
  <c r="P32" i="19"/>
  <c r="R37" i="19"/>
  <c r="T34" i="19"/>
  <c r="T37" i="19" s="1"/>
  <c r="T40" i="19"/>
  <c r="T43" i="19"/>
  <c r="T46" i="19"/>
  <c r="P52" i="19"/>
  <c r="T54" i="19"/>
  <c r="U61" i="19"/>
  <c r="P77" i="19"/>
  <c r="T79" i="19"/>
  <c r="T119" i="19"/>
  <c r="U138" i="19"/>
  <c r="O183" i="19"/>
  <c r="T18" i="19"/>
  <c r="T28" i="19"/>
  <c r="T32" i="19" s="1"/>
  <c r="T38" i="19"/>
  <c r="T48" i="19"/>
  <c r="T52" i="19" s="1"/>
  <c r="R57" i="19"/>
  <c r="T68" i="19"/>
  <c r="T72" i="19" s="1"/>
  <c r="U68" i="19"/>
  <c r="U72" i="19" s="1"/>
  <c r="P72" i="19"/>
  <c r="T73" i="19"/>
  <c r="Q82" i="19"/>
  <c r="U78" i="19"/>
  <c r="U81" i="19"/>
  <c r="T83" i="19"/>
  <c r="T84" i="19"/>
  <c r="T89" i="19"/>
  <c r="T90" i="19"/>
  <c r="T93" i="19"/>
  <c r="T97" i="19" s="1"/>
  <c r="S102" i="19"/>
  <c r="T101" i="19"/>
  <c r="T105" i="19"/>
  <c r="T108" i="19"/>
  <c r="T112" i="19" s="1"/>
  <c r="R122" i="19"/>
  <c r="T120" i="19"/>
  <c r="T124" i="19"/>
  <c r="R152" i="19"/>
  <c r="J183" i="19"/>
  <c r="D183" i="19"/>
  <c r="H183" i="19"/>
  <c r="L183" i="19"/>
  <c r="U18" i="19"/>
  <c r="U22" i="19" s="1"/>
  <c r="U28" i="19"/>
  <c r="U38" i="19"/>
  <c r="U42" i="19" s="1"/>
  <c r="U48" i="19"/>
  <c r="U59" i="19"/>
  <c r="U62" i="19" s="1"/>
  <c r="T74" i="19"/>
  <c r="Q97" i="19"/>
  <c r="P102" i="19"/>
  <c r="T98" i="19"/>
  <c r="T102" i="19" s="1"/>
  <c r="R107" i="19"/>
  <c r="P117" i="19"/>
  <c r="T113" i="19"/>
  <c r="T117" i="19" s="1"/>
  <c r="S152" i="19"/>
  <c r="K183" i="19"/>
  <c r="E183" i="19"/>
  <c r="I183" i="19"/>
  <c r="M183" i="19"/>
  <c r="T58" i="19"/>
  <c r="Q77" i="19"/>
  <c r="S82" i="19"/>
  <c r="U79" i="19"/>
  <c r="U85" i="19"/>
  <c r="U91" i="19"/>
  <c r="Q117" i="19"/>
  <c r="S122" i="19"/>
  <c r="U119" i="19"/>
  <c r="U122" i="19" s="1"/>
  <c r="P127" i="19"/>
  <c r="T123" i="19"/>
  <c r="U125" i="19"/>
  <c r="T128" i="19"/>
  <c r="T131" i="19"/>
  <c r="P137" i="19"/>
  <c r="R142" i="19"/>
  <c r="T139" i="19"/>
  <c r="T145" i="19"/>
  <c r="T148" i="19"/>
  <c r="T151" i="19"/>
  <c r="P157" i="19"/>
  <c r="R162" i="19"/>
  <c r="T159" i="19"/>
  <c r="T165" i="19"/>
  <c r="T168" i="19"/>
  <c r="T171" i="19"/>
  <c r="P177" i="19"/>
  <c r="R182" i="19"/>
  <c r="R183" i="19" s="1"/>
  <c r="T179" i="19"/>
  <c r="S92" i="19"/>
  <c r="U89" i="19"/>
  <c r="U95" i="19"/>
  <c r="U101" i="19"/>
  <c r="Q127" i="19"/>
  <c r="U128" i="19"/>
  <c r="U131" i="19"/>
  <c r="Q137" i="19"/>
  <c r="S142" i="19"/>
  <c r="U139" i="19"/>
  <c r="U145" i="19"/>
  <c r="U148" i="19"/>
  <c r="U151" i="19"/>
  <c r="Q157" i="19"/>
  <c r="S162" i="19"/>
  <c r="U159" i="19"/>
  <c r="U165" i="19"/>
  <c r="U168" i="19"/>
  <c r="U171" i="19"/>
  <c r="Q177" i="19"/>
  <c r="S182" i="19"/>
  <c r="U179" i="19"/>
  <c r="T133" i="19"/>
  <c r="T137" i="19" s="1"/>
  <c r="T143" i="19"/>
  <c r="T153" i="19"/>
  <c r="T157" i="19" s="1"/>
  <c r="T163" i="19"/>
  <c r="T173" i="19"/>
  <c r="T177" i="19" s="1"/>
  <c r="U73" i="19"/>
  <c r="U77" i="19" s="1"/>
  <c r="U83" i="19"/>
  <c r="U87" i="19" s="1"/>
  <c r="U93" i="19"/>
  <c r="U103" i="19"/>
  <c r="U107" i="19" s="1"/>
  <c r="U113" i="19"/>
  <c r="U123" i="19"/>
  <c r="U133" i="19"/>
  <c r="U137" i="19" s="1"/>
  <c r="U143" i="19"/>
  <c r="U147" i="19" s="1"/>
  <c r="U153" i="19"/>
  <c r="U163" i="19"/>
  <c r="U167" i="19" s="1"/>
  <c r="U173" i="19"/>
  <c r="F14" i="18" l="1"/>
  <c r="U157" i="19"/>
  <c r="U117" i="19"/>
  <c r="U102" i="19"/>
  <c r="T62" i="19"/>
  <c r="T182" i="19"/>
  <c r="U177" i="19"/>
  <c r="Q183" i="19"/>
  <c r="P183" i="19"/>
  <c r="T127" i="19"/>
  <c r="T77" i="19"/>
  <c r="T122" i="19"/>
  <c r="T142" i="19"/>
  <c r="U12" i="19"/>
  <c r="F149" i="6"/>
  <c r="K13" i="18"/>
  <c r="I14" i="18"/>
  <c r="T12" i="19"/>
  <c r="J11" i="18"/>
  <c r="U97" i="19"/>
  <c r="U52" i="19"/>
  <c r="T87" i="19"/>
  <c r="T22" i="19"/>
  <c r="U182" i="19"/>
  <c r="D14" i="18"/>
  <c r="G14" i="18"/>
  <c r="U127" i="19"/>
  <c r="T107" i="19"/>
  <c r="T92" i="19"/>
  <c r="K11" i="18"/>
  <c r="T167" i="19"/>
  <c r="U172" i="19"/>
  <c r="U132" i="19"/>
  <c r="T152" i="19"/>
  <c r="U142" i="19"/>
  <c r="T47" i="19"/>
  <c r="U37" i="19"/>
  <c r="M10" i="14"/>
  <c r="S183" i="19"/>
  <c r="T17" i="19"/>
  <c r="U92" i="19"/>
  <c r="J10" i="18"/>
  <c r="T147" i="19"/>
  <c r="U152" i="19"/>
  <c r="T172" i="19"/>
  <c r="T132" i="19"/>
  <c r="U32" i="19"/>
  <c r="U82" i="19"/>
  <c r="T42" i="19"/>
  <c r="T27" i="19"/>
  <c r="T82" i="19"/>
  <c r="U57" i="19"/>
  <c r="T57" i="19"/>
  <c r="K7" i="18"/>
  <c r="E10" i="18"/>
  <c r="H14" i="18"/>
  <c r="D16" i="20" l="1"/>
  <c r="T183" i="19"/>
  <c r="U183" i="19"/>
  <c r="J14" i="18"/>
  <c r="F16" i="18" s="1"/>
  <c r="K10" i="18"/>
  <c r="E14" i="18"/>
  <c r="F17" i="20" l="1"/>
  <c r="H17" i="20"/>
  <c r="F16" i="20"/>
  <c r="D17" i="20"/>
  <c r="D150" i="20" s="1"/>
  <c r="D16" i="18"/>
  <c r="H16" i="18"/>
  <c r="K14" i="18"/>
  <c r="F150" i="20" l="1"/>
  <c r="J17" i="20"/>
  <c r="J16" i="18"/>
  <c r="I16" i="18"/>
  <c r="G16" i="18"/>
  <c r="E16" i="18"/>
  <c r="K16" i="18" l="1"/>
</calcChain>
</file>

<file path=xl/sharedStrings.xml><?xml version="1.0" encoding="utf-8"?>
<sst xmlns="http://schemas.openxmlformats.org/spreadsheetml/2006/main" count="2167" uniqueCount="753">
  <si>
    <t>ANEXA Nr. 06</t>
  </si>
  <si>
    <t xml:space="preserve">Informaţie privind actele juridice pentru fiecare obiect de achiziţie în parte, </t>
  </si>
  <si>
    <t>CPV</t>
  </si>
  <si>
    <t>Denumirea bunurilor, lucrărilor, serviciilor</t>
  </si>
  <si>
    <t>Total contracte</t>
  </si>
  <si>
    <t>Acorduri adiţionale de majorare</t>
  </si>
  <si>
    <t>Acorduri adiţionale de mișorare/reziliere</t>
  </si>
  <si>
    <t>Alte acorduri adiţionale</t>
  </si>
  <si>
    <t>Total contracte și acorduri adiţionale</t>
  </si>
  <si>
    <t>Suma totală (MDL, inclusiv TVA)</t>
  </si>
  <si>
    <t>Ponderea fiecărei categorii în suma totală a contractelor (%)</t>
  </si>
  <si>
    <t>Ponderea fiecări categorii după numărul de contracte (%)</t>
  </si>
  <si>
    <t>Nr.</t>
  </si>
  <si>
    <t>Suma (MDL, inclusiv TVA)</t>
  </si>
  <si>
    <t>10 (3+5+7+9)</t>
  </si>
  <si>
    <t>11 (4+6+8)</t>
  </si>
  <si>
    <t>030</t>
  </si>
  <si>
    <t>Produse agricole, de fermă, de pescuit, de silvicultură şi produse conexe</t>
  </si>
  <si>
    <t>031</t>
  </si>
  <si>
    <t>Produse agricole şi horticole</t>
  </si>
  <si>
    <t>032</t>
  </si>
  <si>
    <t>Cereale, cartofi, legume, fructe şi fructe cu coajă</t>
  </si>
  <si>
    <t>033</t>
  </si>
  <si>
    <t>Produse agricole, de vânătoare şi de pescuit</t>
  </si>
  <si>
    <t>034</t>
  </si>
  <si>
    <t>Produse de silvicultură şi de exploatare forestieră</t>
  </si>
  <si>
    <t>090</t>
  </si>
  <si>
    <t>Produse petroliere, combustibil, electricitate şi alte surse de energie</t>
  </si>
  <si>
    <t>091</t>
  </si>
  <si>
    <t>Combustibili</t>
  </si>
  <si>
    <t>092</t>
  </si>
  <si>
    <t>Petrol, cărbune şi produse petroliere</t>
  </si>
  <si>
    <t>142</t>
  </si>
  <si>
    <t>Nisip şi argilă</t>
  </si>
  <si>
    <t>143</t>
  </si>
  <si>
    <t>Produse anorganice chimice şi îngrăşăminte minerale</t>
  </si>
  <si>
    <t>150</t>
  </si>
  <si>
    <t>Alimenter, băuturi, tutun şi produse conexe</t>
  </si>
  <si>
    <t>151</t>
  </si>
  <si>
    <t>Carne</t>
  </si>
  <si>
    <t>155</t>
  </si>
  <si>
    <t>Produse lactate</t>
  </si>
  <si>
    <t>157</t>
  </si>
  <si>
    <t>Furaje</t>
  </si>
  <si>
    <t>158</t>
  </si>
  <si>
    <t>Diverse produse alimentare</t>
  </si>
  <si>
    <t>167</t>
  </si>
  <si>
    <t>Tractoare</t>
  </si>
  <si>
    <t>180</t>
  </si>
  <si>
    <t>Îmbrăcăminte, încălţăminte, articole de voiaj şi accesorii</t>
  </si>
  <si>
    <t>181</t>
  </si>
  <si>
    <t>Îmbrăcăminte de uz profesional, îmbrăcăminte specială de lucru şi accesorii</t>
  </si>
  <si>
    <t>182</t>
  </si>
  <si>
    <t>Îmbrăcăminte de exterior</t>
  </si>
  <si>
    <t>184</t>
  </si>
  <si>
    <t>Îmbrăcăminte specială şi accesorii</t>
  </si>
  <si>
    <t>185</t>
  </si>
  <si>
    <t>Bijuterii, ceasuri şi articole conexe</t>
  </si>
  <si>
    <t>220</t>
  </si>
  <si>
    <t>Imprimate şi produse conexe</t>
  </si>
  <si>
    <t>222</t>
  </si>
  <si>
    <t>Ziare, reviste specializate, periodice şi reviste</t>
  </si>
  <si>
    <t>224</t>
  </si>
  <si>
    <t>Timbre, carnete de cecuri, bancnote, acţiuni, materiale publicitare, cataloage şi manuale</t>
  </si>
  <si>
    <t>228</t>
  </si>
  <si>
    <t>Registre, registre contabile, clasoare, formulare şi alte articole imprimate de papetărie din hârtie sau din carton</t>
  </si>
  <si>
    <t>240</t>
  </si>
  <si>
    <t>Produse chimice</t>
  </si>
  <si>
    <t>241</t>
  </si>
  <si>
    <t>Gaze</t>
  </si>
  <si>
    <t>243</t>
  </si>
  <si>
    <t>Produse chimice anorganice şi organice de bază</t>
  </si>
  <si>
    <t>244</t>
  </si>
  <si>
    <t>Îngrăşăminte şi compuşi azotaţi</t>
  </si>
  <si>
    <t>249</t>
  </si>
  <si>
    <t>Produse chimice fine şi produse chimice variate</t>
  </si>
  <si>
    <t>300</t>
  </si>
  <si>
    <t>Echipament informatic şi accesorii de birou, cu excepţia mobilierului şi a pachetelor software</t>
  </si>
  <si>
    <t>301</t>
  </si>
  <si>
    <t>Maşini, echipament şi accesorii de birou, cu excepţia computerelor, a imprimantelor şi a mobilierului</t>
  </si>
  <si>
    <t>302</t>
  </si>
  <si>
    <t>Echipament şi accesorii pentru computer</t>
  </si>
  <si>
    <t>311</t>
  </si>
  <si>
    <t>Motoare, generatoare şi transformatoare electrice</t>
  </si>
  <si>
    <t>315</t>
  </si>
  <si>
    <t>Aparatură de iluminat şi lămpi electrice</t>
  </si>
  <si>
    <t>316</t>
  </si>
  <si>
    <t>Echipament electric</t>
  </si>
  <si>
    <t>320</t>
  </si>
  <si>
    <t>Echipament de radio, televiziune, comunicaţii, telecomunicaţii şi articole conexe</t>
  </si>
  <si>
    <t>323</t>
  </si>
  <si>
    <t>Receptoare de televiziune şi de radio şi aparate de înregistrare sau de redare a sunetului sau a imaginii</t>
  </si>
  <si>
    <t>330</t>
  </si>
  <si>
    <t>Echipamente medicale, produse farmaceutice şi produse de îngrijire personală</t>
  </si>
  <si>
    <t>331</t>
  </si>
  <si>
    <t>Echipamente medicale</t>
  </si>
  <si>
    <t>336</t>
  </si>
  <si>
    <t>Produse farmaceutice</t>
  </si>
  <si>
    <t>337</t>
  </si>
  <si>
    <t>Produse de îngrijire personală</t>
  </si>
  <si>
    <t>340</t>
  </si>
  <si>
    <t>Echipamente de transport şi produse auxiliare pentru transport</t>
  </si>
  <si>
    <t>341</t>
  </si>
  <si>
    <t>Autovehicule</t>
  </si>
  <si>
    <t>343</t>
  </si>
  <si>
    <t>Piese şi accesorii pentru vehicule şi pentru motoare de vehicule</t>
  </si>
  <si>
    <t>345</t>
  </si>
  <si>
    <t>Nave şi ambarcaţiuni</t>
  </si>
  <si>
    <t>349</t>
  </si>
  <si>
    <t>Diverse echipamente de transport şi piese de schimb</t>
  </si>
  <si>
    <t>374</t>
  </si>
  <si>
    <t>Articole şi echipament de sport</t>
  </si>
  <si>
    <t>375</t>
  </si>
  <si>
    <t>Jocuri şi jucării; atracţii de bâlci</t>
  </si>
  <si>
    <t>380</t>
  </si>
  <si>
    <t>Echipamente de laborator, optice şi de precizie (cu excepţia ochelarilor)</t>
  </si>
  <si>
    <t>385</t>
  </si>
  <si>
    <t>Aparate de control şi de testare</t>
  </si>
  <si>
    <t>390</t>
  </si>
  <si>
    <t>Mobilă (inclusiv mobilă de birou), accesorii de mobilier, aparate de uz casnic (exclusiv dispozitive de iluminat) şi produse de curăţat</t>
  </si>
  <si>
    <t>391</t>
  </si>
  <si>
    <t>Mobilier</t>
  </si>
  <si>
    <t>392</t>
  </si>
  <si>
    <t>Accesorii de mobilier</t>
  </si>
  <si>
    <t>393</t>
  </si>
  <si>
    <t>Diverse echipamente</t>
  </si>
  <si>
    <t>395</t>
  </si>
  <si>
    <t>Articole textile</t>
  </si>
  <si>
    <t>397</t>
  </si>
  <si>
    <t>Aparate de uz casnic</t>
  </si>
  <si>
    <t>398</t>
  </si>
  <si>
    <t>Produse de curăţat şi de lustruit</t>
  </si>
  <si>
    <t>422</t>
  </si>
  <si>
    <t>Utilaje de prelucrare a alimentelor, a băuturilor şi a tutunului şi accesorii ale acestora</t>
  </si>
  <si>
    <t>425</t>
  </si>
  <si>
    <t>Echipamente de răcire şi de ventilare</t>
  </si>
  <si>
    <t>429</t>
  </si>
  <si>
    <t>Diverse utilaje de uz general şi special</t>
  </si>
  <si>
    <t>432</t>
  </si>
  <si>
    <t>Utilaje pentru terasamente, utilaje de excavare şi piese ale acestora</t>
  </si>
  <si>
    <t>441</t>
  </si>
  <si>
    <t>Materiale de construcţii şi articole conexe</t>
  </si>
  <si>
    <t>442</t>
  </si>
  <si>
    <t>Produse structurale</t>
  </si>
  <si>
    <t>445</t>
  </si>
  <si>
    <t>Scule, lacăte, chei, balamale, dispozitive de fixare, lanţuri şi resorturi</t>
  </si>
  <si>
    <t>446</t>
  </si>
  <si>
    <t>Cisterne, rezervoare şi containere; radiatoare şi boilere pentru încălzirea centrală</t>
  </si>
  <si>
    <t>450</t>
  </si>
  <si>
    <t>Lucrări de construcţii</t>
  </si>
  <si>
    <t>451</t>
  </si>
  <si>
    <t>Lucrări de pregătire a şantierului</t>
  </si>
  <si>
    <t>452</t>
  </si>
  <si>
    <t>Lucrări de construcţii complete sau parţiale şi lucrări publice</t>
  </si>
  <si>
    <t>453</t>
  </si>
  <si>
    <t>Lucrări de instalaţii pentru clădiri</t>
  </si>
  <si>
    <t>454</t>
  </si>
  <si>
    <t>Lucrări de finisare a construcţiilor</t>
  </si>
  <si>
    <t>455</t>
  </si>
  <si>
    <t>Închiriere de utilaje şi de echipament de construcţii şi de lucrări publice cu operator</t>
  </si>
  <si>
    <t>480</t>
  </si>
  <si>
    <t>Pachete software şi sisteme informatice</t>
  </si>
  <si>
    <t>500</t>
  </si>
  <si>
    <t>Servicii de reparare şi întreţinere</t>
  </si>
  <si>
    <t>501</t>
  </si>
  <si>
    <t>Servicii de reparare şi de întreţinere a vehiculelor şi a echipamentelor aferente şi servicii</t>
  </si>
  <si>
    <t>502</t>
  </si>
  <si>
    <t>Servicii de reparare şi de întreţinere şi servicii conexe pentru mijloacele de transport aerian, feroviar, rutier şi maritim</t>
  </si>
  <si>
    <t>503</t>
  </si>
  <si>
    <t>Servicii de reparare şi de întreţinere şi servicii conexe pentru computere personale, pentru echipament de telecomunicaţii şi pentru echipament audiovizual</t>
  </si>
  <si>
    <t>504</t>
  </si>
  <si>
    <t>Servicii de reparare şi de întreţinere a echipamentului medical şi de precizie</t>
  </si>
  <si>
    <t>505</t>
  </si>
  <si>
    <t>Servicii de reparare şi de întreţinere a pompelor, a vanelor, a robinetelor, a containerelor de metal şi a maşinilor</t>
  </si>
  <si>
    <t>507</t>
  </si>
  <si>
    <t>Servicii de reparare şi de întreţinere a instalaţiilor de construcţii</t>
  </si>
  <si>
    <t>551</t>
  </si>
  <si>
    <t>Servicii hoteliere</t>
  </si>
  <si>
    <t>552</t>
  </si>
  <si>
    <t>Campinguri şi alte tipuri de cazare decât cea hotelieră</t>
  </si>
  <si>
    <t>553</t>
  </si>
  <si>
    <t>Servicii de restaurant şi de servire a mâncării</t>
  </si>
  <si>
    <t>555</t>
  </si>
  <si>
    <t>Servicii de servire a băuturilor</t>
  </si>
  <si>
    <t>559</t>
  </si>
  <si>
    <t>Servicii de cantină şi servicii de catering</t>
  </si>
  <si>
    <t>600</t>
  </si>
  <si>
    <t>Servicii de transport (cu excepţia transportului de deşeuri)</t>
  </si>
  <si>
    <t>601</t>
  </si>
  <si>
    <t>Servicii de transport rutier</t>
  </si>
  <si>
    <t>604</t>
  </si>
  <si>
    <t>Servicii de transport aerian</t>
  </si>
  <si>
    <t>630</t>
  </si>
  <si>
    <t>Servicii de transport anexe şi conexe; servicii de agenţii de turism</t>
  </si>
  <si>
    <t>641</t>
  </si>
  <si>
    <t>Servicii poştale şi de curierat</t>
  </si>
  <si>
    <t>642</t>
  </si>
  <si>
    <t>Servicii de telecomunicaţii</t>
  </si>
  <si>
    <t>650</t>
  </si>
  <si>
    <t>Utilităţi publice</t>
  </si>
  <si>
    <t>661</t>
  </si>
  <si>
    <t>Servicii bancare</t>
  </si>
  <si>
    <t>665</t>
  </si>
  <si>
    <t>Servicii de asigurare şi de pensie</t>
  </si>
  <si>
    <t>700</t>
  </si>
  <si>
    <t>Servicii imobiliare</t>
  </si>
  <si>
    <t>710</t>
  </si>
  <si>
    <t>Servicii de arhitectură, de construcţii, de inginerie şi de inspecţie</t>
  </si>
  <si>
    <t>712</t>
  </si>
  <si>
    <t>Servicii de arhitectură şi servicii conexe</t>
  </si>
  <si>
    <t>713</t>
  </si>
  <si>
    <t>Servicii de inginerie</t>
  </si>
  <si>
    <t>714</t>
  </si>
  <si>
    <t>Servicii de urbanism şi de arhitectură peisagistică</t>
  </si>
  <si>
    <t>715</t>
  </si>
  <si>
    <t>Servicii privind construcţiile</t>
  </si>
  <si>
    <t>720</t>
  </si>
  <si>
    <t>Servicii IT: consultanţă, dezvoltare de software, internet şi asistenţă</t>
  </si>
  <si>
    <t>722</t>
  </si>
  <si>
    <t>Servicii de programare şi de consultanţă software</t>
  </si>
  <si>
    <t>723</t>
  </si>
  <si>
    <t>Servicii de înlocuire de date</t>
  </si>
  <si>
    <t>724</t>
  </si>
  <si>
    <t>Servicii de internet</t>
  </si>
  <si>
    <t>725</t>
  </si>
  <si>
    <t>Servicii informatice</t>
  </si>
  <si>
    <t>730</t>
  </si>
  <si>
    <t>Servicii de cercetare şi de dezvoltare şi servicii conexe de consultanţă</t>
  </si>
  <si>
    <t>752</t>
  </si>
  <si>
    <t>Prestări de servicii pentru comunitate</t>
  </si>
  <si>
    <t>771</t>
  </si>
  <si>
    <t>Servicii în agricultură</t>
  </si>
  <si>
    <t>772</t>
  </si>
  <si>
    <t>Servicii pentru silvicultură</t>
  </si>
  <si>
    <t>773</t>
  </si>
  <si>
    <t>Servicii pentru horticultură</t>
  </si>
  <si>
    <t>791</t>
  </si>
  <si>
    <t>Servicii juridice</t>
  </si>
  <si>
    <t>793</t>
  </si>
  <si>
    <t>Studii de piaţă şi cercetare economică: sondaje şi statistici</t>
  </si>
  <si>
    <t>797</t>
  </si>
  <si>
    <t>Servicii de investigaţie şi de siguranţă</t>
  </si>
  <si>
    <t>798</t>
  </si>
  <si>
    <t>Servicii tipografice şi servicii conexe</t>
  </si>
  <si>
    <t>799</t>
  </si>
  <si>
    <t>Diverse servicii comerciale şi servicii conexe</t>
  </si>
  <si>
    <t>850</t>
  </si>
  <si>
    <t>Servicii de sănătate şi servicii de asistenţă socială</t>
  </si>
  <si>
    <t>851</t>
  </si>
  <si>
    <t>Servicii de sănătate</t>
  </si>
  <si>
    <t>852</t>
  </si>
  <si>
    <t>Servicii veterinare</t>
  </si>
  <si>
    <t>853</t>
  </si>
  <si>
    <t>Servicii de asistenţă socială şi servicii conexe</t>
  </si>
  <si>
    <t>900</t>
  </si>
  <si>
    <t>Servicii de evacuare a apelor reziduale, de eliminare a deşeurilor, de igienizare şi servicii privind mediul</t>
  </si>
  <si>
    <t>906</t>
  </si>
  <si>
    <t>Servicii de curăţenie şi igienizare în mediul urban sau rural şi servicii conexe</t>
  </si>
  <si>
    <t>907</t>
  </si>
  <si>
    <t>Servicii privind mediul</t>
  </si>
  <si>
    <t>909</t>
  </si>
  <si>
    <t>Servicii de curăţenie şi igienizare</t>
  </si>
  <si>
    <t>922</t>
  </si>
  <si>
    <t>Servicii de radio şi televiziune</t>
  </si>
  <si>
    <t>926</t>
  </si>
  <si>
    <t>Servicii sportive</t>
  </si>
  <si>
    <t>983</t>
  </si>
  <si>
    <t>Servicii diverse</t>
  </si>
  <si>
    <t>TOTAL:</t>
  </si>
  <si>
    <t>Dintre care:</t>
  </si>
  <si>
    <t>Bunuri</t>
  </si>
  <si>
    <t>Lucrări</t>
  </si>
  <si>
    <t>Servicii</t>
  </si>
  <si>
    <t>% Bunuri</t>
  </si>
  <si>
    <t>% Lucrări</t>
  </si>
  <si>
    <t>% Servicii</t>
  </si>
  <si>
    <t>Nr. total contracte</t>
  </si>
  <si>
    <t>Suma total contracte</t>
  </si>
  <si>
    <t>Nr. total acorduri adiționale de majorare</t>
  </si>
  <si>
    <t>Suma total acorduri adiționale de majorare</t>
  </si>
  <si>
    <t>Nr. total acorduri adiționale de micșorare / reziliere</t>
  </si>
  <si>
    <t>Suma total acorduri adiționale de micșorare / reziliere</t>
  </si>
  <si>
    <t>Alte acorduri adiționale</t>
  </si>
  <si>
    <t>Suma totală</t>
  </si>
  <si>
    <t>ANEXA Nr. 05</t>
  </si>
  <si>
    <t>Nr. de ordine</t>
  </si>
  <si>
    <t>Proceduri</t>
  </si>
  <si>
    <t>COP cu publicare în BAP</t>
  </si>
  <si>
    <t>COP fără publicare în BAP</t>
  </si>
  <si>
    <t>Licitaţii Publice</t>
  </si>
  <si>
    <t>Total proceduri anulate</t>
  </si>
  <si>
    <t>Proceduri anulate de AAP</t>
  </si>
  <si>
    <t>Proceduri anulate de AC din diverse  motive</t>
  </si>
  <si>
    <t>Proceduri anulate de AC din lipsa concurenţei</t>
  </si>
  <si>
    <t>Proceduri anulate de AC din lipsa finanţării</t>
  </si>
  <si>
    <t>Proceduri anulate de AC din lipsă de oferte</t>
  </si>
  <si>
    <t>Proceduri anulate din lipsa a 3 ofertanţi calificaţi</t>
  </si>
  <si>
    <t>ANEXA Nr. 01</t>
  </si>
  <si>
    <t xml:space="preserve">Informaţie cu privire la tipurile documentelor </t>
  </si>
  <si>
    <t xml:space="preserve">Nr. </t>
  </si>
  <si>
    <t>Tip document</t>
  </si>
  <si>
    <t>Cod</t>
  </si>
  <si>
    <t>Primite</t>
  </si>
  <si>
    <t>Acceptate / examinate</t>
  </si>
  <si>
    <t>Respinse</t>
  </si>
  <si>
    <t>Retrase</t>
  </si>
  <si>
    <t>COP F</t>
  </si>
  <si>
    <t>Anunţ de publicare pentru cererea ofertei de preţ</t>
  </si>
  <si>
    <t>AP COP</t>
  </si>
  <si>
    <t>Modificarea dării de seamă</t>
  </si>
  <si>
    <t>Modificare DS</t>
  </si>
  <si>
    <t>Darea de seamă privind licitaţia publică</t>
  </si>
  <si>
    <t>LP</t>
  </si>
  <si>
    <t>Anunţ de publicare pentru licitaţii publice</t>
  </si>
  <si>
    <t>AP LP</t>
  </si>
  <si>
    <t>Darea de seamă privind cererea ofertei de preţ cu publicare</t>
  </si>
  <si>
    <t>COP</t>
  </si>
  <si>
    <t>Scrisori de diferit gen</t>
  </si>
  <si>
    <t>Scrisoare</t>
  </si>
  <si>
    <t>Darea de seamă privind contracte de o singură sursă</t>
  </si>
  <si>
    <t>OSS</t>
  </si>
  <si>
    <t>Contestaţii de diferit gen din partea operatorilor economici</t>
  </si>
  <si>
    <t>Contestații</t>
  </si>
  <si>
    <t>Dare de seamă privind achiziţiile de mică valoare</t>
  </si>
  <si>
    <t>Valoare mică</t>
  </si>
  <si>
    <t>Anunţ de intenţie</t>
  </si>
  <si>
    <t>AI</t>
  </si>
  <si>
    <t>Modificarea conţinutului documentelor de licitaţie</t>
  </si>
  <si>
    <t>Modificare DL</t>
  </si>
  <si>
    <t>Demers de diferit gen</t>
  </si>
  <si>
    <t>Demers</t>
  </si>
  <si>
    <t>Indicaţii de diferit gen</t>
  </si>
  <si>
    <t>Indicaţii</t>
  </si>
  <si>
    <t>Solicitare privind modificarea conţinutului anunţului de publicare</t>
  </si>
  <si>
    <t>Modificare anunţ</t>
  </si>
  <si>
    <t>Ordin</t>
  </si>
  <si>
    <t>Altele</t>
  </si>
  <si>
    <t>x</t>
  </si>
  <si>
    <t>ANEXA Nr. 02</t>
  </si>
  <si>
    <t xml:space="preserve">Informaţia privind conţinutul scrisorilor întocmite de către angajaţii </t>
  </si>
  <si>
    <t>Conținutul scrisorii</t>
  </si>
  <si>
    <t>Număr scrisori</t>
  </si>
  <si>
    <t>Anulare procedură de achiziţie</t>
  </si>
  <si>
    <t>Anulare procedură de achiziţie din cauza lipsei 3 ofertanţi calificaţi</t>
  </si>
  <si>
    <t>Aviz</t>
  </si>
  <si>
    <t>Informare</t>
  </si>
  <si>
    <t>Prezentare informaţie solicitată</t>
  </si>
  <si>
    <t>Solicitarea operării modificărilor în darea de seamă prezentată</t>
  </si>
  <si>
    <t>Solicitarea prezentării informaţiei suplimentare</t>
  </si>
  <si>
    <t>Răspuns la contestaţie</t>
  </si>
  <si>
    <t>Răspuns la demersuri</t>
  </si>
  <si>
    <t>Respingerea înregistrării acordurilor adiţionale</t>
  </si>
  <si>
    <t>Respingerea înregistrării dărilor de seamă</t>
  </si>
  <si>
    <t>Solicitarea revizuirii deciziei grupului de lucru</t>
  </si>
  <si>
    <t>Alte</t>
  </si>
  <si>
    <t>ANEXA Nr. 03</t>
  </si>
  <si>
    <t>Denumirea bunurilor, serviciilor, lucrărilor</t>
  </si>
  <si>
    <t>159</t>
  </si>
  <si>
    <t>Băuturi, tutun şi produse conexe</t>
  </si>
  <si>
    <t>324</t>
  </si>
  <si>
    <t>Reţele</t>
  </si>
  <si>
    <t>370</t>
  </si>
  <si>
    <t>Instrumente muzicale, articole sportive, jocuri, jucării, obiecte de artizanat, obiecte de artă şi accesorii</t>
  </si>
  <si>
    <t>411</t>
  </si>
  <si>
    <t>Apă naturală brută</t>
  </si>
  <si>
    <t>444</t>
  </si>
  <si>
    <t>Diverse produse fabricate şi articole conexe</t>
  </si>
  <si>
    <t>635</t>
  </si>
  <si>
    <t>Servicii de agenţii de turism, de ghizi turistici şi de asistenţă turistică</t>
  </si>
  <si>
    <t>640</t>
  </si>
  <si>
    <t>Servicii poştale şi de telecomunicaţii</t>
  </si>
  <si>
    <t>701</t>
  </si>
  <si>
    <t>Servicii imobiliare proprii</t>
  </si>
  <si>
    <t>716</t>
  </si>
  <si>
    <t>Servicii de testare, analiză şi consultanţă tehnică</t>
  </si>
  <si>
    <t>732</t>
  </si>
  <si>
    <t>Servicii de consultanţă în cercetare şi în dezvoltare</t>
  </si>
  <si>
    <t>790</t>
  </si>
  <si>
    <t>Servicii pentru întreprinderi: drept, marketing, consultanţă, recrutare, tipărire şi securitate</t>
  </si>
  <si>
    <t>792</t>
  </si>
  <si>
    <t>Servicii de contabilitate, servicii de audit şi servicii fiscale</t>
  </si>
  <si>
    <t>800</t>
  </si>
  <si>
    <t>Servicii de învăţământ şi formare profesională</t>
  </si>
  <si>
    <t>805</t>
  </si>
  <si>
    <t>Servicii de formare</t>
  </si>
  <si>
    <t>923</t>
  </si>
  <si>
    <t>Servicii de divertisment</t>
  </si>
  <si>
    <t>981</t>
  </si>
  <si>
    <t>Servicii de organizaţii asociative</t>
  </si>
  <si>
    <t>Din care:</t>
  </si>
  <si>
    <t>Bunuri:</t>
  </si>
  <si>
    <t>Lucrări:</t>
  </si>
  <si>
    <t>Servicii:</t>
  </si>
  <si>
    <t>ANEXA Nr. 04</t>
  </si>
  <si>
    <t xml:space="preserve">Informaţie privind anunţurile publicate de Agenţia Achiziţii Publice </t>
  </si>
  <si>
    <t>Tipul anunţului</t>
  </si>
  <si>
    <t>Total 2012</t>
  </si>
  <si>
    <t>Nr. de anunţuri</t>
  </si>
  <si>
    <t>Anunţuri publicate</t>
  </si>
  <si>
    <t>Anunţuri de modificare a termenului de desfăşurare a procedurii (reducerea/majorarea termenului)</t>
  </si>
  <si>
    <t>Anunţuri de modificare a obiectului de achiziţie/ relaţii de contact etc.</t>
  </si>
  <si>
    <t>Anunţuri de anulare a procedurii</t>
  </si>
  <si>
    <t>Alte modificari</t>
  </si>
  <si>
    <t>ANEXA Nr. 07</t>
  </si>
  <si>
    <t>246</t>
  </si>
  <si>
    <t>Explozibili</t>
  </si>
  <si>
    <t>510</t>
  </si>
  <si>
    <t>Servicii de instalare (cu excepţia programelor software)</t>
  </si>
  <si>
    <t>652</t>
  </si>
  <si>
    <t>Distribuţie de gaz şi servicii conexe</t>
  </si>
  <si>
    <t>ANEXA Nr. 08</t>
  </si>
  <si>
    <t xml:space="preserve">Informaţie privind actele juridice pentru fiecare obiect de achiziţie în parte, încheiate în rezultatul procedurilor </t>
  </si>
  <si>
    <t>ANEXA Nr. 09</t>
  </si>
  <si>
    <t>Informaţie privind actele juridice pentru fiecare obiect de achiziţie în parte,</t>
  </si>
  <si>
    <t>727</t>
  </si>
  <si>
    <t>Servicii de reţele locale</t>
  </si>
  <si>
    <t>806</t>
  </si>
  <si>
    <t>Servicii de formare profesională în domeniul materialelor de apărare şi securitate</t>
  </si>
  <si>
    <t>Informaţie cu privire la coordonarea contractelor de către specialiştii în achiziţii publice</t>
  </si>
  <si>
    <t xml:space="preserve"> din cadrul Consiliilor Raionale în anul 2012</t>
  </si>
  <si>
    <t>Unitatea Teritorial Administrativă</t>
  </si>
  <si>
    <t>COP fără publicare obligatorie în BAP</t>
  </si>
  <si>
    <t>COP cu publicare obligatorie în BAP</t>
  </si>
  <si>
    <t>Suma cu TVA</t>
  </si>
  <si>
    <t>Nr. de contracte</t>
  </si>
  <si>
    <t>Anenii Noi</t>
  </si>
  <si>
    <t>Basarabeasca</t>
  </si>
  <si>
    <t>Briceni</t>
  </si>
  <si>
    <t>Cahul</t>
  </si>
  <si>
    <t>Cantemir</t>
  </si>
  <si>
    <t xml:space="preserve">Călăraşi </t>
  </si>
  <si>
    <t>Căuşeni</t>
  </si>
  <si>
    <t>Cimişlia</t>
  </si>
  <si>
    <t xml:space="preserve">Criuleni </t>
  </si>
  <si>
    <t xml:space="preserve">Donduşeni </t>
  </si>
  <si>
    <t>Drochia</t>
  </si>
  <si>
    <t>Dubăsari</t>
  </si>
  <si>
    <t>Edineţ</t>
  </si>
  <si>
    <t>Făleşti</t>
  </si>
  <si>
    <t>Floreşti</t>
  </si>
  <si>
    <t>Glodeni</t>
  </si>
  <si>
    <t xml:space="preserve">Hînceşti </t>
  </si>
  <si>
    <t xml:space="preserve">Ialoveni </t>
  </si>
  <si>
    <t xml:space="preserve">Leova </t>
  </si>
  <si>
    <t>Nisporeni</t>
  </si>
  <si>
    <t>Ocniţa</t>
  </si>
  <si>
    <t>Orhei</t>
  </si>
  <si>
    <t>Rezina</t>
  </si>
  <si>
    <t>Rîşcani</t>
  </si>
  <si>
    <t>Sîngerei</t>
  </si>
  <si>
    <t>Soroca</t>
  </si>
  <si>
    <t>Străşeni</t>
  </si>
  <si>
    <t>Şoldăneşti</t>
  </si>
  <si>
    <t>Ştefan Vodă</t>
  </si>
  <si>
    <t>Taraclia</t>
  </si>
  <si>
    <t>Teleneşti</t>
  </si>
  <si>
    <t>Ungheni</t>
  </si>
  <si>
    <t>Municipiul Chişinău</t>
  </si>
  <si>
    <t>Municipiul Bălţi</t>
  </si>
  <si>
    <t>UTA Gagauzia</t>
  </si>
  <si>
    <t>ANEXA Nr. 11</t>
  </si>
  <si>
    <t>Total contracte de achiziție</t>
  </si>
  <si>
    <t>ANEXA Nr. 12</t>
  </si>
  <si>
    <t>Informaţie privind actele juridice, înregistrate în rezultatul procedurilor de achiziţii</t>
  </si>
  <si>
    <t>Licitații deschise</t>
  </si>
  <si>
    <t>ANEXA Nr. 13</t>
  </si>
  <si>
    <t>Tip procedură</t>
  </si>
  <si>
    <t>Procedura de achiziţie</t>
  </si>
  <si>
    <t xml:space="preserve">Rata de modificare a nr. de proceduri </t>
  </si>
  <si>
    <t xml:space="preserve">Rata de modificare a sumei contractelor </t>
  </si>
  <si>
    <t>Rata de modificare a sumei contractelor după tipul procedurii</t>
  </si>
  <si>
    <t>Rata de modificare a numărului contractelor</t>
  </si>
  <si>
    <t>Rata de modificare a numărului contractelor după tipul procedurii</t>
  </si>
  <si>
    <t>Nr. de proceduri</t>
  </si>
  <si>
    <t>Suma contractelor, (lei)</t>
  </si>
  <si>
    <t>3/9-1</t>
  </si>
  <si>
    <t>6/12-1</t>
  </si>
  <si>
    <t>4/10-1</t>
  </si>
  <si>
    <t>Proceduri desfășurate prin pubicarea anunțului de participare in BAP</t>
  </si>
  <si>
    <t>Licitaţii deschise</t>
  </si>
  <si>
    <t>Licitaţii deschise desfășurate prin intermediul SIA RSAP</t>
  </si>
  <si>
    <t>Cererea ofertelor de preţuri cu publicarea în BAP desfășurate prin intermediul SIA RSAP</t>
  </si>
  <si>
    <t>Cererea ofertelor de preţuri cu publicarea în BAP coordonate în cadrul Consiliilor Raionale, mun. Chişinău, mun. Bălţi şi UTA Gagauzia</t>
  </si>
  <si>
    <t>Proceduri desfășurate fără pubicarea anunțului de participare in BAP</t>
  </si>
  <si>
    <r>
      <t xml:space="preserve">Cererea ofertelor de preţuri </t>
    </r>
    <r>
      <rPr>
        <u/>
        <sz val="8"/>
        <rFont val="Calibri"/>
        <family val="2"/>
        <charset val="204"/>
      </rPr>
      <t xml:space="preserve">fără </t>
    </r>
    <r>
      <rPr>
        <sz val="8"/>
        <rFont val="Calibri"/>
        <family val="2"/>
        <charset val="204"/>
      </rPr>
      <t>publicarea în BAP</t>
    </r>
  </si>
  <si>
    <t>Proceduri dint-o singură sursă</t>
  </si>
  <si>
    <t>O singură sursă</t>
  </si>
  <si>
    <t>ANEXA Nr. 14</t>
  </si>
  <si>
    <t>Informaţie privind contestaţiile depuse de către operatorii economici</t>
  </si>
  <si>
    <t>Licitaţii Publice anunţate (AP LP)</t>
  </si>
  <si>
    <t>COP cu publicare anunţate (AP COP)</t>
  </si>
  <si>
    <t>Contestaţii depuse (Contestatii)</t>
  </si>
  <si>
    <t>Rezultatele contestaţiilor depuse</t>
  </si>
  <si>
    <t>Contestaţii soluţionate</t>
  </si>
  <si>
    <t>Licitaţii publice anulate de AAP</t>
  </si>
  <si>
    <t>Licitaţii publice anulate de AC</t>
  </si>
  <si>
    <t>Licitaţii publice parţial anulate de AAP</t>
  </si>
  <si>
    <t>Licitaţii publice parţial anulate de AC</t>
  </si>
  <si>
    <t>COP anulate de AAP</t>
  </si>
  <si>
    <t>COP anulate de AC</t>
  </si>
  <si>
    <t>COP parţial anulate de AAP</t>
  </si>
  <si>
    <t>COP parţial anulate de AC</t>
  </si>
  <si>
    <t>Pretenţii satisfăcute</t>
  </si>
  <si>
    <t>Pretenţii parţial satisfăcute</t>
  </si>
  <si>
    <t>Pretenţii respinse</t>
  </si>
  <si>
    <t>Contestaţii retrase</t>
  </si>
  <si>
    <t>Contestație depusă tardiv</t>
  </si>
  <si>
    <t>Contestaţii nesoluţionate</t>
  </si>
  <si>
    <t xml:space="preserve">Subiectul contestaţiilor depuse </t>
  </si>
  <si>
    <t>Referitor la rezultatele procedurilor</t>
  </si>
  <si>
    <t>Referitor la desfăşurarea procedurii</t>
  </si>
  <si>
    <t>Referitor la invitaţia de participare sau documente de licitaţie</t>
  </si>
  <si>
    <t>Informaţia privind repartizarea achiziţiilor după tipul obiectului de achiziţie</t>
  </si>
  <si>
    <t xml:space="preserve"> (bunuri/lucrări/servicii) realizate de autorităţile contractante în anul 2012</t>
  </si>
  <si>
    <t>Cererea ofertelor de preţuri cu publicarea în BAP</t>
  </si>
  <si>
    <t>Cererea ofertelor de preţuri fără publicarea în BAPcoordonate în cadrul Consiliilor Raionale, mun. Chişinău, mun. Bălţi şi UTA Gagauzia</t>
  </si>
  <si>
    <t>Cererea ofertelor de preţuri fără publicarea în BAP</t>
  </si>
  <si>
    <t>TOTAL</t>
  </si>
  <si>
    <t>Cota parte %</t>
  </si>
  <si>
    <r>
      <t xml:space="preserve">Suma total contracte </t>
    </r>
    <r>
      <rPr>
        <b/>
        <sz val="10"/>
        <rFont val="Calibri"/>
        <family val="2"/>
        <charset val="204"/>
      </rPr>
      <t>Bunuri</t>
    </r>
  </si>
  <si>
    <r>
      <t xml:space="preserve">Nr. total contracte </t>
    </r>
    <r>
      <rPr>
        <b/>
        <sz val="10"/>
        <rFont val="Calibri"/>
        <family val="2"/>
        <charset val="204"/>
      </rPr>
      <t>Bunuri</t>
    </r>
  </si>
  <si>
    <r>
      <t xml:space="preserve">Suma total contracte </t>
    </r>
    <r>
      <rPr>
        <b/>
        <sz val="10"/>
        <rFont val="Calibri"/>
        <family val="2"/>
        <charset val="204"/>
      </rPr>
      <t>Lucrări</t>
    </r>
  </si>
  <si>
    <r>
      <t xml:space="preserve">Nr. total contracte </t>
    </r>
    <r>
      <rPr>
        <b/>
        <sz val="10"/>
        <rFont val="Calibri"/>
        <family val="2"/>
        <charset val="204"/>
      </rPr>
      <t xml:space="preserve"> Lucrări</t>
    </r>
  </si>
  <si>
    <r>
      <t xml:space="preserve">Suma total contracte </t>
    </r>
    <r>
      <rPr>
        <b/>
        <sz val="10"/>
        <rFont val="Calibri"/>
        <family val="2"/>
        <charset val="204"/>
      </rPr>
      <t>Servicii</t>
    </r>
  </si>
  <si>
    <r>
      <t xml:space="preserve">Nr. total contracte </t>
    </r>
    <r>
      <rPr>
        <b/>
        <sz val="10"/>
        <rFont val="Calibri"/>
        <family val="2"/>
        <charset val="204"/>
      </rPr>
      <t xml:space="preserve">  Servicii</t>
    </r>
  </si>
  <si>
    <t>perioada</t>
  </si>
  <si>
    <t>tr I</t>
  </si>
  <si>
    <t>tr II</t>
  </si>
  <si>
    <t>tr III</t>
  </si>
  <si>
    <t>tr IV</t>
  </si>
  <si>
    <t>Total pe raion:</t>
  </si>
  <si>
    <t>RATA DE MODIFICARE A SUMEI CONTRACTELOR</t>
  </si>
  <si>
    <t>RATA DE MODIFICARE A NUMĂRULUI CONTRACTELOR</t>
  </si>
  <si>
    <t>Anunț de publicare privind Acord Cadru</t>
  </si>
  <si>
    <t>AP ACD</t>
  </si>
  <si>
    <t>ACD</t>
  </si>
  <si>
    <t>Dare de seamă privind cererea ofertei de preţ fără publicare</t>
  </si>
  <si>
    <t>168</t>
  </si>
  <si>
    <t>Piese pentru utilaje agricole şi forestiere</t>
  </si>
  <si>
    <t>190</t>
  </si>
  <si>
    <t>Produse din piele, materiale textile, din plastic şi din cauciuc</t>
  </si>
  <si>
    <t>443</t>
  </si>
  <si>
    <t>Cablu, sârmă şi produse conexe</t>
  </si>
  <si>
    <t>760</t>
  </si>
  <si>
    <t>Servicii privind industria petrolului şi gazului</t>
  </si>
  <si>
    <t>519</t>
  </si>
  <si>
    <t>Servicii de instalare de sisteme de orientare şi control</t>
  </si>
  <si>
    <t>803</t>
  </si>
  <si>
    <t>Servicii de învăţământ superior</t>
  </si>
  <si>
    <t>Total Proceduri</t>
  </si>
  <si>
    <t>11 (4+6+8+10)</t>
  </si>
  <si>
    <t>12 (5+7+9)</t>
  </si>
  <si>
    <t>Nr. total proceduri</t>
  </si>
  <si>
    <t>Solicitare răspuns</t>
  </si>
  <si>
    <r>
      <t xml:space="preserve">Suma total contracte </t>
    </r>
    <r>
      <rPr>
        <b/>
        <sz val="10"/>
        <color indexed="9"/>
        <rFont val="Calibri"/>
        <family val="2"/>
        <charset val="204"/>
      </rPr>
      <t>Bunuri</t>
    </r>
  </si>
  <si>
    <r>
      <t xml:space="preserve">Nr. total contracte </t>
    </r>
    <r>
      <rPr>
        <b/>
        <sz val="10"/>
        <color indexed="9"/>
        <rFont val="Calibri"/>
        <family val="2"/>
        <charset val="204"/>
      </rPr>
      <t>Bunuri</t>
    </r>
  </si>
  <si>
    <r>
      <t xml:space="preserve">Suma total contracte </t>
    </r>
    <r>
      <rPr>
        <b/>
        <sz val="10"/>
        <color indexed="9"/>
        <rFont val="Calibri"/>
        <family val="2"/>
        <charset val="204"/>
      </rPr>
      <t>Lucrări</t>
    </r>
  </si>
  <si>
    <r>
      <t xml:space="preserve">Nr. total contracte </t>
    </r>
    <r>
      <rPr>
        <b/>
        <sz val="10"/>
        <color indexed="9"/>
        <rFont val="Calibri"/>
        <family val="2"/>
        <charset val="204"/>
      </rPr>
      <t xml:space="preserve"> Lucrări</t>
    </r>
  </si>
  <si>
    <r>
      <t xml:space="preserve">Suma total contracte </t>
    </r>
    <r>
      <rPr>
        <b/>
        <sz val="10"/>
        <color indexed="9"/>
        <rFont val="Calibri"/>
        <family val="2"/>
        <charset val="204"/>
      </rPr>
      <t>Servicii</t>
    </r>
  </si>
  <si>
    <r>
      <t xml:space="preserve">Nr. total contracte </t>
    </r>
    <r>
      <rPr>
        <b/>
        <sz val="10"/>
        <color indexed="9"/>
        <rFont val="Calibri"/>
        <family val="2"/>
        <charset val="204"/>
      </rPr>
      <t xml:space="preserve">  Servicii</t>
    </r>
  </si>
  <si>
    <t>*</t>
  </si>
  <si>
    <t>O singură sursă *</t>
  </si>
  <si>
    <t>183</t>
  </si>
  <si>
    <t>Articole de îmbrăcăminte</t>
  </si>
  <si>
    <t>325</t>
  </si>
  <si>
    <t>Echipament de telecomunicaţii</t>
  </si>
  <si>
    <t>373</t>
  </si>
  <si>
    <t>Instrumente muzicale şi piese pentru acestea</t>
  </si>
  <si>
    <t>770</t>
  </si>
  <si>
    <t>Servicii pentru agricultură, silvicultură, horticultură, acvacultură şi apicultură</t>
  </si>
  <si>
    <t>322</t>
  </si>
  <si>
    <t>Aparate de emisie pentru radiotelefonie, radiotelegrafie, radiodifuziune şi televiziune</t>
  </si>
  <si>
    <t>Informaţie privind actele juridice pentru fiecare obiect de achiziţie în parte, încheiate în rezultatul procedurilor</t>
  </si>
  <si>
    <t>511</t>
  </si>
  <si>
    <t>Servicii de instalare a echipamentului electric şi mecanic</t>
  </si>
  <si>
    <t xml:space="preserve">Total proceduri publicate </t>
  </si>
  <si>
    <t>310</t>
  </si>
  <si>
    <t>Maşini, aparate, echipamente şi consumabile electrice; iluminat</t>
  </si>
  <si>
    <t>339</t>
  </si>
  <si>
    <t>Echipamente şi articole pentru autopsie şi uz mortuar</t>
  </si>
  <si>
    <t>440</t>
  </si>
  <si>
    <t>Structuri şi materiale de construcţii; produse auxiliare pentru construcţii (cu excepţia aparatelor electrice)</t>
  </si>
  <si>
    <t>637</t>
  </si>
  <si>
    <t>Servicii anexe pentru transportul terestru, naval şi aerian</t>
  </si>
  <si>
    <t>733</t>
  </si>
  <si>
    <t>Proiectare şi executare în domeniul cercetării şi dezvoltării</t>
  </si>
  <si>
    <t>703</t>
  </si>
  <si>
    <t>Servicii de intermediere imobiliară pentru terţi</t>
  </si>
  <si>
    <t>410</t>
  </si>
  <si>
    <t>Apă captată şi epurată</t>
  </si>
  <si>
    <t>382</t>
  </si>
  <si>
    <t>Instrumente de geologie şi de geofizică</t>
  </si>
  <si>
    <t>ANEXA Nr. 10</t>
  </si>
  <si>
    <t>Acord Cadru, contracte subsecvente</t>
  </si>
  <si>
    <t>Licitaţii deschise, desfășurate în format de hîrtie</t>
  </si>
  <si>
    <r>
      <t xml:space="preserve">Cererea ofertelor de preţuri </t>
    </r>
    <r>
      <rPr>
        <u/>
        <sz val="8"/>
        <rFont val="Calibri"/>
        <family val="2"/>
        <charset val="204"/>
      </rPr>
      <t xml:space="preserve">cu </t>
    </r>
    <r>
      <rPr>
        <sz val="8"/>
        <rFont val="Calibri"/>
        <family val="2"/>
        <charset val="204"/>
      </rPr>
      <t>publicarea în BAP, desfășurate în format de hîrtie</t>
    </r>
  </si>
  <si>
    <t>Alocații directe pentru servicii educaționale *</t>
  </si>
  <si>
    <t>PONDEREA %</t>
  </si>
  <si>
    <t>Acord cadru</t>
  </si>
  <si>
    <t xml:space="preserve">nr. </t>
  </si>
  <si>
    <t>Cota parte</t>
  </si>
  <si>
    <t xml:space="preserve">Pretenţii admise şi transmise CNA </t>
  </si>
  <si>
    <t xml:space="preserve">Cota parte </t>
  </si>
  <si>
    <t>Licitaţii Publice desfășurate prin intermediul SIA RSAP</t>
  </si>
  <si>
    <t>Cererea ofertelor de preţuri desfășurate prin intermediul SIA RSAP</t>
  </si>
  <si>
    <t>351</t>
  </si>
  <si>
    <t>Echipament de urgenţă şi de siguranţă</t>
  </si>
  <si>
    <t>Proceduri desfășurate prin SIA RSAP anulate</t>
  </si>
  <si>
    <t>313</t>
  </si>
  <si>
    <t>Sârmă şi cabluri izolate</t>
  </si>
  <si>
    <t>6(3+5)</t>
  </si>
  <si>
    <t>154</t>
  </si>
  <si>
    <t>Uleiuri şi grăsimi animale şi vegetale</t>
  </si>
  <si>
    <t xml:space="preserve">COP </t>
  </si>
  <si>
    <t>Darea de seamă privind Acord Cadru</t>
  </si>
  <si>
    <t>189</t>
  </si>
  <si>
    <t>Articole de voiaj, şelărie, saci şi săculeţe</t>
  </si>
  <si>
    <t>352</t>
  </si>
  <si>
    <t>Echipament de poliţie</t>
  </si>
  <si>
    <t>378</t>
  </si>
  <si>
    <t>Articole pentru lucrări de artizanat şi artă</t>
  </si>
  <si>
    <t>512</t>
  </si>
  <si>
    <t>Servicii de instalare de echipament de măsurat, de control, de testare şi de navigare</t>
  </si>
  <si>
    <t>166</t>
  </si>
  <si>
    <t>Utilaje agricole sau forestiere specializate</t>
  </si>
  <si>
    <t>515</t>
  </si>
  <si>
    <t>Servicii de instalare de utilaje şi de echipament de uz general</t>
  </si>
  <si>
    <t>924</t>
  </si>
  <si>
    <t>Servicii de agenţii de presă</t>
  </si>
  <si>
    <t>481</t>
  </si>
  <si>
    <t>Pachete software pentru industrie</t>
  </si>
  <si>
    <t>726</t>
  </si>
  <si>
    <t>Servicii de asistenţă şi de consultanţă informatică</t>
  </si>
  <si>
    <t>804</t>
  </si>
  <si>
    <t>Servicii de educare a adulţilor şi alte servicii de învăţământ</t>
  </si>
  <si>
    <t>165</t>
  </si>
  <si>
    <t>Maşini agricole cu încărcare automată sau de descărcare pentru agricultură</t>
  </si>
  <si>
    <t>192</t>
  </si>
  <si>
    <t>Materiale textile şi articole conexe</t>
  </si>
  <si>
    <t>221</t>
  </si>
  <si>
    <t>Cărţi, broşuri şi pliante tipărite</t>
  </si>
  <si>
    <t>350</t>
  </si>
  <si>
    <t>Echipament de securitate, de luptă împotriva incendiilor, de poliţie şi de apărare</t>
  </si>
  <si>
    <t>384</t>
  </si>
  <si>
    <t>Instrumente de verificare a proprietăţilor fizice</t>
  </si>
  <si>
    <t>386</t>
  </si>
  <si>
    <t>Instrumente optice</t>
  </si>
  <si>
    <t>421</t>
  </si>
  <si>
    <t>Utilaje de producţie şi utilizare a puterii mecanice</t>
  </si>
  <si>
    <t>424</t>
  </si>
  <si>
    <t>Echipamente de ridicare şi de manipulare şi piese ale acestora</t>
  </si>
  <si>
    <t>426</t>
  </si>
  <si>
    <t>Maşini-unelte</t>
  </si>
  <si>
    <t>438</t>
  </si>
  <si>
    <t>Echipament de atelier</t>
  </si>
  <si>
    <t>448</t>
  </si>
  <si>
    <t>Vopsele, lacuri şi masticuri</t>
  </si>
  <si>
    <t>449</t>
  </si>
  <si>
    <t>Piatră de construcţie, piatră calcaroasă, ghips şi ardezie</t>
  </si>
  <si>
    <t>506</t>
  </si>
  <si>
    <t>Servicii de reparare şi de întreţinere a echipamentului de securitate şi apărare</t>
  </si>
  <si>
    <t>508</t>
  </si>
  <si>
    <t>Diverse servicii de întreţinere şi de reparare</t>
  </si>
  <si>
    <t>550</t>
  </si>
  <si>
    <t>Servicii hoteliere, de restaurant şi de vânzare cu amănuntul</t>
  </si>
  <si>
    <t>761</t>
  </si>
  <si>
    <t>Servicii profesionale privind industria gazului</t>
  </si>
  <si>
    <t>794</t>
  </si>
  <si>
    <t>Consultanţă în afaceri şi în management şi servicii conexe</t>
  </si>
  <si>
    <t>795</t>
  </si>
  <si>
    <t>Servicii de asistenţă în birou</t>
  </si>
  <si>
    <t>920</t>
  </si>
  <si>
    <t>Servicii de recreere, culturale şi sportive</t>
  </si>
  <si>
    <t>484</t>
  </si>
  <si>
    <t>Pachete software pentru tranzacţii comerciale şi personale</t>
  </si>
  <si>
    <t>195</t>
  </si>
  <si>
    <t>Materiale din cauciuc şi din plastic</t>
  </si>
  <si>
    <t>226</t>
  </si>
  <si>
    <t>Cerneală</t>
  </si>
  <si>
    <t>312</t>
  </si>
  <si>
    <t>Aparate de distribuţie şi control ale energiei electrice</t>
  </si>
  <si>
    <t>314</t>
  </si>
  <si>
    <t>Acumulatori, pile galvanice şi baterii primare</t>
  </si>
  <si>
    <t>513</t>
  </si>
  <si>
    <t>Servicii de instalare de echipament de comunicaţii</t>
  </si>
  <si>
    <t>904</t>
  </si>
  <si>
    <t>Servicii privind apele reziduale</t>
  </si>
  <si>
    <t>488</t>
  </si>
  <si>
    <t>Sisteme de informare şi servere</t>
  </si>
  <si>
    <t>717</t>
  </si>
  <si>
    <t>Servicii de monitorizare şi de control</t>
  </si>
  <si>
    <t>731</t>
  </si>
  <si>
    <t>Servicii de cercetare şi dezvoltare experimentală</t>
  </si>
  <si>
    <t>796</t>
  </si>
  <si>
    <t>Servicii de recrutare</t>
  </si>
  <si>
    <t>Dialog competitiv</t>
  </si>
  <si>
    <t>* Raportul contestaţiilor depuse în perioada primului semestru al anului 2015 la numărul total de proceduri anunţate în BAP în aceiaşi perioadă.</t>
  </si>
  <si>
    <r>
      <t xml:space="preserve">Cererea ofertelor de preţuri </t>
    </r>
    <r>
      <rPr>
        <u/>
        <sz val="8"/>
        <color theme="0"/>
        <rFont val="Calibri"/>
        <family val="2"/>
        <charset val="204"/>
      </rPr>
      <t xml:space="preserve">cu </t>
    </r>
    <r>
      <rPr>
        <sz val="8"/>
        <color theme="0"/>
        <rFont val="Calibri"/>
        <family val="2"/>
        <charset val="204"/>
      </rPr>
      <t>publicarea în BAP, desfășurate în format de hîrtie</t>
    </r>
  </si>
  <si>
    <r>
      <t xml:space="preserve">Cererea ofertelor de preţuri </t>
    </r>
    <r>
      <rPr>
        <u/>
        <sz val="8"/>
        <color theme="0"/>
        <rFont val="Calibri"/>
        <family val="2"/>
        <charset val="204"/>
      </rPr>
      <t xml:space="preserve">fără </t>
    </r>
    <r>
      <rPr>
        <sz val="8"/>
        <color theme="0"/>
        <rFont val="Calibri"/>
        <family val="2"/>
        <charset val="204"/>
      </rPr>
      <t>publicarea în BAP</t>
    </r>
  </si>
  <si>
    <t>144</t>
  </si>
  <si>
    <t>Sare şi clorură de sodiu pur</t>
  </si>
  <si>
    <t>153</t>
  </si>
  <si>
    <t>Fructe, legume şi produse conexe</t>
  </si>
  <si>
    <t>342</t>
  </si>
  <si>
    <t>Caroserii, remorci sau semiremorci pentru vehicule</t>
  </si>
  <si>
    <t>358</t>
  </si>
  <si>
    <t>Echipament individual şi de sprijin</t>
  </si>
  <si>
    <t>160</t>
  </si>
  <si>
    <t>Utilaje agricole</t>
  </si>
  <si>
    <t>431</t>
  </si>
  <si>
    <t>Echipament minier</t>
  </si>
  <si>
    <t>433</t>
  </si>
  <si>
    <t>Maşini şi echipament de construcţii</t>
  </si>
  <si>
    <t>921</t>
  </si>
  <si>
    <t>Servicii de cinematografie şi servicii video</t>
  </si>
  <si>
    <t>Ponderea procedurilor de achiziții publice contestate*</t>
  </si>
  <si>
    <t>Ponderea procedurilor anulate din numărul total de proceduri</t>
  </si>
  <si>
    <t>161</t>
  </si>
  <si>
    <t>Utilaje agricole şi forestiere pentru pregătirea sau cultivarea solului</t>
  </si>
  <si>
    <t>188</t>
  </si>
  <si>
    <t>Articole de încălţăminte</t>
  </si>
  <si>
    <t>197</t>
  </si>
  <si>
    <t>Cauciuc şi fibre sintetice</t>
  </si>
  <si>
    <t>245</t>
  </si>
  <si>
    <t>Materiale plastice primare</t>
  </si>
  <si>
    <t>436</t>
  </si>
  <si>
    <t>Piese pentru utilaje de exploatare minieră şi în carieră şi piese pentru maşini de construcţii</t>
  </si>
  <si>
    <t>486</t>
  </si>
  <si>
    <t>Pachete software pentru baze de date şi operare</t>
  </si>
  <si>
    <r>
      <t xml:space="preserve">încheiate în rezultatul achiziţiilor publice efctuate prin </t>
    </r>
    <r>
      <rPr>
        <b/>
        <u/>
        <sz val="11"/>
        <color indexed="8"/>
        <rFont val="Calibri"/>
        <family val="2"/>
      </rPr>
      <t>Acord Cadru</t>
    </r>
    <r>
      <rPr>
        <b/>
        <sz val="11"/>
        <color indexed="8"/>
        <rFont val="Calibri"/>
        <family val="2"/>
        <charset val="204"/>
      </rPr>
      <t xml:space="preserve"> şi înregistrate de Agenţia Achiziţii Publice în perioada anului 2015</t>
    </r>
  </si>
  <si>
    <t>Total 2015</t>
  </si>
  <si>
    <t xml:space="preserve"> (bunuri/lucrări/servicii) realizate de autorităţile contractante  în perioada anului 2015</t>
  </si>
  <si>
    <t>Informaţie privind procedurile de Licitaţii Publice, COP si Acord-Cadru (desfășurate prin metoda tradițională pe hîrtie) pentru fiecare obiect anunțate de către Agenția de Achiziții Publice în perioada  anului 2015</t>
  </si>
  <si>
    <t>Total 2014</t>
  </si>
  <si>
    <t>în BAP  (pentru procedurile de achiziții desfășurate prin metoda tradițională pe hîrtie) în perioada anului 2015</t>
  </si>
  <si>
    <t>înregistrate de către Agenția de Achiziții Publice în perioada anului 2015</t>
  </si>
  <si>
    <t xml:space="preserve"> Agenţiei Achiziţii Publice în perioada  anului 2015</t>
  </si>
  <si>
    <t>desfășurate prin intermediul SIA RSAP în perioada anului 2015</t>
  </si>
  <si>
    <r>
      <t xml:space="preserve">încheiate în rezultatul </t>
    </r>
    <r>
      <rPr>
        <b/>
        <u/>
        <sz val="12"/>
        <color indexed="8"/>
        <rFont val="Calibri"/>
        <family val="2"/>
      </rPr>
      <t>Licitaţiilor Publice</t>
    </r>
    <r>
      <rPr>
        <b/>
        <sz val="12"/>
        <color indexed="8"/>
        <rFont val="Calibri"/>
        <family val="2"/>
        <charset val="204"/>
      </rPr>
      <t xml:space="preserve"> (pentru procedurile de achiziții desfășurate prin metoda tradițională pe hîrtie) şi înregistrate de Agenţia Achiziţii Publice în perioada anului 2015</t>
    </r>
  </si>
  <si>
    <r>
      <t xml:space="preserve">  desfăşurate prin metoda </t>
    </r>
    <r>
      <rPr>
        <b/>
        <u/>
        <sz val="12"/>
        <color indexed="8"/>
        <rFont val="Calibri"/>
        <family val="2"/>
      </rPr>
      <t>COP cu publicare în BAP</t>
    </r>
    <r>
      <rPr>
        <b/>
        <sz val="12"/>
        <color indexed="8"/>
        <rFont val="Calibri"/>
        <family val="2"/>
        <charset val="204"/>
      </rPr>
      <t xml:space="preserve">  (pentru procedurile de achiziții desfășurate prin metoda tradițională pe hîrtie) şi înregistrate de Agenţia Achiziţii Publice în perioada anului 2015</t>
    </r>
  </si>
  <si>
    <r>
      <t xml:space="preserve">desfăşurate prin metoda </t>
    </r>
    <r>
      <rPr>
        <b/>
        <u/>
        <sz val="12"/>
        <color indexed="8"/>
        <rFont val="Calibri"/>
        <family val="2"/>
      </rPr>
      <t>COP fără publicare în BAP</t>
    </r>
    <r>
      <rPr>
        <b/>
        <sz val="12"/>
        <color indexed="8"/>
        <rFont val="Calibri"/>
        <family val="2"/>
        <charset val="204"/>
      </rPr>
      <t xml:space="preserve"> şi înregistrate de Agenţia Achiziţii Publice în perioada anului 2015</t>
    </r>
  </si>
  <si>
    <r>
      <t xml:space="preserve">încheiate în rezultatul </t>
    </r>
    <r>
      <rPr>
        <b/>
        <u/>
        <sz val="12"/>
        <color indexed="8"/>
        <rFont val="Calibri"/>
        <family val="2"/>
      </rPr>
      <t>achiziţiilor publice dintr-o singură sursă</t>
    </r>
    <r>
      <rPr>
        <b/>
        <sz val="12"/>
        <color indexed="8"/>
        <rFont val="Calibri"/>
        <family val="2"/>
        <charset val="204"/>
      </rPr>
      <t xml:space="preserve"> şi înregistrate de Agenţia Achiziţii Publice în perioada anului 2015</t>
    </r>
  </si>
  <si>
    <t>Informaţia privind realizarea achiziţiilor publice  în perioada anului 2015 comparativ cu perioada anului 2014</t>
  </si>
  <si>
    <r>
      <t>suma de  </t>
    </r>
    <r>
      <rPr>
        <b/>
        <sz val="10"/>
        <color theme="1"/>
        <rFont val="Calibri"/>
        <family val="2"/>
        <scheme val="minor"/>
      </rPr>
      <t>748 673 233,30 lei</t>
    </r>
    <r>
      <rPr>
        <sz val="10"/>
        <color theme="1"/>
        <rFont val="Calibri"/>
        <family val="2"/>
        <charset val="204"/>
        <scheme val="minor"/>
      </rPr>
      <t xml:space="preserve">  lei constituie procurarea serviciilor educationale pentru realizarea planului de pregatire a cadrelor de specialitate (alocații directe din bugetul de stat), care au fost achiziționate de către Ministerul Educației, Ministerul Agriculturii și Industriei Alimentare, Ministerul Culturii, Ministerul Sănătății, Cancelaria de Stat, Academia de Științe a Moldovei nu este inclusă în suma totală a achizițiilor publice.</t>
    </r>
  </si>
  <si>
    <t>Informaţia privind procedurile de achiziţii anulate în perioada anului 2015</t>
  </si>
  <si>
    <t>în urma procedurilor desfăşurate în perioada anului 2015</t>
  </si>
  <si>
    <t>An</t>
  </si>
  <si>
    <t>Produsul Intern Brut (PIB) calculat la prețurile curente (milioanle MDL)</t>
  </si>
  <si>
    <t>Volumul achizițiilor publice (milioanle MDL)</t>
  </si>
  <si>
    <t>Cota parte a Achizițiilor Publice din Produsul Intern Brut  (%)</t>
  </si>
  <si>
    <t>2015 (9 luni)</t>
  </si>
  <si>
    <t>Anexa nr. 15</t>
  </si>
  <si>
    <t>Informaţia privind volumul achizițiilor publice raportat la Produsului Intern Brut [PIB]</t>
  </si>
</sst>
</file>

<file path=xl/styles.xml><?xml version="1.0" encoding="utf-8"?>
<styleSheet xmlns="http://schemas.openxmlformats.org/spreadsheetml/2006/main" xmlns:mc="http://schemas.openxmlformats.org/markup-compatibility/2006" xmlns:x14ac="http://schemas.microsoft.com/office/spreadsheetml/2009/9/ac" mc:Ignorable="x14ac">
  <fonts count="74" x14ac:knownFonts="1">
    <font>
      <sz val="11"/>
      <color theme="1"/>
      <name val="Calibri"/>
      <family val="2"/>
      <charset val="204"/>
      <scheme val="minor"/>
    </font>
    <font>
      <sz val="10"/>
      <name val="Arial"/>
      <family val="2"/>
      <charset val="204"/>
    </font>
    <font>
      <sz val="10"/>
      <color rgb="FF000000"/>
      <name val="Arial"/>
      <family val="2"/>
      <charset val="204"/>
    </font>
    <font>
      <sz val="8"/>
      <name val="Calibri"/>
      <family val="2"/>
      <charset val="204"/>
    </font>
    <font>
      <sz val="8"/>
      <name val="Arial"/>
      <family val="2"/>
      <charset val="204"/>
    </font>
    <font>
      <sz val="11"/>
      <color theme="0"/>
      <name val="Calibri"/>
      <family val="2"/>
      <charset val="204"/>
      <scheme val="minor"/>
    </font>
    <font>
      <sz val="10"/>
      <name val="Calibri"/>
      <family val="2"/>
      <charset val="204"/>
    </font>
    <font>
      <b/>
      <sz val="12"/>
      <name val="Calibri"/>
      <family val="2"/>
      <charset val="204"/>
    </font>
    <font>
      <b/>
      <sz val="10"/>
      <name val="Calibri"/>
      <family val="2"/>
      <charset val="204"/>
    </font>
    <font>
      <sz val="8"/>
      <color indexed="8"/>
      <name val="Calibri"/>
      <family val="2"/>
      <charset val="204"/>
    </font>
    <font>
      <b/>
      <sz val="10"/>
      <color indexed="8"/>
      <name val="Calibri"/>
      <family val="2"/>
      <charset val="204"/>
    </font>
    <font>
      <b/>
      <sz val="12"/>
      <color indexed="8"/>
      <name val="Calibri"/>
      <family val="2"/>
      <charset val="204"/>
    </font>
    <font>
      <sz val="9"/>
      <color indexed="8"/>
      <name val="Calibri"/>
      <family val="2"/>
      <charset val="204"/>
    </font>
    <font>
      <b/>
      <sz val="10"/>
      <color theme="0"/>
      <name val="Calibri"/>
      <family val="2"/>
      <charset val="204"/>
      <scheme val="minor"/>
    </font>
    <font>
      <sz val="10"/>
      <name val="Calibri"/>
      <family val="2"/>
      <charset val="204"/>
      <scheme val="minor"/>
    </font>
    <font>
      <sz val="10"/>
      <color theme="1"/>
      <name val="Calibri"/>
      <family val="2"/>
      <charset val="204"/>
      <scheme val="minor"/>
    </font>
    <font>
      <b/>
      <sz val="10"/>
      <color indexed="8"/>
      <name val="Calibri"/>
      <family val="2"/>
      <charset val="204"/>
      <scheme val="minor"/>
    </font>
    <font>
      <b/>
      <sz val="12"/>
      <name val="Calibri"/>
      <family val="2"/>
      <charset val="204"/>
      <scheme val="minor"/>
    </font>
    <font>
      <sz val="8"/>
      <name val="Calibri"/>
      <family val="2"/>
      <charset val="204"/>
      <scheme val="minor"/>
    </font>
    <font>
      <sz val="9"/>
      <name val="Calibri"/>
      <family val="2"/>
      <charset val="204"/>
      <scheme val="minor"/>
    </font>
    <font>
      <b/>
      <sz val="11"/>
      <name val="Calibri"/>
      <family val="2"/>
      <charset val="204"/>
    </font>
    <font>
      <sz val="10"/>
      <color indexed="8"/>
      <name val="Arial"/>
      <family val="2"/>
      <charset val="204"/>
    </font>
    <font>
      <b/>
      <sz val="10"/>
      <color theme="0"/>
      <name val="Calibri"/>
      <family val="2"/>
      <charset val="204"/>
    </font>
    <font>
      <b/>
      <sz val="9"/>
      <color theme="0"/>
      <name val="Calibri"/>
      <family val="2"/>
      <charset val="204"/>
    </font>
    <font>
      <sz val="10"/>
      <color indexed="8"/>
      <name val="Calibri"/>
      <family val="2"/>
      <charset val="204"/>
    </font>
    <font>
      <b/>
      <sz val="8"/>
      <color indexed="8"/>
      <name val="Calibri"/>
      <family val="2"/>
      <charset val="204"/>
    </font>
    <font>
      <b/>
      <sz val="8"/>
      <color theme="0"/>
      <name val="Calibri"/>
      <family val="2"/>
      <charset val="204"/>
    </font>
    <font>
      <b/>
      <sz val="8"/>
      <color theme="1"/>
      <name val="Calibri"/>
      <family val="2"/>
      <charset val="204"/>
      <scheme val="minor"/>
    </font>
    <font>
      <sz val="8"/>
      <color theme="1"/>
      <name val="Calibri"/>
      <family val="2"/>
      <charset val="204"/>
      <scheme val="minor"/>
    </font>
    <font>
      <sz val="9"/>
      <color theme="1"/>
      <name val="Calibri"/>
      <family val="2"/>
      <charset val="204"/>
      <scheme val="minor"/>
    </font>
    <font>
      <b/>
      <sz val="9"/>
      <color indexed="8"/>
      <name val="Calibri"/>
      <family val="2"/>
      <charset val="204"/>
    </font>
    <font>
      <sz val="8"/>
      <color theme="0" tint="-0.249977111117893"/>
      <name val="Calibri"/>
      <family val="2"/>
      <charset val="204"/>
    </font>
    <font>
      <b/>
      <sz val="8"/>
      <color theme="0" tint="-0.249977111117893"/>
      <name val="Calibri"/>
      <family val="2"/>
      <charset val="204"/>
    </font>
    <font>
      <sz val="10"/>
      <color indexed="9"/>
      <name val="Arial"/>
      <family val="2"/>
      <charset val="204"/>
    </font>
    <font>
      <b/>
      <sz val="8"/>
      <name val="Calibri"/>
      <family val="2"/>
      <charset val="204"/>
    </font>
    <font>
      <sz val="7"/>
      <name val="Arial"/>
      <family val="2"/>
      <charset val="204"/>
    </font>
    <font>
      <sz val="9"/>
      <name val="Arial"/>
      <family val="2"/>
      <charset val="204"/>
    </font>
    <font>
      <b/>
      <sz val="9"/>
      <name val="Calibri"/>
      <family val="2"/>
      <charset val="204"/>
    </font>
    <font>
      <sz val="10"/>
      <color indexed="22"/>
      <name val="Calibri"/>
      <family val="2"/>
      <charset val="204"/>
    </font>
    <font>
      <b/>
      <sz val="9"/>
      <color theme="1"/>
      <name val="Calibri"/>
      <family val="2"/>
      <charset val="204"/>
      <scheme val="minor"/>
    </font>
    <font>
      <sz val="8"/>
      <color indexed="9"/>
      <name val="Calibri"/>
      <family val="2"/>
      <charset val="204"/>
    </font>
    <font>
      <b/>
      <sz val="8"/>
      <color indexed="9"/>
      <name val="Calibri"/>
      <family val="2"/>
      <charset val="204"/>
    </font>
    <font>
      <u/>
      <sz val="8"/>
      <name val="Calibri"/>
      <family val="2"/>
      <charset val="204"/>
    </font>
    <font>
      <b/>
      <sz val="10"/>
      <color indexed="22"/>
      <name val="Calibri"/>
      <family val="2"/>
      <charset val="204"/>
    </font>
    <font>
      <sz val="9"/>
      <name val="Calibri"/>
      <family val="2"/>
      <charset val="204"/>
    </font>
    <font>
      <sz val="10"/>
      <color indexed="9"/>
      <name val="Calibri"/>
      <family val="2"/>
      <charset val="204"/>
    </font>
    <font>
      <sz val="10"/>
      <color theme="0"/>
      <name val="Calibri"/>
      <family val="2"/>
      <charset val="204"/>
      <scheme val="minor"/>
    </font>
    <font>
      <sz val="7"/>
      <name val="Calibri"/>
      <family val="2"/>
      <charset val="204"/>
    </font>
    <font>
      <sz val="8"/>
      <color theme="0"/>
      <name val="Calibri"/>
      <family val="2"/>
      <charset val="204"/>
    </font>
    <font>
      <sz val="11"/>
      <color rgb="FFFF0000"/>
      <name val="Calibri"/>
      <family val="2"/>
      <charset val="204"/>
      <scheme val="minor"/>
    </font>
    <font>
      <sz val="11"/>
      <color rgb="FFC00000"/>
      <name val="Calibri"/>
      <family val="2"/>
      <charset val="204"/>
      <scheme val="minor"/>
    </font>
    <font>
      <b/>
      <sz val="10"/>
      <color indexed="9"/>
      <name val="Calibri"/>
      <family val="2"/>
      <charset val="204"/>
    </font>
    <font>
      <b/>
      <sz val="8"/>
      <color theme="0"/>
      <name val="Calibri"/>
      <family val="2"/>
      <charset val="204"/>
      <scheme val="minor"/>
    </font>
    <font>
      <sz val="8"/>
      <color indexed="8"/>
      <name val="Calibri"/>
      <family val="2"/>
      <charset val="204"/>
      <scheme val="minor"/>
    </font>
    <font>
      <sz val="9"/>
      <color theme="1" tint="0.249977111117893"/>
      <name val="Calibri"/>
      <family val="2"/>
      <charset val="204"/>
      <scheme val="minor"/>
    </font>
    <font>
      <b/>
      <sz val="11"/>
      <color indexed="8"/>
      <name val="Calibri"/>
      <family val="2"/>
      <charset val="204"/>
    </font>
    <font>
      <b/>
      <u/>
      <sz val="11"/>
      <color indexed="8"/>
      <name val="Calibri"/>
      <family val="2"/>
    </font>
    <font>
      <b/>
      <sz val="10"/>
      <color theme="1"/>
      <name val="Calibri"/>
      <family val="2"/>
      <scheme val="minor"/>
    </font>
    <font>
      <b/>
      <sz val="8"/>
      <color theme="0"/>
      <name val="Calibri"/>
      <family val="2"/>
      <scheme val="minor"/>
    </font>
    <font>
      <sz val="10"/>
      <color theme="0"/>
      <name val="Calibri"/>
      <family val="2"/>
      <charset val="204"/>
    </font>
    <font>
      <b/>
      <sz val="10"/>
      <name val="Calibri"/>
      <family val="2"/>
    </font>
    <font>
      <b/>
      <sz val="10"/>
      <name val="Calibri"/>
      <family val="2"/>
      <scheme val="minor"/>
    </font>
    <font>
      <b/>
      <sz val="10"/>
      <color theme="0"/>
      <name val="Calibri"/>
      <family val="2"/>
    </font>
    <font>
      <sz val="10"/>
      <color rgb="FF000000"/>
      <name val="Calibri"/>
      <family val="2"/>
      <charset val="204"/>
    </font>
    <font>
      <b/>
      <sz val="10"/>
      <color rgb="FFFFFFFF"/>
      <name val="Calibri"/>
      <family val="2"/>
      <charset val="204"/>
    </font>
    <font>
      <sz val="7"/>
      <color theme="0"/>
      <name val="Calibri"/>
      <family val="2"/>
      <charset val="204"/>
    </font>
    <font>
      <u/>
      <sz val="8"/>
      <color theme="0"/>
      <name val="Calibri"/>
      <family val="2"/>
      <charset val="204"/>
    </font>
    <font>
      <sz val="6"/>
      <color theme="0"/>
      <name val="Calibri"/>
      <family val="2"/>
      <charset val="204"/>
    </font>
    <font>
      <b/>
      <sz val="7"/>
      <color theme="0"/>
      <name val="Calibri"/>
      <family val="2"/>
      <charset val="204"/>
    </font>
    <font>
      <sz val="7"/>
      <color theme="1"/>
      <name val="Calibri"/>
      <family val="2"/>
      <charset val="204"/>
      <scheme val="minor"/>
    </font>
    <font>
      <sz val="8"/>
      <color theme="0" tint="-0.34998626667073579"/>
      <name val="Calibri"/>
      <family val="2"/>
      <charset val="204"/>
    </font>
    <font>
      <sz val="10"/>
      <color theme="0" tint="-0.34998626667073579"/>
      <name val="Arial"/>
      <family val="2"/>
      <charset val="204"/>
    </font>
    <font>
      <b/>
      <u/>
      <sz val="12"/>
      <color indexed="8"/>
      <name val="Calibri"/>
      <family val="2"/>
    </font>
    <font>
      <b/>
      <sz val="8"/>
      <name val="Calibri"/>
      <family val="2"/>
      <charset val="204"/>
      <scheme val="minor"/>
    </font>
  </fonts>
  <fills count="2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2"/>
        <bgColor indexed="8"/>
      </patternFill>
    </fill>
    <fill>
      <patternFill patternType="solid">
        <fgColor theme="0" tint="-0.14999847407452621"/>
        <bgColor theme="0" tint="-0.14999847407452621"/>
      </patternFill>
    </fill>
    <fill>
      <patternFill patternType="solid">
        <fgColor indexed="44"/>
        <bgColor indexed="0"/>
      </patternFill>
    </fill>
    <fill>
      <patternFill patternType="solid">
        <fgColor indexed="44"/>
        <bgColor indexed="64"/>
      </patternFill>
    </fill>
    <fill>
      <patternFill patternType="solid">
        <fgColor rgb="FF99CCFF"/>
        <bgColor indexed="64"/>
      </patternFill>
    </fill>
    <fill>
      <patternFill patternType="solid">
        <fgColor indexed="9"/>
        <bgColor indexed="64"/>
      </patternFill>
    </fill>
    <fill>
      <patternFill patternType="solid">
        <fgColor indexed="27"/>
        <bgColor indexed="8"/>
      </patternFill>
    </fill>
    <fill>
      <patternFill patternType="solid">
        <fgColor indexed="27"/>
        <bgColor indexed="64"/>
      </patternFill>
    </fill>
    <fill>
      <patternFill patternType="solid">
        <fgColor indexed="41"/>
        <bgColor indexed="64"/>
      </patternFill>
    </fill>
    <fill>
      <patternFill patternType="solid">
        <fgColor indexed="44"/>
        <bgColor indexed="8"/>
      </patternFill>
    </fill>
    <fill>
      <patternFill patternType="solid">
        <fgColor rgb="FF99CCFF"/>
        <bgColor indexed="8"/>
      </patternFill>
    </fill>
    <fill>
      <patternFill patternType="solid">
        <fgColor theme="8" tint="-0.499984740745262"/>
        <bgColor indexed="64"/>
      </patternFill>
    </fill>
    <fill>
      <patternFill patternType="solid">
        <fgColor theme="8" tint="-0.499984740745262"/>
        <bgColor indexed="0"/>
      </patternFill>
    </fill>
    <fill>
      <patternFill patternType="solid">
        <fgColor theme="0" tint="-0.249977111117893"/>
        <bgColor indexed="64"/>
      </patternFill>
    </fill>
    <fill>
      <patternFill patternType="solid">
        <fgColor theme="0"/>
        <bgColor theme="0" tint="-0.14999847407452621"/>
      </patternFill>
    </fill>
    <fill>
      <patternFill patternType="solid">
        <fgColor theme="2" tint="-0.249977111117893"/>
        <bgColor indexed="64"/>
      </patternFill>
    </fill>
    <fill>
      <patternFill patternType="solid">
        <fgColor theme="0" tint="-0.14999847407452621"/>
        <bgColor indexed="8"/>
      </patternFill>
    </fill>
    <fill>
      <patternFill patternType="solid">
        <fgColor theme="0"/>
        <bgColor indexed="8"/>
      </patternFill>
    </fill>
    <fill>
      <patternFill patternType="solid">
        <fgColor rgb="FFFFFFFF"/>
        <bgColor rgb="FF000000"/>
      </patternFill>
    </fill>
    <fill>
      <patternFill patternType="solid">
        <fgColor rgb="FFD9D9D9"/>
        <bgColor rgb="FF000000"/>
      </patternFill>
    </fill>
    <fill>
      <patternFill patternType="solid">
        <fgColor rgb="FF0F243E"/>
        <bgColor rgb="FF000000"/>
      </patternFill>
    </fill>
    <fill>
      <patternFill patternType="solid">
        <fgColor theme="5" tint="-0.749992370372631"/>
        <bgColor indexed="64"/>
      </patternFill>
    </fill>
    <fill>
      <patternFill patternType="solid">
        <fgColor rgb="FF16365C"/>
        <bgColor indexed="64"/>
      </patternFill>
    </fill>
  </fills>
  <borders count="25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theme="8" tint="-0.499984740745262"/>
      </left>
      <right/>
      <top style="medium">
        <color theme="8" tint="-0.499984740745262"/>
      </top>
      <bottom style="medium">
        <color theme="8" tint="-0.499984740745262"/>
      </bottom>
      <diagonal/>
    </border>
    <border>
      <left style="thin">
        <color theme="0"/>
      </left>
      <right style="thin">
        <color theme="0"/>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medium">
        <color theme="8" tint="-0.499984740745262"/>
      </left>
      <right style="thin">
        <color indexed="64"/>
      </right>
      <top/>
      <bottom style="thin">
        <color indexed="64"/>
      </bottom>
      <diagonal/>
    </border>
    <border>
      <left style="thin">
        <color indexed="64"/>
      </left>
      <right style="medium">
        <color theme="8" tint="-0.499984740745262"/>
      </right>
      <top/>
      <bottom style="thin">
        <color indexed="64"/>
      </bottom>
      <diagonal/>
    </border>
    <border>
      <left style="medium">
        <color theme="8" tint="-0.499984740745262"/>
      </left>
      <right style="thin">
        <color indexed="64"/>
      </right>
      <top style="thin">
        <color indexed="64"/>
      </top>
      <bottom style="thin">
        <color indexed="64"/>
      </bottom>
      <diagonal/>
    </border>
    <border>
      <left style="thin">
        <color indexed="64"/>
      </left>
      <right style="medium">
        <color theme="8" tint="-0.499984740745262"/>
      </right>
      <top style="thin">
        <color indexed="64"/>
      </top>
      <bottom style="thin">
        <color indexed="64"/>
      </bottom>
      <diagonal/>
    </border>
    <border>
      <left style="medium">
        <color theme="8" tint="-0.499984740745262"/>
      </left>
      <right style="thin">
        <color indexed="64"/>
      </right>
      <top style="thin">
        <color indexed="64"/>
      </top>
      <bottom/>
      <diagonal/>
    </border>
    <border>
      <left style="thin">
        <color indexed="64"/>
      </left>
      <right style="medium">
        <color theme="8" tint="-0.499984740745262"/>
      </right>
      <top style="thin">
        <color indexed="64"/>
      </top>
      <bottom/>
      <diagonal/>
    </border>
    <border>
      <left style="medium">
        <color theme="8" tint="-0.499984740745262"/>
      </left>
      <right style="thin">
        <color theme="0"/>
      </right>
      <top style="medium">
        <color theme="8" tint="-0.499984740745262"/>
      </top>
      <bottom style="medium">
        <color theme="8" tint="-0.499984740745262"/>
      </bottom>
      <diagonal/>
    </border>
    <border>
      <left style="thin">
        <color theme="0"/>
      </left>
      <right style="medium">
        <color theme="8" tint="-0.499984740745262"/>
      </right>
      <top style="medium">
        <color theme="8" tint="-0.499984740745262"/>
      </top>
      <bottom style="medium">
        <color theme="8" tint="-0.499984740745262"/>
      </bottom>
      <diagonal/>
    </border>
    <border>
      <left style="medium">
        <color theme="8" tint="-0.499984740745262"/>
      </left>
      <right style="thin">
        <color theme="0"/>
      </right>
      <top style="medium">
        <color theme="8" tint="-0.499984740745262"/>
      </top>
      <bottom style="thin">
        <color indexed="64"/>
      </bottom>
      <diagonal/>
    </border>
    <border>
      <left style="medium">
        <color theme="8" tint="-0.499984740745262"/>
      </left>
      <right/>
      <top style="thin">
        <color indexed="64"/>
      </top>
      <bottom style="thin">
        <color indexed="64"/>
      </bottom>
      <diagonal/>
    </border>
    <border>
      <left style="thin">
        <color theme="0"/>
      </left>
      <right style="thin">
        <color theme="0"/>
      </right>
      <top style="medium">
        <color theme="8" tint="-0.499984740745262"/>
      </top>
      <bottom style="thin">
        <color indexed="64"/>
      </bottom>
      <diagonal/>
    </border>
    <border>
      <left style="thin">
        <color theme="0"/>
      </left>
      <right style="thin">
        <color theme="0"/>
      </right>
      <top style="medium">
        <color theme="8" tint="-0.499984740745262"/>
      </top>
      <bottom style="thin">
        <color theme="0"/>
      </bottom>
      <diagonal/>
    </border>
    <border>
      <left style="medium">
        <color theme="8" tint="-0.499984740745262"/>
      </left>
      <right style="thin">
        <color theme="0"/>
      </right>
      <top style="medium">
        <color theme="8" tint="-0.499984740745262"/>
      </top>
      <bottom/>
      <diagonal/>
    </border>
    <border>
      <left style="thin">
        <color theme="0"/>
      </left>
      <right style="thin">
        <color theme="0"/>
      </right>
      <top style="medium">
        <color theme="8" tint="-0.499984740745262"/>
      </top>
      <bottom/>
      <diagonal/>
    </border>
    <border>
      <left style="medium">
        <color theme="8" tint="-0.499984740745262"/>
      </left>
      <right style="thin">
        <color indexed="64"/>
      </right>
      <top style="thin">
        <color indexed="64"/>
      </top>
      <bottom style="medium">
        <color theme="8" tint="-0.499984740745262"/>
      </bottom>
      <diagonal/>
    </border>
    <border>
      <left style="thin">
        <color indexed="64"/>
      </left>
      <right style="thin">
        <color indexed="64"/>
      </right>
      <top style="thin">
        <color indexed="64"/>
      </top>
      <bottom style="medium">
        <color theme="8" tint="-0.499984740745262"/>
      </bottom>
      <diagonal/>
    </border>
    <border>
      <left style="thin">
        <color indexed="64"/>
      </left>
      <right style="medium">
        <color theme="8" tint="-0.499984740745262"/>
      </right>
      <top style="thin">
        <color indexed="64"/>
      </top>
      <bottom style="medium">
        <color theme="8" tint="-0.499984740745262"/>
      </bottom>
      <diagonal/>
    </border>
    <border>
      <left style="medium">
        <color theme="8" tint="-0.499984740745262"/>
      </left>
      <right style="thin">
        <color theme="0"/>
      </right>
      <top/>
      <bottom style="medium">
        <color theme="8" tint="-0.499984740745262"/>
      </bottom>
      <diagonal/>
    </border>
    <border>
      <left style="thin">
        <color theme="0"/>
      </left>
      <right style="thin">
        <color theme="0"/>
      </right>
      <top/>
      <bottom style="medium">
        <color theme="8" tint="-0.499984740745262"/>
      </bottom>
      <diagonal/>
    </border>
    <border>
      <left/>
      <right style="medium">
        <color theme="8" tint="-0.499984740745262"/>
      </right>
      <top/>
      <bottom style="medium">
        <color theme="8" tint="-0.499984740745262"/>
      </bottom>
      <diagonal/>
    </border>
    <border>
      <left/>
      <right style="thin">
        <color theme="0"/>
      </right>
      <top style="thin">
        <color indexed="64"/>
      </top>
      <bottom style="medium">
        <color theme="8" tint="-0.499984740745262"/>
      </bottom>
      <diagonal/>
    </border>
    <border>
      <left/>
      <right style="medium">
        <color theme="8" tint="-0.499984740745262"/>
      </right>
      <top style="thin">
        <color indexed="64"/>
      </top>
      <bottom style="medium">
        <color theme="8" tint="-0.499984740745262"/>
      </bottom>
      <diagonal/>
    </border>
    <border>
      <left/>
      <right style="thin">
        <color indexed="64"/>
      </right>
      <top style="medium">
        <color theme="8" tint="-0.499984740745262"/>
      </top>
      <bottom/>
      <diagonal/>
    </border>
    <border>
      <left style="thin">
        <color indexed="64"/>
      </left>
      <right style="thin">
        <color theme="0"/>
      </right>
      <top style="medium">
        <color theme="8" tint="-0.499984740745262"/>
      </top>
      <bottom/>
      <diagonal/>
    </border>
    <border>
      <left/>
      <right style="medium">
        <color theme="8" tint="-0.499984740745262"/>
      </right>
      <top style="medium">
        <color theme="8" tint="-0.499984740745262"/>
      </top>
      <bottom style="thin">
        <color indexed="64"/>
      </bottom>
      <diagonal/>
    </border>
    <border>
      <left style="medium">
        <color theme="8" tint="-0.499984740745262"/>
      </left>
      <right style="thin">
        <color theme="0"/>
      </right>
      <top style="thin">
        <color indexed="64"/>
      </top>
      <bottom style="medium">
        <color theme="8" tint="-0.499984740745262"/>
      </bottom>
      <diagonal/>
    </border>
    <border>
      <left style="thin">
        <color theme="0"/>
      </left>
      <right style="thin">
        <color theme="0"/>
      </right>
      <top style="thin">
        <color indexed="64"/>
      </top>
      <bottom style="medium">
        <color theme="8" tint="-0.499984740745262"/>
      </bottom>
      <diagonal/>
    </border>
    <border>
      <left style="thin">
        <color theme="0"/>
      </left>
      <right style="thin">
        <color theme="0"/>
      </right>
      <top style="thin">
        <color theme="0"/>
      </top>
      <bottom style="medium">
        <color theme="8" tint="-0.499984740745262"/>
      </bottom>
      <diagonal/>
    </border>
    <border>
      <left/>
      <right style="thin">
        <color theme="0"/>
      </right>
      <top style="thin">
        <color theme="0"/>
      </top>
      <bottom style="medium">
        <color theme="8" tint="-0.499984740745262"/>
      </bottom>
      <diagonal/>
    </border>
    <border>
      <left style="thin">
        <color theme="0"/>
      </left>
      <right style="thin">
        <color indexed="64"/>
      </right>
      <top style="medium">
        <color theme="8" tint="-0.499984740745262"/>
      </top>
      <bottom/>
      <diagonal/>
    </border>
    <border>
      <left/>
      <right style="thin">
        <color theme="0"/>
      </right>
      <top style="medium">
        <color theme="8" tint="-0.499984740745262"/>
      </top>
      <bottom style="thin">
        <color indexed="64"/>
      </bottom>
      <diagonal/>
    </border>
    <border>
      <left/>
      <right/>
      <top style="medium">
        <color theme="8" tint="-0.499984740745262"/>
      </top>
      <bottom style="thin">
        <color indexed="64"/>
      </bottom>
      <diagonal/>
    </border>
    <border>
      <left/>
      <right/>
      <top style="thin">
        <color indexed="64"/>
      </top>
      <bottom style="medium">
        <color theme="8" tint="-0.499984740745262"/>
      </bottom>
      <diagonal/>
    </border>
    <border>
      <left style="thin">
        <color theme="0"/>
      </left>
      <right style="thin">
        <color indexed="64"/>
      </right>
      <top style="medium">
        <color theme="8" tint="-0.499984740745262"/>
      </top>
      <bottom style="thin">
        <color theme="0"/>
      </bottom>
      <diagonal/>
    </border>
    <border>
      <left style="thin">
        <color indexed="64"/>
      </left>
      <right style="thin">
        <color theme="0"/>
      </right>
      <top style="medium">
        <color theme="8" tint="-0.499984740745262"/>
      </top>
      <bottom style="thin">
        <color theme="0"/>
      </bottom>
      <diagonal/>
    </border>
    <border>
      <left/>
      <right style="thin">
        <color indexed="64"/>
      </right>
      <top style="medium">
        <color theme="8" tint="-0.499984740745262"/>
      </top>
      <bottom style="thin">
        <color theme="0"/>
      </bottom>
      <diagonal/>
    </border>
    <border>
      <left/>
      <right/>
      <top/>
      <bottom style="medium">
        <color theme="8" tint="-0.499984740745262"/>
      </bottom>
      <diagonal/>
    </border>
    <border>
      <left/>
      <right style="thin">
        <color theme="0"/>
      </right>
      <top/>
      <bottom style="medium">
        <color theme="8" tint="-0.499984740745262"/>
      </bottom>
      <diagonal/>
    </border>
    <border>
      <left style="medium">
        <color theme="8" tint="-0.499984740745262"/>
      </left>
      <right style="thin">
        <color indexed="64"/>
      </right>
      <top style="medium">
        <color theme="8" tint="-0.499984740745262"/>
      </top>
      <bottom style="medium">
        <color theme="8" tint="-0.499984740745262"/>
      </bottom>
      <diagonal/>
    </border>
    <border>
      <left style="thin">
        <color indexed="64"/>
      </left>
      <right style="thin">
        <color indexed="64"/>
      </right>
      <top style="medium">
        <color theme="8" tint="-0.499984740745262"/>
      </top>
      <bottom style="medium">
        <color theme="8" tint="-0.499984740745262"/>
      </bottom>
      <diagonal/>
    </border>
    <border>
      <left/>
      <right/>
      <top style="medium">
        <color theme="8" tint="-0.499984740745262"/>
      </top>
      <bottom/>
      <diagonal/>
    </border>
    <border>
      <left/>
      <right style="thin">
        <color indexed="64"/>
      </right>
      <top/>
      <bottom style="medium">
        <color theme="8" tint="-0.499984740745262"/>
      </bottom>
      <diagonal/>
    </border>
    <border>
      <left style="thin">
        <color theme="0"/>
      </left>
      <right style="thin">
        <color indexed="64"/>
      </right>
      <top style="thin">
        <color theme="0"/>
      </top>
      <bottom style="medium">
        <color theme="8" tint="-0.499984740745262"/>
      </bottom>
      <diagonal/>
    </border>
    <border>
      <left/>
      <right style="thin">
        <color indexed="64"/>
      </right>
      <top style="medium">
        <color theme="8" tint="-0.499984740745262"/>
      </top>
      <bottom style="medium">
        <color theme="8" tint="-0.499984740745262"/>
      </bottom>
      <diagonal/>
    </border>
    <border>
      <left style="thin">
        <color indexed="64"/>
      </left>
      <right/>
      <top style="medium">
        <color theme="8" tint="-0.499984740745262"/>
      </top>
      <bottom style="medium">
        <color theme="8" tint="-0.499984740745262"/>
      </bottom>
      <diagonal/>
    </border>
    <border>
      <left style="thin">
        <color theme="0"/>
      </left>
      <right/>
      <top style="thin">
        <color indexed="64"/>
      </top>
      <bottom style="medium">
        <color theme="8" tint="-0.499984740745262"/>
      </bottom>
      <diagonal/>
    </border>
    <border>
      <left style="thin">
        <color theme="0"/>
      </left>
      <right style="medium">
        <color theme="8" tint="-0.499984740745262"/>
      </right>
      <top style="medium">
        <color theme="8" tint="-0.499984740745262"/>
      </top>
      <bottom style="thin">
        <color indexed="64"/>
      </bottom>
      <diagonal/>
    </border>
    <border>
      <left style="thin">
        <color theme="0"/>
      </left>
      <right style="medium">
        <color theme="8" tint="-0.499984740745262"/>
      </right>
      <top style="thin">
        <color indexed="64"/>
      </top>
      <bottom style="medium">
        <color theme="8" tint="-0.499984740745262"/>
      </bottom>
      <diagonal/>
    </border>
    <border>
      <left style="thin">
        <color indexed="64"/>
      </left>
      <right/>
      <top style="medium">
        <color theme="8" tint="-0.499984740745262"/>
      </top>
      <bottom/>
      <diagonal/>
    </border>
    <border>
      <left/>
      <right/>
      <top style="thin">
        <color theme="0"/>
      </top>
      <bottom style="medium">
        <color theme="8" tint="-0.499984740745262"/>
      </bottom>
      <diagonal/>
    </border>
    <border>
      <left style="thin">
        <color theme="0"/>
      </left>
      <right/>
      <top style="thin">
        <color theme="0"/>
      </top>
      <bottom style="medium">
        <color theme="8" tint="-0.499984740745262"/>
      </bottom>
      <diagonal/>
    </border>
    <border>
      <left style="medium">
        <color theme="8" tint="-0.499984740745262"/>
      </left>
      <right style="thin">
        <color indexed="64"/>
      </right>
      <top/>
      <bottom/>
      <diagonal/>
    </border>
    <border>
      <left style="thin">
        <color indexed="64"/>
      </left>
      <right style="medium">
        <color theme="8" tint="-0.499984740745262"/>
      </right>
      <top/>
      <bottom/>
      <diagonal/>
    </border>
    <border>
      <left style="thin">
        <color indexed="64"/>
      </left>
      <right style="medium">
        <color theme="0"/>
      </right>
      <top style="medium">
        <color theme="8" tint="-0.499984740745262"/>
      </top>
      <bottom style="thin">
        <color theme="0"/>
      </bottom>
      <diagonal/>
    </border>
    <border>
      <left style="thin">
        <color theme="0"/>
      </left>
      <right style="medium">
        <color theme="0"/>
      </right>
      <top style="medium">
        <color theme="8" tint="-0.499984740745262"/>
      </top>
      <bottom style="thin">
        <color indexed="64"/>
      </bottom>
      <diagonal/>
    </border>
    <border>
      <left style="thin">
        <color theme="0"/>
      </left>
      <right style="medium">
        <color theme="0"/>
      </right>
      <top style="thin">
        <color indexed="64"/>
      </top>
      <bottom style="medium">
        <color theme="8" tint="-0.499984740745262"/>
      </bottom>
      <diagonal/>
    </border>
    <border>
      <left style="medium">
        <color theme="0"/>
      </left>
      <right style="thin">
        <color theme="0"/>
      </right>
      <top style="thin">
        <color theme="0"/>
      </top>
      <bottom style="medium">
        <color theme="8" tint="-0.499984740745262"/>
      </bottom>
      <diagonal/>
    </border>
    <border>
      <left style="thin">
        <color indexed="64"/>
      </left>
      <right style="medium">
        <color theme="0"/>
      </right>
      <top/>
      <bottom style="medium">
        <color theme="8" tint="-0.499984740745262"/>
      </bottom>
      <diagonal/>
    </border>
    <border>
      <left style="medium">
        <color theme="0"/>
      </left>
      <right/>
      <top style="medium">
        <color theme="8" tint="-0.499984740745262"/>
      </top>
      <bottom style="medium">
        <color theme="8" tint="-0.499984740745262"/>
      </bottom>
      <diagonal/>
    </border>
    <border>
      <left/>
      <right style="medium">
        <color theme="0"/>
      </right>
      <top style="medium">
        <color theme="8" tint="-0.499984740745262"/>
      </top>
      <bottom style="medium">
        <color theme="8" tint="-0.499984740745262"/>
      </bottom>
      <diagonal/>
    </border>
    <border>
      <left style="medium">
        <color theme="0"/>
      </left>
      <right style="thin">
        <color indexed="64"/>
      </right>
      <top style="medium">
        <color theme="8" tint="-0.499984740745262"/>
      </top>
      <bottom style="medium">
        <color theme="8" tint="-0.499984740745262"/>
      </bottom>
      <diagonal/>
    </border>
    <border>
      <left style="thin">
        <color indexed="64"/>
      </left>
      <right style="medium">
        <color theme="0"/>
      </right>
      <top style="medium">
        <color theme="8" tint="-0.499984740745262"/>
      </top>
      <bottom style="medium">
        <color theme="8" tint="-0.499984740745262"/>
      </bottom>
      <diagonal/>
    </border>
    <border>
      <left style="thin">
        <color indexed="64"/>
      </left>
      <right style="thin">
        <color indexed="64"/>
      </right>
      <top style="medium">
        <color theme="8" tint="-0.499984740745262"/>
      </top>
      <bottom style="thin">
        <color indexed="64"/>
      </bottom>
      <diagonal/>
    </border>
    <border>
      <left style="thin">
        <color indexed="64"/>
      </left>
      <right style="medium">
        <color theme="8" tint="-0.499984740745262"/>
      </right>
      <top style="medium">
        <color theme="8" tint="-0.499984740745262"/>
      </top>
      <bottom style="thin">
        <color indexed="64"/>
      </bottom>
      <diagonal/>
    </border>
    <border>
      <left style="thin">
        <color indexed="64"/>
      </left>
      <right style="medium">
        <color theme="8" tint="-0.499984740745262"/>
      </right>
      <top style="medium">
        <color theme="8" tint="-0.499984740745262"/>
      </top>
      <bottom style="medium">
        <color theme="8" tint="-0.499984740745262"/>
      </bottom>
      <diagonal/>
    </border>
    <border>
      <left style="medium">
        <color theme="8" tint="-0.499984740745262"/>
      </left>
      <right style="thin">
        <color indexed="64"/>
      </right>
      <top style="medium">
        <color theme="8" tint="-0.499984740745262"/>
      </top>
      <bottom style="thin">
        <color indexed="64"/>
      </bottom>
      <diagonal/>
    </border>
    <border>
      <left style="medium">
        <color theme="8" tint="-0.499984740745262"/>
      </left>
      <right style="medium">
        <color theme="8" tint="-0.499984740745262"/>
      </right>
      <top style="medium">
        <color theme="8" tint="-0.499984740745262"/>
      </top>
      <bottom/>
      <diagonal/>
    </border>
    <border>
      <left style="medium">
        <color theme="8" tint="-0.499984740745262"/>
      </left>
      <right style="medium">
        <color theme="8" tint="-0.499984740745262"/>
      </right>
      <top/>
      <bottom/>
      <diagonal/>
    </border>
    <border>
      <left style="thin">
        <color indexed="64"/>
      </left>
      <right style="medium">
        <color theme="8" tint="-0.499984740745262"/>
      </right>
      <top style="medium">
        <color theme="8" tint="-0.499984740745262"/>
      </top>
      <bottom style="thin">
        <color theme="0"/>
      </bottom>
      <diagonal/>
    </border>
    <border>
      <left style="thin">
        <color theme="0"/>
      </left>
      <right style="medium">
        <color theme="8" tint="-0.499984740745262"/>
      </right>
      <top style="thin">
        <color theme="0"/>
      </top>
      <bottom style="medium">
        <color theme="8" tint="-0.499984740745262"/>
      </bottom>
      <diagonal/>
    </border>
    <border>
      <left style="thin">
        <color theme="0"/>
      </left>
      <right style="medium">
        <color theme="0"/>
      </right>
      <top style="thin">
        <color theme="0"/>
      </top>
      <bottom style="medium">
        <color theme="8" tint="-0.499984740745262"/>
      </bottom>
      <diagonal/>
    </border>
    <border>
      <left style="medium">
        <color theme="8" tint="-0.499984740745262"/>
      </left>
      <right style="medium">
        <color theme="0"/>
      </right>
      <top style="medium">
        <color theme="8" tint="-0.499984740745262"/>
      </top>
      <bottom style="thin">
        <color indexed="64"/>
      </bottom>
      <diagonal/>
    </border>
    <border>
      <left style="medium">
        <color theme="8" tint="-0.499984740745262"/>
      </left>
      <right style="medium">
        <color theme="0"/>
      </right>
      <top style="thin">
        <color indexed="64"/>
      </top>
      <bottom style="medium">
        <color theme="8" tint="-0.499984740745262"/>
      </bottom>
      <diagonal/>
    </border>
    <border>
      <left style="medium">
        <color theme="8" tint="-0.499984740745262"/>
      </left>
      <right/>
      <top style="thin">
        <color indexed="64"/>
      </top>
      <bottom/>
      <diagonal/>
    </border>
    <border>
      <left style="thin">
        <color theme="3" tint="-0.499984740745262"/>
      </left>
      <right style="thin">
        <color theme="3" tint="-0.499984740745262"/>
      </right>
      <top style="medium">
        <color theme="3" tint="-0.499984740745262"/>
      </top>
      <bottom style="thin">
        <color theme="3" tint="-0.499984740745262"/>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theme="0"/>
      </left>
      <right style="medium">
        <color theme="8" tint="-0.499984740745262"/>
      </right>
      <top style="medium">
        <color theme="8" tint="-0.499984740745262"/>
      </top>
      <bottom style="thin">
        <color theme="0"/>
      </bottom>
      <diagonal/>
    </border>
    <border>
      <left style="thin">
        <color theme="0"/>
      </left>
      <right style="medium">
        <color theme="8" tint="-0.499984740745262"/>
      </right>
      <top/>
      <bottom style="medium">
        <color theme="8" tint="-0.499984740745262"/>
      </bottom>
      <diagonal/>
    </border>
    <border>
      <left/>
      <right style="medium">
        <color theme="8" tint="-0.499984740745262"/>
      </right>
      <top style="medium">
        <color theme="8" tint="-0.499984740745262"/>
      </top>
      <bottom style="medium">
        <color theme="0"/>
      </bottom>
      <diagonal/>
    </border>
    <border>
      <left style="thin">
        <color theme="0"/>
      </left>
      <right style="thin">
        <color theme="0"/>
      </right>
      <top/>
      <bottom/>
      <diagonal/>
    </border>
    <border>
      <left style="thin">
        <color theme="0"/>
      </left>
      <right style="medium">
        <color theme="8" tint="-0.499984740745262"/>
      </right>
      <top/>
      <bottom/>
      <diagonal/>
    </border>
    <border>
      <left/>
      <right style="thin">
        <color theme="3" tint="-0.249977111117893"/>
      </right>
      <top/>
      <bottom/>
      <diagonal/>
    </border>
    <border>
      <left style="thin">
        <color theme="3" tint="-0.249977111117893"/>
      </left>
      <right style="thin">
        <color theme="3" tint="-0.249977111117893"/>
      </right>
      <top style="thin">
        <color indexed="64"/>
      </top>
      <bottom style="thin">
        <color theme="3" tint="-0.249977111117893"/>
      </bottom>
      <diagonal/>
    </border>
    <border>
      <left style="thin">
        <color theme="3" tint="-0.249977111117893"/>
      </left>
      <right style="thin">
        <color theme="3" tint="-0.249977111117893"/>
      </right>
      <top/>
      <bottom style="medium">
        <color indexed="64"/>
      </bottom>
      <diagonal/>
    </border>
    <border>
      <left style="thin">
        <color theme="3" tint="-0.249977111117893"/>
      </left>
      <right style="thin">
        <color theme="3" tint="-0.249977111117893"/>
      </right>
      <top style="thin">
        <color theme="3" tint="-0.249977111117893"/>
      </top>
      <bottom style="thin">
        <color theme="3" tint="-0.249977111117893"/>
      </bottom>
      <diagonal/>
    </border>
    <border>
      <left/>
      <right/>
      <top style="medium">
        <color indexed="64"/>
      </top>
      <bottom/>
      <diagonal/>
    </border>
    <border>
      <left style="medium">
        <color theme="8" tint="-0.499984740745262"/>
      </left>
      <right/>
      <top/>
      <bottom/>
      <diagonal/>
    </border>
    <border>
      <left/>
      <right style="thin">
        <color theme="0"/>
      </right>
      <top style="medium">
        <color theme="8" tint="-0.499984740745262"/>
      </top>
      <bottom/>
      <diagonal/>
    </border>
    <border>
      <left style="thin">
        <color indexed="64"/>
      </left>
      <right style="thin">
        <color theme="0"/>
      </right>
      <top style="thin">
        <color theme="0"/>
      </top>
      <bottom style="medium">
        <color theme="8" tint="-0.499984740745262"/>
      </bottom>
      <diagonal/>
    </border>
    <border>
      <left style="medium">
        <color theme="8" tint="-0.499984740745262"/>
      </left>
      <right style="medium">
        <color theme="8" tint="-0.499984740745262"/>
      </right>
      <top style="medium">
        <color theme="8" tint="-0.499984740745262"/>
      </top>
      <bottom style="medium">
        <color theme="8" tint="-0.499984740745262"/>
      </bottom>
      <diagonal/>
    </border>
    <border>
      <left/>
      <right/>
      <top style="medium">
        <color theme="8" tint="-0.499984740745262"/>
      </top>
      <bottom style="thin">
        <color theme="0"/>
      </bottom>
      <diagonal/>
    </border>
    <border>
      <left style="medium">
        <color theme="0"/>
      </left>
      <right style="thin">
        <color theme="0"/>
      </right>
      <top/>
      <bottom style="medium">
        <color theme="8" tint="-0.499984740745262"/>
      </bottom>
      <diagonal/>
    </border>
    <border>
      <left style="thin">
        <color theme="0"/>
      </left>
      <right/>
      <top/>
      <bottom style="medium">
        <color theme="8" tint="-0.499984740745262"/>
      </bottom>
      <diagonal/>
    </border>
    <border>
      <left style="medium">
        <color theme="8" tint="-0.499984740745262"/>
      </left>
      <right/>
      <top/>
      <bottom style="medium">
        <color theme="8" tint="-0.499984740745262"/>
      </bottom>
      <diagonal/>
    </border>
    <border>
      <left style="medium">
        <color theme="0"/>
      </left>
      <right style="thin">
        <color theme="0"/>
      </right>
      <top style="medium">
        <color theme="8" tint="-0.499984740745262"/>
      </top>
      <bottom style="thin">
        <color theme="0"/>
      </bottom>
      <diagonal/>
    </border>
    <border>
      <left style="thin">
        <color theme="0"/>
      </left>
      <right/>
      <top style="medium">
        <color theme="8" tint="-0.499984740745262"/>
      </top>
      <bottom style="thin">
        <color theme="0"/>
      </bottom>
      <diagonal/>
    </border>
    <border>
      <left style="medium">
        <color theme="8" tint="-0.499984740745262"/>
      </left>
      <right/>
      <top style="medium">
        <color theme="8" tint="-0.499984740745262"/>
      </top>
      <bottom style="thin">
        <color theme="0"/>
      </bottom>
      <diagonal/>
    </border>
    <border>
      <left style="medium">
        <color theme="8" tint="-0.499984740745262"/>
      </left>
      <right style="medium">
        <color theme="0"/>
      </right>
      <top style="medium">
        <color theme="8" tint="-0.499984740745262"/>
      </top>
      <bottom style="medium">
        <color theme="8" tint="-0.499984740745262"/>
      </bottom>
      <diagonal/>
    </border>
    <border>
      <left style="medium">
        <color theme="8" tint="-0.499984740745262"/>
      </left>
      <right style="medium">
        <color theme="8" tint="-0.499984740745262"/>
      </right>
      <top/>
      <bottom style="thin">
        <color indexed="64"/>
      </bottom>
      <diagonal/>
    </border>
    <border>
      <left style="medium">
        <color theme="8" tint="-0.499984740745262"/>
      </left>
      <right style="medium">
        <color theme="8" tint="-0.499984740745262"/>
      </right>
      <top style="thin">
        <color indexed="64"/>
      </top>
      <bottom style="thin">
        <color indexed="64"/>
      </bottom>
      <diagonal/>
    </border>
    <border>
      <left style="medium">
        <color theme="8" tint="-0.499984740745262"/>
      </left>
      <right style="medium">
        <color theme="8" tint="-0.499984740745262"/>
      </right>
      <top style="thin">
        <color indexed="64"/>
      </top>
      <bottom style="medium">
        <color theme="8" tint="-0.499984740745262"/>
      </bottom>
      <diagonal/>
    </border>
    <border>
      <left style="medium">
        <color theme="8" tint="-0.499984740745262"/>
      </left>
      <right style="medium">
        <color theme="0"/>
      </right>
      <top style="medium">
        <color theme="8" tint="-0.499984740745262"/>
      </top>
      <bottom/>
      <diagonal/>
    </border>
    <border>
      <left style="medium">
        <color theme="0"/>
      </left>
      <right/>
      <top style="medium">
        <color theme="8" tint="-0.499984740745262"/>
      </top>
      <bottom style="medium">
        <color theme="0"/>
      </bottom>
      <diagonal/>
    </border>
    <border>
      <left/>
      <right/>
      <top style="medium">
        <color theme="8" tint="-0.499984740745262"/>
      </top>
      <bottom style="medium">
        <color theme="0"/>
      </bottom>
      <diagonal/>
    </border>
    <border>
      <left/>
      <right style="medium">
        <color theme="0"/>
      </right>
      <top style="medium">
        <color theme="8" tint="-0.499984740745262"/>
      </top>
      <bottom style="medium">
        <color theme="0"/>
      </bottom>
      <diagonal/>
    </border>
    <border>
      <left style="medium">
        <color theme="8" tint="-0.499984740745262"/>
      </left>
      <right style="medium">
        <color theme="0"/>
      </right>
      <top/>
      <bottom style="medium">
        <color theme="8" tint="-0.499984740745262"/>
      </bottom>
      <diagonal/>
    </border>
    <border>
      <left style="medium">
        <color theme="0"/>
      </left>
      <right/>
      <top style="medium">
        <color theme="0"/>
      </top>
      <bottom style="medium">
        <color theme="8" tint="-0.499984740745262"/>
      </bottom>
      <diagonal/>
    </border>
    <border>
      <left/>
      <right style="medium">
        <color theme="0"/>
      </right>
      <top style="medium">
        <color theme="0"/>
      </top>
      <bottom style="medium">
        <color theme="8" tint="-0.499984740745262"/>
      </bottom>
      <diagonal/>
    </border>
    <border>
      <left style="medium">
        <color theme="0"/>
      </left>
      <right style="medium">
        <color theme="0"/>
      </right>
      <top style="medium">
        <color theme="0"/>
      </top>
      <bottom style="medium">
        <color theme="8" tint="-0.499984740745262"/>
      </bottom>
      <diagonal/>
    </border>
    <border>
      <left style="medium">
        <color theme="0"/>
      </left>
      <right/>
      <top/>
      <bottom style="medium">
        <color theme="8" tint="-0.499984740745262"/>
      </bottom>
      <diagonal/>
    </border>
    <border>
      <left/>
      <right style="medium">
        <color theme="0"/>
      </right>
      <top/>
      <bottom style="medium">
        <color theme="8" tint="-0.499984740745262"/>
      </bottom>
      <diagonal/>
    </border>
    <border>
      <left style="medium">
        <color theme="8" tint="-0.499984740745262"/>
      </left>
      <right/>
      <top style="medium">
        <color theme="8" tint="-0.499984740745262"/>
      </top>
      <bottom style="thin">
        <color indexed="64"/>
      </bottom>
      <diagonal/>
    </border>
    <border>
      <left/>
      <right style="thin">
        <color indexed="64"/>
      </right>
      <top style="medium">
        <color theme="8" tint="-0.499984740745262"/>
      </top>
      <bottom style="thin">
        <color indexed="64"/>
      </bottom>
      <diagonal/>
    </border>
    <border>
      <left style="medium">
        <color theme="8" tint="-0.499984740745262"/>
      </left>
      <right/>
      <top style="thin">
        <color indexed="64"/>
      </top>
      <bottom style="medium">
        <color theme="8" tint="-0.499984740745262"/>
      </bottom>
      <diagonal/>
    </border>
    <border>
      <left/>
      <right style="thin">
        <color indexed="64"/>
      </right>
      <top style="thin">
        <color indexed="64"/>
      </top>
      <bottom style="medium">
        <color theme="8" tint="-0.499984740745262"/>
      </bottom>
      <diagonal/>
    </border>
    <border>
      <left style="medium">
        <color theme="8" tint="-0.499984740745262"/>
      </left>
      <right style="thin">
        <color indexed="64"/>
      </right>
      <top style="thin">
        <color indexed="64"/>
      </top>
      <bottom style="thin">
        <color rgb="FF16365C"/>
      </bottom>
      <diagonal/>
    </border>
    <border>
      <left style="thin">
        <color indexed="64"/>
      </left>
      <right style="thin">
        <color indexed="64"/>
      </right>
      <top style="thin">
        <color indexed="64"/>
      </top>
      <bottom style="thin">
        <color rgb="FF16365C"/>
      </bottom>
      <diagonal/>
    </border>
    <border>
      <left style="thin">
        <color theme="0"/>
      </left>
      <right style="thin">
        <color theme="0"/>
      </right>
      <top style="thin">
        <color rgb="FF16365C"/>
      </top>
      <bottom style="medium">
        <color theme="8" tint="-0.499984740745262"/>
      </bottom>
      <diagonal/>
    </border>
    <border>
      <left style="medium">
        <color theme="8" tint="-0.499984740745262"/>
      </left>
      <right style="thin">
        <color indexed="64"/>
      </right>
      <top style="thin">
        <color rgb="FF16365C"/>
      </top>
      <bottom style="medium">
        <color theme="8" tint="-0.499984740745262"/>
      </bottom>
      <diagonal/>
    </border>
    <border>
      <left style="thin">
        <color indexed="64"/>
      </left>
      <right style="thin">
        <color theme="0"/>
      </right>
      <top style="thin">
        <color rgb="FF16365C"/>
      </top>
      <bottom style="medium">
        <color theme="8" tint="-0.499984740745262"/>
      </bottom>
      <diagonal/>
    </border>
    <border>
      <left style="medium">
        <color theme="3" tint="-0.499984740745262"/>
      </left>
      <right style="thin">
        <color theme="3" tint="-0.499984740745262"/>
      </right>
      <top style="medium">
        <color theme="3" tint="-0.499984740745262"/>
      </top>
      <bottom style="thin">
        <color theme="3" tint="-0.499984740745262"/>
      </bottom>
      <diagonal/>
    </border>
    <border>
      <left style="medium">
        <color theme="3" tint="-0.499984740745262"/>
      </left>
      <right style="thin">
        <color theme="3" tint="-0.499984740745262"/>
      </right>
      <top style="thin">
        <color theme="3" tint="-0.499984740745262"/>
      </top>
      <bottom style="thin">
        <color theme="3" tint="-0.499984740745262"/>
      </bottom>
      <diagonal/>
    </border>
    <border>
      <left style="medium">
        <color theme="3" tint="-0.499984740745262"/>
      </left>
      <right style="thin">
        <color theme="3" tint="-0.499984740745262"/>
      </right>
      <top style="thin">
        <color theme="3" tint="-0.499984740745262"/>
      </top>
      <bottom style="medium">
        <color theme="3" tint="-0.499984740745262"/>
      </bottom>
      <diagonal/>
    </border>
    <border>
      <left style="thin">
        <color theme="3" tint="-0.499984740745262"/>
      </left>
      <right style="thin">
        <color theme="3" tint="-0.499984740745262"/>
      </right>
      <top style="thin">
        <color theme="3" tint="-0.499984740745262"/>
      </top>
      <bottom style="medium">
        <color theme="3" tint="-0.499984740745262"/>
      </bottom>
      <diagonal/>
    </border>
    <border>
      <left style="medium">
        <color theme="8" tint="-0.499984740745262"/>
      </left>
      <right style="thin">
        <color theme="0"/>
      </right>
      <top style="thin">
        <color indexed="64"/>
      </top>
      <bottom/>
      <diagonal/>
    </border>
    <border>
      <left style="thin">
        <color theme="0"/>
      </left>
      <right style="thin">
        <color theme="0"/>
      </right>
      <top style="thin">
        <color indexed="64"/>
      </top>
      <bottom/>
      <diagonal/>
    </border>
    <border>
      <left style="thin">
        <color rgb="FF0F243E"/>
      </left>
      <right style="thin">
        <color rgb="FF0F243E"/>
      </right>
      <top style="medium">
        <color rgb="FF0F243E"/>
      </top>
      <bottom style="thin">
        <color rgb="FF0F243E"/>
      </bottom>
      <diagonal/>
    </border>
    <border>
      <left style="thin">
        <color rgb="FF0F243E"/>
      </left>
      <right style="medium">
        <color rgb="FF0F243E"/>
      </right>
      <top style="medium">
        <color rgb="FF0F243E"/>
      </top>
      <bottom style="thin">
        <color rgb="FF0F243E"/>
      </bottom>
      <diagonal/>
    </border>
    <border>
      <left style="thin">
        <color rgb="FF0F243E"/>
      </left>
      <right style="thin">
        <color rgb="FF0F243E"/>
      </right>
      <top style="thin">
        <color rgb="FF0F243E"/>
      </top>
      <bottom style="thin">
        <color rgb="FF0F243E"/>
      </bottom>
      <diagonal/>
    </border>
    <border>
      <left style="thin">
        <color rgb="FF0F243E"/>
      </left>
      <right style="medium">
        <color rgb="FF0F243E"/>
      </right>
      <top style="thin">
        <color rgb="FF0F243E"/>
      </top>
      <bottom style="thin">
        <color rgb="FF0F243E"/>
      </bottom>
      <diagonal/>
    </border>
    <border>
      <left style="thin">
        <color rgb="FF0F243E"/>
      </left>
      <right style="thin">
        <color rgb="FF0F243E"/>
      </right>
      <top style="thin">
        <color rgb="FF0F243E"/>
      </top>
      <bottom style="medium">
        <color rgb="FF0F243E"/>
      </bottom>
      <diagonal/>
    </border>
    <border>
      <left style="thin">
        <color rgb="FF0F243E"/>
      </left>
      <right style="medium">
        <color rgb="FF0F243E"/>
      </right>
      <top style="thin">
        <color rgb="FF0F243E"/>
      </top>
      <bottom style="medium">
        <color rgb="FF0F243E"/>
      </bottom>
      <diagonal/>
    </border>
    <border>
      <left style="thin">
        <color rgb="FFFFFFFF"/>
      </left>
      <right style="thin">
        <color rgb="FFFFFFFF"/>
      </right>
      <top style="medium">
        <color rgb="FF0F243E"/>
      </top>
      <bottom style="medium">
        <color rgb="FF0F243E"/>
      </bottom>
      <diagonal/>
    </border>
    <border>
      <left/>
      <right/>
      <top/>
      <bottom style="medium">
        <color rgb="FF0F243E"/>
      </bottom>
      <diagonal/>
    </border>
    <border>
      <left style="thin">
        <color rgb="FFFFFFFF"/>
      </left>
      <right style="medium">
        <color rgb="FF0F243E"/>
      </right>
      <top style="medium">
        <color rgb="FF0F243E"/>
      </top>
      <bottom style="medium">
        <color rgb="FF0F243E"/>
      </bottom>
      <diagonal/>
    </border>
    <border>
      <left/>
      <right style="thin">
        <color theme="0"/>
      </right>
      <top/>
      <bottom style="medium">
        <color rgb="FF16365C"/>
      </bottom>
      <diagonal/>
    </border>
    <border>
      <left style="thin">
        <color theme="0"/>
      </left>
      <right style="thin">
        <color theme="0"/>
      </right>
      <top/>
      <bottom style="medium">
        <color rgb="FF16365C"/>
      </bottom>
      <diagonal/>
    </border>
    <border>
      <left style="thin">
        <color theme="0"/>
      </left>
      <right style="medium">
        <color rgb="FF16365C"/>
      </right>
      <top/>
      <bottom style="medium">
        <color rgb="FF16365C"/>
      </bottom>
      <diagonal/>
    </border>
    <border>
      <left style="medium">
        <color theme="8" tint="-0.499984740745262"/>
      </left>
      <right/>
      <top style="medium">
        <color theme="3" tint="-0.499984740745262"/>
      </top>
      <bottom style="medium">
        <color theme="8" tint="-0.499984740745262"/>
      </bottom>
      <diagonal/>
    </border>
    <border>
      <left/>
      <right style="thin">
        <color theme="0"/>
      </right>
      <top style="medium">
        <color theme="3" tint="-0.499984740745262"/>
      </top>
      <bottom style="medium">
        <color theme="8" tint="-0.499984740745262"/>
      </bottom>
      <diagonal/>
    </border>
    <border>
      <left style="thin">
        <color indexed="64"/>
      </left>
      <right/>
      <top style="thin">
        <color indexed="64"/>
      </top>
      <bottom style="thin">
        <color rgb="FF16365C"/>
      </bottom>
      <diagonal/>
    </border>
    <border>
      <left/>
      <right style="medium">
        <color theme="8" tint="-0.499984740745262"/>
      </right>
      <top style="medium">
        <color theme="8" tint="-0.499984740745262"/>
      </top>
      <bottom/>
      <diagonal/>
    </border>
    <border>
      <left style="thin">
        <color indexed="64"/>
      </left>
      <right style="thin">
        <color theme="5" tint="-0.89999084444715716"/>
      </right>
      <top style="medium">
        <color theme="8" tint="-0.499984740745262"/>
      </top>
      <bottom/>
      <diagonal/>
    </border>
    <border>
      <left style="medium">
        <color rgb="FF002060"/>
      </left>
      <right style="medium">
        <color rgb="FF002060"/>
      </right>
      <top style="medium">
        <color rgb="FF002060"/>
      </top>
      <bottom style="medium">
        <color rgb="FF002060"/>
      </bottom>
      <diagonal/>
    </border>
    <border>
      <left style="medium">
        <color rgb="FF002060"/>
      </left>
      <right style="medium">
        <color rgb="FF002060"/>
      </right>
      <top style="medium">
        <color rgb="FF002060"/>
      </top>
      <bottom style="thin">
        <color indexed="64"/>
      </bottom>
      <diagonal/>
    </border>
    <border>
      <left style="medium">
        <color rgb="FF002060"/>
      </left>
      <right style="medium">
        <color rgb="FF002060"/>
      </right>
      <top style="thin">
        <color indexed="64"/>
      </top>
      <bottom style="thin">
        <color indexed="64"/>
      </bottom>
      <diagonal/>
    </border>
    <border>
      <left style="medium">
        <color rgb="FF002060"/>
      </left>
      <right style="medium">
        <color rgb="FF002060"/>
      </right>
      <top style="thin">
        <color indexed="64"/>
      </top>
      <bottom style="medium">
        <color rgb="FF002060"/>
      </bottom>
      <diagonal/>
    </border>
    <border>
      <left style="medium">
        <color rgb="FF002060"/>
      </left>
      <right style="thin">
        <color indexed="64"/>
      </right>
      <top style="medium">
        <color rgb="FF002060"/>
      </top>
      <bottom style="thin">
        <color indexed="64"/>
      </bottom>
      <diagonal/>
    </border>
    <border>
      <left style="thin">
        <color indexed="64"/>
      </left>
      <right style="thin">
        <color indexed="64"/>
      </right>
      <top style="medium">
        <color rgb="FF002060"/>
      </top>
      <bottom style="thin">
        <color indexed="64"/>
      </bottom>
      <diagonal/>
    </border>
    <border>
      <left style="thin">
        <color indexed="64"/>
      </left>
      <right style="medium">
        <color rgb="FF002060"/>
      </right>
      <top style="medium">
        <color rgb="FF002060"/>
      </top>
      <bottom style="thin">
        <color indexed="64"/>
      </bottom>
      <diagonal/>
    </border>
    <border>
      <left style="medium">
        <color rgb="FF002060"/>
      </left>
      <right style="thin">
        <color indexed="64"/>
      </right>
      <top style="thin">
        <color indexed="64"/>
      </top>
      <bottom style="thin">
        <color indexed="64"/>
      </bottom>
      <diagonal/>
    </border>
    <border>
      <left style="thin">
        <color indexed="64"/>
      </left>
      <right style="medium">
        <color rgb="FF002060"/>
      </right>
      <top style="thin">
        <color indexed="64"/>
      </top>
      <bottom style="thin">
        <color indexed="64"/>
      </bottom>
      <diagonal/>
    </border>
    <border>
      <left style="medium">
        <color rgb="FF002060"/>
      </left>
      <right style="thin">
        <color indexed="64"/>
      </right>
      <top style="thin">
        <color indexed="64"/>
      </top>
      <bottom style="medium">
        <color rgb="FF002060"/>
      </bottom>
      <diagonal/>
    </border>
    <border>
      <left style="thin">
        <color indexed="64"/>
      </left>
      <right style="thin">
        <color indexed="64"/>
      </right>
      <top style="thin">
        <color indexed="64"/>
      </top>
      <bottom style="medium">
        <color rgb="FF002060"/>
      </bottom>
      <diagonal/>
    </border>
    <border>
      <left style="thin">
        <color indexed="64"/>
      </left>
      <right style="medium">
        <color rgb="FF002060"/>
      </right>
      <top style="thin">
        <color indexed="64"/>
      </top>
      <bottom style="medium">
        <color rgb="FF002060"/>
      </bottom>
      <diagonal/>
    </border>
    <border>
      <left style="thin">
        <color indexed="64"/>
      </left>
      <right style="thin">
        <color indexed="64"/>
      </right>
      <top style="medium">
        <color rgb="FF002060"/>
      </top>
      <bottom/>
      <diagonal/>
    </border>
    <border>
      <left style="thin">
        <color indexed="64"/>
      </left>
      <right/>
      <top style="thin">
        <color indexed="64"/>
      </top>
      <bottom style="medium">
        <color rgb="FF002060"/>
      </bottom>
      <diagonal/>
    </border>
    <border>
      <left style="thin">
        <color indexed="64"/>
      </left>
      <right style="thin">
        <color indexed="64"/>
      </right>
      <top style="medium">
        <color rgb="FF002060"/>
      </top>
      <bottom style="medium">
        <color rgb="FF002060"/>
      </bottom>
      <diagonal/>
    </border>
    <border>
      <left style="thin">
        <color indexed="64"/>
      </left>
      <right style="medium">
        <color theme="8" tint="-0.499984740745262"/>
      </right>
      <top style="medium">
        <color rgb="FF002060"/>
      </top>
      <bottom style="medium">
        <color rgb="FF002060"/>
      </bottom>
      <diagonal/>
    </border>
    <border>
      <left style="medium">
        <color theme="8" tint="-0.499984740745262"/>
      </left>
      <right style="thin">
        <color indexed="64"/>
      </right>
      <top style="medium">
        <color rgb="FF002060"/>
      </top>
      <bottom style="medium">
        <color rgb="FF002060"/>
      </bottom>
      <diagonal/>
    </border>
    <border>
      <left/>
      <right style="thin">
        <color indexed="64"/>
      </right>
      <top style="medium">
        <color rgb="FF002060"/>
      </top>
      <bottom style="medium">
        <color rgb="FF002060"/>
      </bottom>
      <diagonal/>
    </border>
    <border>
      <left style="thin">
        <color indexed="64"/>
      </left>
      <right/>
      <top style="medium">
        <color rgb="FF002060"/>
      </top>
      <bottom style="medium">
        <color rgb="FF002060"/>
      </bottom>
      <diagonal/>
    </border>
    <border>
      <left style="thin">
        <color indexed="64"/>
      </left>
      <right style="medium">
        <color rgb="FF002060"/>
      </right>
      <top style="medium">
        <color rgb="FF002060"/>
      </top>
      <bottom style="medium">
        <color rgb="FF002060"/>
      </bottom>
      <diagonal/>
    </border>
    <border>
      <left style="medium">
        <color rgb="FF002060"/>
      </left>
      <right style="thin">
        <color theme="0"/>
      </right>
      <top style="medium">
        <color rgb="FF002060"/>
      </top>
      <bottom style="thin">
        <color indexed="64"/>
      </bottom>
      <diagonal/>
    </border>
    <border>
      <left style="thin">
        <color theme="0"/>
      </left>
      <right style="thin">
        <color theme="0"/>
      </right>
      <top style="medium">
        <color rgb="FF002060"/>
      </top>
      <bottom style="thin">
        <color indexed="64"/>
      </bottom>
      <diagonal/>
    </border>
    <border>
      <left style="thin">
        <color theme="0"/>
      </left>
      <right style="medium">
        <color theme="0"/>
      </right>
      <top style="medium">
        <color rgb="FF002060"/>
      </top>
      <bottom style="thin">
        <color indexed="64"/>
      </bottom>
      <diagonal/>
    </border>
    <border>
      <left style="medium">
        <color theme="0"/>
      </left>
      <right style="thin">
        <color indexed="64"/>
      </right>
      <top style="medium">
        <color rgb="FF002060"/>
      </top>
      <bottom style="thin">
        <color theme="0"/>
      </bottom>
      <diagonal/>
    </border>
    <border>
      <left style="thin">
        <color indexed="64"/>
      </left>
      <right style="thin">
        <color indexed="64"/>
      </right>
      <top style="medium">
        <color rgb="FF002060"/>
      </top>
      <bottom style="thin">
        <color theme="0"/>
      </bottom>
      <diagonal/>
    </border>
    <border>
      <left style="thin">
        <color indexed="64"/>
      </left>
      <right style="medium">
        <color theme="0"/>
      </right>
      <top style="medium">
        <color rgb="FF002060"/>
      </top>
      <bottom style="thin">
        <color theme="0"/>
      </bottom>
      <diagonal/>
    </border>
    <border>
      <left style="thin">
        <color indexed="64"/>
      </left>
      <right style="thin">
        <color theme="0"/>
      </right>
      <top style="medium">
        <color rgb="FF002060"/>
      </top>
      <bottom style="thin">
        <color theme="0"/>
      </bottom>
      <diagonal/>
    </border>
    <border>
      <left/>
      <right style="thin">
        <color theme="0"/>
      </right>
      <top style="medium">
        <color rgb="FF002060"/>
      </top>
      <bottom/>
      <diagonal/>
    </border>
    <border>
      <left style="thin">
        <color theme="0"/>
      </left>
      <right/>
      <top style="medium">
        <color rgb="FF002060"/>
      </top>
      <bottom style="thin">
        <color indexed="64"/>
      </bottom>
      <diagonal/>
    </border>
    <border>
      <left style="thin">
        <color theme="0"/>
      </left>
      <right style="thin">
        <color theme="0"/>
      </right>
      <top style="medium">
        <color rgb="FF002060"/>
      </top>
      <bottom/>
      <diagonal/>
    </border>
    <border>
      <left style="thin">
        <color theme="0"/>
      </left>
      <right style="medium">
        <color rgb="FF002060"/>
      </right>
      <top style="medium">
        <color rgb="FF002060"/>
      </top>
      <bottom style="thin">
        <color indexed="64"/>
      </bottom>
      <diagonal/>
    </border>
    <border>
      <left style="medium">
        <color rgb="FF002060"/>
      </left>
      <right style="thin">
        <color theme="0"/>
      </right>
      <top style="thin">
        <color indexed="64"/>
      </top>
      <bottom style="medium">
        <color theme="8" tint="-0.499984740745262"/>
      </bottom>
      <diagonal/>
    </border>
    <border>
      <left style="thin">
        <color theme="0"/>
      </left>
      <right style="medium">
        <color rgb="FF002060"/>
      </right>
      <top style="thin">
        <color indexed="64"/>
      </top>
      <bottom style="medium">
        <color theme="8" tint="-0.499984740745262"/>
      </bottom>
      <diagonal/>
    </border>
    <border>
      <left style="medium">
        <color rgb="FF002060"/>
      </left>
      <right style="thin">
        <color indexed="64"/>
      </right>
      <top/>
      <bottom/>
      <diagonal/>
    </border>
    <border>
      <left style="thin">
        <color indexed="64"/>
      </left>
      <right style="medium">
        <color rgb="FF002060"/>
      </right>
      <top/>
      <bottom/>
      <diagonal/>
    </border>
    <border>
      <left/>
      <right/>
      <top/>
      <bottom style="medium">
        <color rgb="FF002060"/>
      </bottom>
      <diagonal/>
    </border>
    <border>
      <left style="medium">
        <color theme="0"/>
      </left>
      <right style="thin">
        <color theme="0"/>
      </right>
      <top/>
      <bottom style="medium">
        <color rgb="FF002060"/>
      </bottom>
      <diagonal/>
    </border>
    <border>
      <left style="thin">
        <color theme="0"/>
      </left>
      <right style="thin">
        <color theme="0"/>
      </right>
      <top/>
      <bottom style="medium">
        <color rgb="FF002060"/>
      </bottom>
      <diagonal/>
    </border>
    <border>
      <left/>
      <right style="thin">
        <color theme="0"/>
      </right>
      <top/>
      <bottom style="medium">
        <color rgb="FF002060"/>
      </bottom>
      <diagonal/>
    </border>
    <border>
      <left style="thin">
        <color theme="0"/>
      </left>
      <right/>
      <top/>
      <bottom style="medium">
        <color rgb="FF002060"/>
      </bottom>
      <diagonal/>
    </border>
    <border>
      <left style="thin">
        <color theme="0"/>
      </left>
      <right style="medium">
        <color rgb="FF002060"/>
      </right>
      <top/>
      <bottom style="medium">
        <color rgb="FF002060"/>
      </bottom>
      <diagonal/>
    </border>
    <border>
      <left style="medium">
        <color rgb="FF002060"/>
      </left>
      <right/>
      <top style="medium">
        <color rgb="FF002060"/>
      </top>
      <bottom style="thin">
        <color indexed="64"/>
      </bottom>
      <diagonal/>
    </border>
    <border>
      <left style="medium">
        <color rgb="FF002060"/>
      </left>
      <right/>
      <top style="thin">
        <color indexed="64"/>
      </top>
      <bottom style="thin">
        <color indexed="64"/>
      </bottom>
      <diagonal/>
    </border>
    <border>
      <left style="medium">
        <color rgb="FF002060"/>
      </left>
      <right/>
      <top style="thin">
        <color indexed="64"/>
      </top>
      <bottom style="medium">
        <color rgb="FF002060"/>
      </bottom>
      <diagonal/>
    </border>
    <border>
      <left style="medium">
        <color rgb="FF002060"/>
      </left>
      <right style="medium">
        <color rgb="FF002060"/>
      </right>
      <top style="medium">
        <color rgb="FF002060"/>
      </top>
      <bottom/>
      <diagonal/>
    </border>
    <border>
      <left style="medium">
        <color rgb="FF002060"/>
      </left>
      <right/>
      <top style="medium">
        <color rgb="FF002060"/>
      </top>
      <bottom style="medium">
        <color rgb="FF002060"/>
      </bottom>
      <diagonal/>
    </border>
    <border>
      <left/>
      <right style="medium">
        <color theme="8" tint="-0.499984740745262"/>
      </right>
      <top style="medium">
        <color rgb="FF002060"/>
      </top>
      <bottom style="medium">
        <color rgb="FF002060"/>
      </bottom>
      <diagonal/>
    </border>
    <border>
      <left style="thin">
        <color theme="0"/>
      </left>
      <right style="thin">
        <color indexed="64"/>
      </right>
      <top style="thin">
        <color indexed="64"/>
      </top>
      <bottom style="thin">
        <color indexed="64"/>
      </bottom>
      <diagonal/>
    </border>
    <border>
      <left style="thin">
        <color theme="0"/>
      </left>
      <right/>
      <top style="thin">
        <color rgb="FF16365C"/>
      </top>
      <bottom style="medium">
        <color theme="8" tint="-0.499984740745262"/>
      </bottom>
      <diagonal/>
    </border>
    <border>
      <left style="thin">
        <color indexed="64"/>
      </left>
      <right style="thin">
        <color indexed="64"/>
      </right>
      <top/>
      <bottom style="thin">
        <color rgb="FF16365C"/>
      </bottom>
      <diagonal/>
    </border>
    <border>
      <left style="thin">
        <color indexed="64"/>
      </left>
      <right style="thin">
        <color indexed="64"/>
      </right>
      <top style="medium">
        <color theme="3" tint="-0.499984740745262"/>
      </top>
      <bottom style="thin">
        <color indexed="64"/>
      </bottom>
      <diagonal/>
    </border>
    <border>
      <left style="thin">
        <color theme="5" tint="-0.499984740745262"/>
      </left>
      <right/>
      <top style="thin">
        <color indexed="64"/>
      </top>
      <bottom/>
      <diagonal/>
    </border>
    <border>
      <left style="medium">
        <color rgb="FF002060"/>
      </left>
      <right/>
      <top/>
      <bottom/>
      <diagonal/>
    </border>
    <border>
      <left style="thin">
        <color theme="5" tint="-0.89999084444715716"/>
      </left>
      <right style="thin">
        <color indexed="64"/>
      </right>
      <top style="thin">
        <color indexed="64"/>
      </top>
      <bottom style="thin">
        <color indexed="64"/>
      </bottom>
      <diagonal/>
    </border>
    <border>
      <left style="thin">
        <color theme="5" tint="-0.89999084444715716"/>
      </left>
      <right style="thin">
        <color theme="5" tint="-0.89999084444715716"/>
      </right>
      <top style="thin">
        <color theme="5" tint="-0.89999084444715716"/>
      </top>
      <bottom/>
      <diagonal/>
    </border>
    <border>
      <left/>
      <right style="medium">
        <color theme="8" tint="-0.499984740745262"/>
      </right>
      <top style="thin">
        <color indexed="64"/>
      </top>
      <bottom style="thin">
        <color indexed="64"/>
      </bottom>
      <diagonal/>
    </border>
  </borders>
  <cellStyleXfs count="13">
    <xf numFmtId="0" fontId="0" fillId="0" borderId="0"/>
    <xf numFmtId="0" fontId="1" fillId="0" borderId="0"/>
    <xf numFmtId="0" fontId="1" fillId="0" borderId="0"/>
    <xf numFmtId="0" fontId="2" fillId="0" borderId="0"/>
    <xf numFmtId="0" fontId="1" fillId="0" borderId="0"/>
    <xf numFmtId="0" fontId="21" fillId="0" borderId="0"/>
    <xf numFmtId="0" fontId="21" fillId="0" borderId="0"/>
    <xf numFmtId="0" fontId="2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cellStyleXfs>
  <cellXfs count="1122">
    <xf numFmtId="0" fontId="0" fillId="0" borderId="0" xfId="0"/>
    <xf numFmtId="0" fontId="6" fillId="0" borderId="0" xfId="2"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horizontal="left" vertical="center" wrapText="1"/>
    </xf>
    <xf numFmtId="4" fontId="9" fillId="0" borderId="0" xfId="1" applyNumberFormat="1" applyFont="1" applyAlignment="1">
      <alignment horizontal="center" vertical="center" wrapText="1"/>
    </xf>
    <xf numFmtId="0" fontId="6" fillId="0" borderId="0" xfId="1" applyFont="1"/>
    <xf numFmtId="0" fontId="1" fillId="0" borderId="0" xfId="1"/>
    <xf numFmtId="0" fontId="11" fillId="0" borderId="0" xfId="1" applyFont="1" applyAlignment="1">
      <alignment vertical="center"/>
    </xf>
    <xf numFmtId="0" fontId="11" fillId="0" borderId="0" xfId="1" applyNumberFormat="1" applyFont="1" applyBorder="1" applyAlignment="1">
      <alignment vertical="center" wrapText="1"/>
    </xf>
    <xf numFmtId="4" fontId="12" fillId="0" borderId="0" xfId="1" applyNumberFormat="1" applyFont="1"/>
    <xf numFmtId="0" fontId="12" fillId="0" borderId="0" xfId="1" applyFont="1"/>
    <xf numFmtId="0" fontId="11" fillId="0" borderId="0" xfId="1" applyNumberFormat="1" applyFont="1" applyBorder="1" applyAlignment="1">
      <alignment horizontal="center" vertical="center" wrapText="1"/>
    </xf>
    <xf numFmtId="0" fontId="6" fillId="0" borderId="0" xfId="1" applyFont="1" applyBorder="1" applyAlignment="1">
      <alignment vertical="center" wrapText="1"/>
    </xf>
    <xf numFmtId="0" fontId="6" fillId="0" borderId="0" xfId="1" applyFont="1" applyAlignment="1">
      <alignment vertical="center" wrapText="1"/>
    </xf>
    <xf numFmtId="0" fontId="6" fillId="0" borderId="0" xfId="1" applyFont="1" applyAlignment="1">
      <alignment vertical="center"/>
    </xf>
    <xf numFmtId="0" fontId="14" fillId="3" borderId="2" xfId="1" applyFont="1" applyFill="1" applyBorder="1" applyAlignment="1">
      <alignment vertical="center"/>
    </xf>
    <xf numFmtId="0" fontId="14" fillId="2" borderId="2" xfId="1" applyFont="1" applyFill="1" applyBorder="1" applyAlignment="1">
      <alignment vertical="center"/>
    </xf>
    <xf numFmtId="0" fontId="6" fillId="0" borderId="0" xfId="1" applyFont="1" applyFill="1" applyAlignment="1">
      <alignment vertical="center"/>
    </xf>
    <xf numFmtId="0" fontId="6" fillId="0" borderId="0" xfId="1" applyFont="1" applyAlignment="1"/>
    <xf numFmtId="0" fontId="6" fillId="0" borderId="0" xfId="1" applyFont="1" applyAlignment="1">
      <alignment horizontal="right"/>
    </xf>
    <xf numFmtId="0" fontId="14" fillId="2" borderId="1" xfId="1" applyFont="1" applyFill="1" applyBorder="1" applyAlignment="1">
      <alignment vertical="center"/>
    </xf>
    <xf numFmtId="49" fontId="14" fillId="0" borderId="0" xfId="1" applyNumberFormat="1" applyFont="1" applyAlignment="1">
      <alignment horizontal="center" vertical="center"/>
    </xf>
    <xf numFmtId="0" fontId="14" fillId="0" borderId="0" xfId="1" applyFont="1" applyFill="1"/>
    <xf numFmtId="0" fontId="18" fillId="0" borderId="0" xfId="1" applyFont="1" applyFill="1" applyAlignment="1">
      <alignment horizontal="center" vertical="center" wrapText="1"/>
    </xf>
    <xf numFmtId="0" fontId="19" fillId="0" borderId="0" xfId="1" applyFont="1" applyFill="1" applyAlignment="1">
      <alignment horizontal="right"/>
    </xf>
    <xf numFmtId="49" fontId="6" fillId="0" borderId="0" xfId="1" applyNumberFormat="1" applyFont="1" applyAlignment="1">
      <alignment horizontal="center" vertical="center"/>
    </xf>
    <xf numFmtId="0" fontId="6" fillId="0" borderId="0" xfId="1" applyFont="1" applyFill="1"/>
    <xf numFmtId="0" fontId="3" fillId="0" borderId="0" xfId="1" applyFont="1" applyFill="1" applyAlignment="1">
      <alignment horizontal="center" vertical="center" wrapText="1"/>
    </xf>
    <xf numFmtId="0" fontId="20" fillId="0" borderId="0" xfId="1" applyFont="1" applyAlignment="1">
      <alignment vertical="center" wrapText="1"/>
    </xf>
    <xf numFmtId="0" fontId="6" fillId="0" borderId="1" xfId="1" applyFont="1" applyFill="1" applyBorder="1" applyAlignment="1">
      <alignment horizontal="left" vertical="center" wrapText="1"/>
    </xf>
    <xf numFmtId="3" fontId="6" fillId="0" borderId="1" xfId="1" applyNumberFormat="1" applyFont="1" applyFill="1" applyBorder="1" applyAlignment="1">
      <alignment horizontal="center" vertical="center" wrapText="1"/>
    </xf>
    <xf numFmtId="3" fontId="8" fillId="0" borderId="1" xfId="1" applyNumberFormat="1" applyFont="1" applyFill="1" applyBorder="1" applyAlignment="1">
      <alignment horizontal="center" vertical="center" wrapText="1"/>
    </xf>
    <xf numFmtId="0" fontId="6" fillId="4" borderId="2" xfId="1" applyFont="1" applyFill="1" applyBorder="1" applyAlignment="1">
      <alignment horizontal="left" vertical="center" wrapText="1"/>
    </xf>
    <xf numFmtId="0" fontId="8" fillId="4" borderId="2" xfId="1" applyFont="1" applyFill="1" applyBorder="1" applyAlignment="1">
      <alignment horizontal="center" vertical="center" wrapText="1"/>
    </xf>
    <xf numFmtId="0" fontId="6" fillId="0" borderId="2" xfId="1" applyFont="1" applyFill="1" applyBorder="1" applyAlignment="1">
      <alignment horizontal="left" vertical="center" wrapText="1"/>
    </xf>
    <xf numFmtId="0" fontId="8" fillId="0" borderId="2" xfId="1" applyFont="1" applyFill="1" applyBorder="1" applyAlignment="1">
      <alignment horizontal="center" vertical="center" wrapText="1"/>
    </xf>
    <xf numFmtId="0" fontId="6" fillId="0" borderId="0" xfId="2" applyFont="1"/>
    <xf numFmtId="0" fontId="6" fillId="0" borderId="0" xfId="2" applyFont="1" applyAlignment="1">
      <alignment horizontal="center" vertical="center" wrapText="1"/>
    </xf>
    <xf numFmtId="0" fontId="6" fillId="0" borderId="0" xfId="2" applyFont="1" applyBorder="1"/>
    <xf numFmtId="0" fontId="8" fillId="0" borderId="0" xfId="2" applyFont="1" applyBorder="1" applyAlignment="1">
      <alignment horizontal="center" vertical="center" wrapText="1"/>
    </xf>
    <xf numFmtId="0" fontId="6" fillId="0" borderId="0" xfId="2" applyFont="1" applyBorder="1" applyAlignment="1">
      <alignment horizontal="center" vertical="center" wrapText="1"/>
    </xf>
    <xf numFmtId="0" fontId="6" fillId="4" borderId="2" xfId="2" applyFont="1" applyFill="1" applyBorder="1" applyAlignment="1">
      <alignment horizontal="center" vertical="center" wrapText="1"/>
    </xf>
    <xf numFmtId="0" fontId="9" fillId="0" borderId="0" xfId="6" applyFont="1" applyFill="1" applyBorder="1" applyAlignment="1">
      <alignment horizontal="center" vertical="center" wrapText="1"/>
    </xf>
    <xf numFmtId="0" fontId="9" fillId="0" borderId="0" xfId="1" applyFont="1" applyAlignment="1">
      <alignment horizontal="center" vertical="top" wrapText="1"/>
    </xf>
    <xf numFmtId="0" fontId="9" fillId="0" borderId="0" xfId="1" applyNumberFormat="1" applyFont="1" applyAlignment="1">
      <alignment horizontal="center" vertical="center" wrapText="1"/>
    </xf>
    <xf numFmtId="4" fontId="25" fillId="0" borderId="0" xfId="1" applyNumberFormat="1" applyFont="1" applyAlignment="1">
      <alignment horizontal="center" vertical="center" wrapText="1"/>
    </xf>
    <xf numFmtId="0" fontId="1" fillId="0" borderId="0" xfId="1" applyNumberFormat="1" applyAlignment="1">
      <alignment horizontal="center" vertical="center" wrapText="1"/>
    </xf>
    <xf numFmtId="0" fontId="3" fillId="0" borderId="1" xfId="5" applyNumberFormat="1" applyFont="1" applyFill="1" applyBorder="1" applyAlignment="1">
      <alignment horizontal="center" vertical="center" wrapText="1"/>
    </xf>
    <xf numFmtId="0" fontId="28" fillId="6" borderId="2" xfId="0" applyNumberFormat="1" applyFont="1" applyFill="1" applyBorder="1" applyAlignment="1">
      <alignment horizontal="center" vertical="center" wrapText="1"/>
    </xf>
    <xf numFmtId="2" fontId="28" fillId="6" borderId="2" xfId="0" applyNumberFormat="1" applyFont="1" applyFill="1" applyBorder="1" applyAlignment="1">
      <alignment horizontal="center" vertical="center" wrapText="1"/>
    </xf>
    <xf numFmtId="2" fontId="29" fillId="6" borderId="2" xfId="0" applyNumberFormat="1" applyFont="1" applyFill="1" applyBorder="1" applyAlignment="1">
      <alignment horizontal="center" vertical="center" wrapText="1"/>
    </xf>
    <xf numFmtId="0" fontId="28" fillId="0" borderId="2" xfId="0" applyNumberFormat="1" applyFont="1" applyBorder="1" applyAlignment="1">
      <alignment horizontal="center" vertical="center" wrapText="1"/>
    </xf>
    <xf numFmtId="2" fontId="28" fillId="0" borderId="2" xfId="0" applyNumberFormat="1" applyFont="1" applyBorder="1" applyAlignment="1">
      <alignment horizontal="center" vertical="center" wrapText="1"/>
    </xf>
    <xf numFmtId="0" fontId="10" fillId="0" borderId="0" xfId="1" applyFont="1" applyFill="1" applyBorder="1" applyAlignment="1">
      <alignment horizontal="center" vertical="center" wrapText="1"/>
    </xf>
    <xf numFmtId="0" fontId="10" fillId="0" borderId="0" xfId="1" applyFont="1" applyFill="1" applyBorder="1" applyAlignment="1">
      <alignment horizontal="center" vertical="top" wrapText="1"/>
    </xf>
    <xf numFmtId="4" fontId="10" fillId="0" borderId="0" xfId="1" applyNumberFormat="1" applyFont="1" applyFill="1" applyBorder="1" applyAlignment="1">
      <alignment horizontal="center" vertical="center" wrapText="1"/>
    </xf>
    <xf numFmtId="0" fontId="10" fillId="0" borderId="0" xfId="1" applyNumberFormat="1" applyFont="1" applyFill="1" applyBorder="1" applyAlignment="1">
      <alignment horizontal="center" vertical="center" wrapText="1"/>
    </xf>
    <xf numFmtId="0" fontId="1" fillId="0" borderId="0" xfId="1" applyFill="1"/>
    <xf numFmtId="0" fontId="9" fillId="0" borderId="0" xfId="1" applyFont="1" applyFill="1" applyBorder="1" applyAlignment="1">
      <alignment horizontal="center" vertical="center" wrapText="1"/>
    </xf>
    <xf numFmtId="0" fontId="30" fillId="0" borderId="0" xfId="1" applyFont="1" applyFill="1" applyBorder="1" applyAlignment="1">
      <alignment horizontal="right" vertical="top" wrapText="1"/>
    </xf>
    <xf numFmtId="0" fontId="25" fillId="0" borderId="0" xfId="1" applyFont="1" applyFill="1" applyBorder="1" applyAlignment="1">
      <alignment horizontal="center" vertical="center" wrapText="1"/>
    </xf>
    <xf numFmtId="4" fontId="25" fillId="0" borderId="0" xfId="1" applyNumberFormat="1" applyFont="1" applyFill="1" applyBorder="1" applyAlignment="1">
      <alignment horizontal="center" vertical="center" wrapText="1"/>
    </xf>
    <xf numFmtId="0" fontId="25" fillId="0" borderId="0" xfId="1" applyNumberFormat="1" applyFont="1" applyFill="1" applyBorder="1" applyAlignment="1">
      <alignment horizontal="center" vertical="center" wrapText="1"/>
    </xf>
    <xf numFmtId="0" fontId="9" fillId="3" borderId="2" xfId="1" applyFont="1" applyFill="1" applyBorder="1" applyAlignment="1">
      <alignment horizontal="center" vertical="center" wrapText="1"/>
    </xf>
    <xf numFmtId="2" fontId="9" fillId="3" borderId="2" xfId="1" applyNumberFormat="1" applyFont="1" applyFill="1" applyBorder="1" applyAlignment="1">
      <alignment horizontal="center" vertical="center" wrapText="1"/>
    </xf>
    <xf numFmtId="0" fontId="9" fillId="0" borderId="2" xfId="1" applyFont="1" applyFill="1" applyBorder="1" applyAlignment="1">
      <alignment horizontal="center" vertical="center" wrapText="1"/>
    </xf>
    <xf numFmtId="2" fontId="9" fillId="0" borderId="2" xfId="1" applyNumberFormat="1" applyFont="1" applyFill="1" applyBorder="1" applyAlignment="1">
      <alignment horizontal="center" vertical="center" wrapText="1"/>
    </xf>
    <xf numFmtId="4" fontId="9" fillId="0" borderId="0" xfId="1" applyNumberFormat="1" applyFont="1" applyFill="1" applyBorder="1" applyAlignment="1">
      <alignment horizontal="center" vertical="center" wrapText="1"/>
    </xf>
    <xf numFmtId="0" fontId="1" fillId="0" borderId="0" xfId="1" applyFill="1" applyBorder="1"/>
    <xf numFmtId="4" fontId="9" fillId="3" borderId="2" xfId="1" applyNumberFormat="1" applyFont="1" applyFill="1" applyBorder="1" applyAlignment="1">
      <alignment horizontal="center" vertical="center" wrapText="1"/>
    </xf>
    <xf numFmtId="4" fontId="9" fillId="0" borderId="2" xfId="1" applyNumberFormat="1" applyFont="1" applyFill="1" applyBorder="1" applyAlignment="1">
      <alignment horizontal="center" vertical="center" wrapText="1"/>
    </xf>
    <xf numFmtId="0" fontId="9" fillId="0" borderId="0" xfId="7" applyFont="1" applyFill="1" applyBorder="1" applyAlignment="1">
      <alignment horizontal="center" vertical="center" wrapText="1"/>
    </xf>
    <xf numFmtId="0" fontId="9" fillId="0" borderId="0" xfId="1" applyFont="1" applyBorder="1" applyAlignment="1">
      <alignment horizontal="center" vertical="center" wrapText="1"/>
    </xf>
    <xf numFmtId="0" fontId="31" fillId="0" borderId="0" xfId="1" applyFont="1" applyAlignment="1">
      <alignment horizontal="center" vertical="center" wrapText="1"/>
    </xf>
    <xf numFmtId="0" fontId="31" fillId="0" borderId="0" xfId="1" applyNumberFormat="1" applyFont="1" applyAlignment="1">
      <alignment horizontal="center" vertical="center" wrapText="1"/>
    </xf>
    <xf numFmtId="4" fontId="32" fillId="0" borderId="0" xfId="1" applyNumberFormat="1" applyFont="1" applyAlignment="1">
      <alignment horizontal="center" vertical="center" wrapText="1"/>
    </xf>
    <xf numFmtId="0" fontId="9" fillId="0" borderId="0" xfId="4" applyFont="1" applyAlignment="1">
      <alignment horizontal="center" vertical="center" wrapText="1"/>
    </xf>
    <xf numFmtId="0" fontId="9" fillId="0" borderId="0" xfId="4" applyFont="1" applyAlignment="1">
      <alignment horizontal="left" vertical="center" wrapText="1"/>
    </xf>
    <xf numFmtId="4" fontId="9" fillId="0" borderId="0" xfId="4" applyNumberFormat="1" applyFont="1" applyAlignment="1">
      <alignment horizontal="center" vertical="center" wrapText="1"/>
    </xf>
    <xf numFmtId="0" fontId="1" fillId="0" borderId="0" xfId="4" applyFont="1"/>
    <xf numFmtId="0" fontId="11" fillId="0" borderId="0" xfId="4" applyNumberFormat="1" applyFont="1" applyBorder="1" applyAlignment="1">
      <alignment horizontal="center" vertical="center" wrapText="1"/>
    </xf>
    <xf numFmtId="4" fontId="12" fillId="0" borderId="0" xfId="4" applyNumberFormat="1" applyFont="1"/>
    <xf numFmtId="0" fontId="3" fillId="0" borderId="1" xfId="4" applyNumberFormat="1" applyFont="1" applyFill="1" applyBorder="1" applyAlignment="1">
      <alignment horizontal="center" vertical="center" wrapText="1"/>
    </xf>
    <xf numFmtId="0" fontId="4" fillId="0" borderId="0" xfId="4" applyFont="1"/>
    <xf numFmtId="0" fontId="9" fillId="0" borderId="0" xfId="4" applyFont="1" applyFill="1" applyBorder="1" applyAlignment="1">
      <alignment horizontal="center" vertical="center" wrapText="1"/>
    </xf>
    <xf numFmtId="0" fontId="25" fillId="0" borderId="0" xfId="4" applyFont="1" applyFill="1" applyBorder="1" applyAlignment="1">
      <alignment horizontal="right" vertical="center" wrapText="1"/>
    </xf>
    <xf numFmtId="0" fontId="25" fillId="0" borderId="0" xfId="4" applyFont="1" applyFill="1" applyBorder="1" applyAlignment="1">
      <alignment horizontal="center" vertical="center" wrapText="1"/>
    </xf>
    <xf numFmtId="4" fontId="25" fillId="0" borderId="0" xfId="4" applyNumberFormat="1" applyFont="1" applyFill="1" applyBorder="1" applyAlignment="1">
      <alignment horizontal="center" vertical="center" wrapText="1"/>
    </xf>
    <xf numFmtId="2" fontId="25" fillId="0" borderId="0" xfId="4" applyNumberFormat="1" applyFont="1" applyFill="1" applyBorder="1" applyAlignment="1">
      <alignment horizontal="center" vertical="center" wrapText="1"/>
    </xf>
    <xf numFmtId="0" fontId="1" fillId="0" borderId="0" xfId="4" applyFont="1" applyFill="1" applyBorder="1"/>
    <xf numFmtId="0" fontId="30" fillId="0" borderId="0" xfId="4" applyFont="1" applyFill="1" applyBorder="1" applyAlignment="1">
      <alignment horizontal="right" vertical="center" wrapText="1"/>
    </xf>
    <xf numFmtId="0" fontId="9" fillId="3" borderId="2" xfId="4" applyFont="1" applyFill="1" applyBorder="1" applyAlignment="1">
      <alignment horizontal="center" vertical="center" wrapText="1"/>
    </xf>
    <xf numFmtId="2" fontId="9" fillId="3" borderId="2" xfId="4" applyNumberFormat="1" applyFont="1" applyFill="1" applyBorder="1" applyAlignment="1">
      <alignment horizontal="center" vertical="center" wrapText="1"/>
    </xf>
    <xf numFmtId="0" fontId="9" fillId="0" borderId="2" xfId="4" applyFont="1" applyFill="1" applyBorder="1" applyAlignment="1">
      <alignment horizontal="center" vertical="center" wrapText="1"/>
    </xf>
    <xf numFmtId="2" fontId="9" fillId="0" borderId="2" xfId="4" applyNumberFormat="1" applyFont="1" applyFill="1" applyBorder="1" applyAlignment="1">
      <alignment horizontal="center" vertical="center" wrapText="1"/>
    </xf>
    <xf numFmtId="4" fontId="9" fillId="0" borderId="0" xfId="4" applyNumberFormat="1" applyFont="1" applyFill="1" applyBorder="1" applyAlignment="1">
      <alignment horizontal="center" vertical="center" wrapText="1"/>
    </xf>
    <xf numFmtId="2" fontId="9" fillId="0" borderId="0" xfId="4" applyNumberFormat="1" applyFont="1" applyFill="1" applyBorder="1" applyAlignment="1">
      <alignment horizontal="center" vertical="center" wrapText="1"/>
    </xf>
    <xf numFmtId="0" fontId="3" fillId="0" borderId="0" xfId="4" applyFont="1" applyAlignment="1">
      <alignment horizontal="center" vertical="center" wrapText="1"/>
    </xf>
    <xf numFmtId="0" fontId="3" fillId="0" borderId="0" xfId="4" applyFont="1" applyAlignment="1">
      <alignment horizontal="left" vertical="center" wrapText="1"/>
    </xf>
    <xf numFmtId="0" fontId="31" fillId="0" borderId="0" xfId="4" applyFont="1" applyAlignment="1">
      <alignment horizontal="center" vertical="center" wrapText="1"/>
    </xf>
    <xf numFmtId="0" fontId="31" fillId="0" borderId="0" xfId="4" applyNumberFormat="1" applyFont="1" applyAlignment="1">
      <alignment horizontal="center" vertical="center" wrapText="1"/>
    </xf>
    <xf numFmtId="4" fontId="32" fillId="0" borderId="0" xfId="4" applyNumberFormat="1" applyFont="1" applyAlignment="1">
      <alignment horizontal="center" vertical="center" wrapText="1"/>
    </xf>
    <xf numFmtId="2" fontId="3" fillId="0" borderId="0" xfId="4" applyNumberFormat="1" applyFont="1" applyAlignment="1">
      <alignment horizontal="center" vertical="center" wrapText="1"/>
    </xf>
    <xf numFmtId="0" fontId="33" fillId="0" borderId="0" xfId="4" applyFont="1"/>
    <xf numFmtId="2" fontId="9" fillId="0" borderId="0" xfId="4" applyNumberFormat="1" applyFont="1" applyAlignment="1">
      <alignment horizontal="center" vertical="center" wrapText="1"/>
    </xf>
    <xf numFmtId="0" fontId="11" fillId="0" borderId="4" xfId="1" applyNumberFormat="1" applyFont="1" applyBorder="1" applyAlignment="1">
      <alignment horizontal="center" vertical="center" wrapText="1"/>
    </xf>
    <xf numFmtId="0" fontId="4" fillId="0" borderId="0" xfId="1" applyFont="1"/>
    <xf numFmtId="0" fontId="35" fillId="0" borderId="0" xfId="1" applyFont="1"/>
    <xf numFmtId="0" fontId="36" fillId="0" borderId="0" xfId="1" applyFont="1"/>
    <xf numFmtId="2" fontId="9" fillId="0" borderId="0" xfId="1" applyNumberFormat="1" applyFont="1" applyFill="1" applyBorder="1" applyAlignment="1">
      <alignment horizontal="center" vertical="center" wrapText="1"/>
    </xf>
    <xf numFmtId="0" fontId="35" fillId="0" borderId="0" xfId="4" applyFont="1" applyAlignment="1">
      <alignment horizontal="center" vertical="center"/>
    </xf>
    <xf numFmtId="0" fontId="36" fillId="0" borderId="0" xfId="4" applyFont="1" applyAlignment="1">
      <alignment horizontal="center" vertical="center"/>
    </xf>
    <xf numFmtId="0" fontId="9" fillId="0" borderId="0" xfId="4" applyNumberFormat="1" applyFont="1" applyFill="1" applyBorder="1" applyAlignment="1">
      <alignment horizontal="center" vertical="center" wrapText="1"/>
    </xf>
    <xf numFmtId="0" fontId="12" fillId="0" borderId="0" xfId="4" applyFont="1" applyFill="1" applyBorder="1" applyAlignment="1">
      <alignment horizontal="right" vertical="center" wrapText="1"/>
    </xf>
    <xf numFmtId="0" fontId="9" fillId="0" borderId="0" xfId="4" applyFont="1" applyBorder="1" applyAlignment="1">
      <alignment horizontal="center" vertical="center" wrapText="1"/>
    </xf>
    <xf numFmtId="0" fontId="9" fillId="0" borderId="0" xfId="4" applyFont="1" applyBorder="1" applyAlignment="1">
      <alignment horizontal="left" vertical="center" wrapText="1"/>
    </xf>
    <xf numFmtId="4" fontId="9" fillId="0" borderId="0" xfId="4" applyNumberFormat="1" applyFont="1" applyBorder="1" applyAlignment="1">
      <alignment horizontal="center" vertical="center" wrapText="1"/>
    </xf>
    <xf numFmtId="0" fontId="1" fillId="0" borderId="0" xfId="4" applyFont="1" applyBorder="1"/>
    <xf numFmtId="0" fontId="9" fillId="0" borderId="0" xfId="9" applyFont="1" applyAlignment="1">
      <alignment horizontal="center" vertical="center" wrapText="1"/>
    </xf>
    <xf numFmtId="0" fontId="9" fillId="0" borderId="0" xfId="9" applyFont="1" applyAlignment="1">
      <alignment horizontal="left" vertical="center" wrapText="1"/>
    </xf>
    <xf numFmtId="4" fontId="9" fillId="0" borderId="0" xfId="9" applyNumberFormat="1" applyFont="1" applyAlignment="1">
      <alignment horizontal="center" vertical="center" wrapText="1"/>
    </xf>
    <xf numFmtId="0" fontId="1" fillId="0" borderId="0" xfId="9" applyFont="1"/>
    <xf numFmtId="0" fontId="11" fillId="0" borderId="0" xfId="9" applyNumberFormat="1" applyFont="1" applyBorder="1" applyAlignment="1">
      <alignment horizontal="center" vertical="center" wrapText="1"/>
    </xf>
    <xf numFmtId="4" fontId="12" fillId="0" borderId="0" xfId="9" applyNumberFormat="1" applyFont="1"/>
    <xf numFmtId="0" fontId="3" fillId="0" borderId="1" xfId="9" applyNumberFormat="1" applyFont="1" applyFill="1" applyBorder="1" applyAlignment="1">
      <alignment horizontal="center" vertical="center" wrapText="1"/>
    </xf>
    <xf numFmtId="0" fontId="35" fillId="0" borderId="0" xfId="9" applyFont="1" applyAlignment="1">
      <alignment horizontal="center" vertical="center"/>
    </xf>
    <xf numFmtId="0" fontId="29" fillId="6" borderId="2" xfId="0" applyFont="1" applyFill="1" applyBorder="1" applyAlignment="1">
      <alignment horizontal="left" vertical="center" wrapText="1"/>
    </xf>
    <xf numFmtId="3" fontId="29" fillId="6" borderId="2" xfId="0" applyNumberFormat="1" applyFont="1" applyFill="1" applyBorder="1" applyAlignment="1">
      <alignment horizontal="center" vertical="center" wrapText="1"/>
    </xf>
    <xf numFmtId="4" fontId="29" fillId="6" borderId="2" xfId="0" applyNumberFormat="1" applyFont="1" applyFill="1" applyBorder="1" applyAlignment="1">
      <alignment horizontal="center" vertical="center" wrapText="1"/>
    </xf>
    <xf numFmtId="0" fontId="36" fillId="0" borderId="0" xfId="9" applyFont="1" applyAlignment="1">
      <alignment horizontal="center" vertical="center"/>
    </xf>
    <xf numFmtId="0" fontId="29" fillId="0" borderId="3" xfId="0" applyFont="1" applyBorder="1" applyAlignment="1">
      <alignment horizontal="left" vertical="center" wrapText="1"/>
    </xf>
    <xf numFmtId="3" fontId="29" fillId="0" borderId="3" xfId="0" applyNumberFormat="1" applyFont="1" applyBorder="1" applyAlignment="1">
      <alignment horizontal="center" vertical="center" wrapText="1"/>
    </xf>
    <xf numFmtId="4" fontId="29" fillId="0" borderId="3" xfId="0" applyNumberFormat="1" applyFont="1" applyBorder="1" applyAlignment="1">
      <alignment horizontal="center" vertical="center" wrapText="1"/>
    </xf>
    <xf numFmtId="0" fontId="9" fillId="0" borderId="0" xfId="9" applyFont="1" applyFill="1" applyBorder="1" applyAlignment="1">
      <alignment horizontal="center" vertical="center" wrapText="1"/>
    </xf>
    <xf numFmtId="0" fontId="25" fillId="0" borderId="0" xfId="9" applyFont="1" applyFill="1" applyBorder="1" applyAlignment="1">
      <alignment horizontal="right" vertical="center" wrapText="1"/>
    </xf>
    <xf numFmtId="4" fontId="9" fillId="0" borderId="0" xfId="9" applyNumberFormat="1" applyFont="1" applyFill="1" applyBorder="1" applyAlignment="1">
      <alignment horizontal="center" vertical="center" wrapText="1"/>
    </xf>
    <xf numFmtId="0" fontId="9" fillId="0" borderId="0" xfId="9" applyNumberFormat="1" applyFont="1" applyFill="1" applyBorder="1" applyAlignment="1">
      <alignment horizontal="center" vertical="center" wrapText="1"/>
    </xf>
    <xf numFmtId="2" fontId="9" fillId="0" borderId="0" xfId="9" applyNumberFormat="1" applyFont="1" applyFill="1" applyBorder="1" applyAlignment="1">
      <alignment horizontal="center" vertical="center" wrapText="1"/>
    </xf>
    <xf numFmtId="0" fontId="9" fillId="0" borderId="0" xfId="9" applyFont="1" applyBorder="1" applyAlignment="1">
      <alignment horizontal="center" vertical="center" wrapText="1"/>
    </xf>
    <xf numFmtId="0" fontId="9" fillId="0" borderId="0" xfId="9" applyFont="1" applyBorder="1" applyAlignment="1">
      <alignment horizontal="left" vertical="center" wrapText="1"/>
    </xf>
    <xf numFmtId="0" fontId="40" fillId="0" borderId="0" xfId="9" applyFont="1" applyBorder="1" applyAlignment="1">
      <alignment horizontal="center" vertical="center" wrapText="1"/>
    </xf>
    <xf numFmtId="0" fontId="40" fillId="0" borderId="0" xfId="9" applyNumberFormat="1" applyFont="1" applyBorder="1" applyAlignment="1">
      <alignment horizontal="center" vertical="center" wrapText="1"/>
    </xf>
    <xf numFmtId="4" fontId="41" fillId="0" borderId="0" xfId="9" applyNumberFormat="1" applyFont="1" applyBorder="1" applyAlignment="1">
      <alignment horizontal="center" vertical="center" wrapText="1"/>
    </xf>
    <xf numFmtId="4" fontId="9" fillId="0" borderId="0" xfId="9" applyNumberFormat="1" applyFont="1" applyBorder="1" applyAlignment="1">
      <alignment horizontal="center" vertical="center" wrapText="1"/>
    </xf>
    <xf numFmtId="0" fontId="1" fillId="0" borderId="0" xfId="9" applyFont="1" applyBorder="1"/>
    <xf numFmtId="0" fontId="6" fillId="0" borderId="0" xfId="1" applyFont="1" applyAlignment="1">
      <alignment horizontal="center" vertical="center" wrapText="1"/>
    </xf>
    <xf numFmtId="0" fontId="6" fillId="0" borderId="0" xfId="1" applyNumberFormat="1" applyFont="1" applyAlignment="1">
      <alignment horizontal="center" vertical="center" wrapText="1"/>
    </xf>
    <xf numFmtId="4" fontId="6" fillId="0" borderId="0" xfId="1" applyNumberFormat="1" applyFont="1" applyAlignment="1">
      <alignment horizontal="center" vertical="center" wrapText="1"/>
    </xf>
    <xf numFmtId="0" fontId="6" fillId="0" borderId="0" xfId="1" applyFont="1" applyBorder="1"/>
    <xf numFmtId="0" fontId="8" fillId="0" borderId="0" xfId="1" applyFont="1" applyBorder="1" applyAlignment="1">
      <alignment horizontal="center" vertical="center" wrapText="1"/>
    </xf>
    <xf numFmtId="3" fontId="3" fillId="0" borderId="2" xfId="1" applyNumberFormat="1" applyFont="1" applyFill="1" applyBorder="1" applyAlignment="1">
      <alignment horizontal="center" vertical="center" wrapText="1"/>
    </xf>
    <xf numFmtId="2" fontId="3" fillId="0" borderId="2" xfId="1" applyNumberFormat="1" applyFont="1" applyFill="1" applyBorder="1" applyAlignment="1">
      <alignment horizontal="center" vertical="center" wrapText="1"/>
    </xf>
    <xf numFmtId="4" fontId="3" fillId="0" borderId="2" xfId="1" applyNumberFormat="1" applyFont="1" applyFill="1" applyBorder="1" applyAlignment="1">
      <alignment horizontal="center" vertical="center" wrapText="1"/>
    </xf>
    <xf numFmtId="10" fontId="3" fillId="0" borderId="2" xfId="11" applyNumberFormat="1" applyFont="1" applyFill="1" applyBorder="1" applyAlignment="1">
      <alignment horizontal="center" vertical="center" wrapText="1"/>
    </xf>
    <xf numFmtId="0" fontId="43" fillId="0" borderId="0" xfId="1" applyNumberFormat="1" applyFont="1" applyBorder="1" applyAlignment="1">
      <alignment horizontal="center" vertical="center" wrapText="1"/>
    </xf>
    <xf numFmtId="0" fontId="43" fillId="0" borderId="0" xfId="1" applyFont="1" applyBorder="1" applyAlignment="1">
      <alignment horizontal="center" vertical="center" wrapText="1"/>
    </xf>
    <xf numFmtId="0" fontId="38" fillId="0" borderId="0" xfId="1" applyNumberFormat="1" applyFont="1" applyBorder="1" applyAlignment="1">
      <alignment horizontal="center" vertical="center" wrapText="1"/>
    </xf>
    <xf numFmtId="10" fontId="38" fillId="0" borderId="0" xfId="1" applyNumberFormat="1" applyFont="1" applyBorder="1" applyAlignment="1">
      <alignment horizontal="center" vertical="center" wrapText="1"/>
    </xf>
    <xf numFmtId="0" fontId="38" fillId="0" borderId="0" xfId="1" applyFont="1" applyBorder="1" applyAlignment="1">
      <alignment horizontal="center" vertical="center" wrapText="1"/>
    </xf>
    <xf numFmtId="10" fontId="43" fillId="0" borderId="0" xfId="1" applyNumberFormat="1" applyFont="1" applyFill="1" applyBorder="1" applyAlignment="1">
      <alignment vertical="center" wrapText="1"/>
    </xf>
    <xf numFmtId="0" fontId="8" fillId="0" borderId="0" xfId="1" applyFont="1" applyFill="1" applyBorder="1" applyAlignment="1">
      <alignment vertical="center" wrapText="1"/>
    </xf>
    <xf numFmtId="0" fontId="8" fillId="0" borderId="0" xfId="1" applyFont="1" applyFill="1" applyBorder="1" applyAlignment="1">
      <alignment horizontal="center" vertical="center" wrapText="1"/>
    </xf>
    <xf numFmtId="10" fontId="43" fillId="0" borderId="0" xfId="1" applyNumberFormat="1" applyFont="1" applyFill="1" applyBorder="1" applyAlignment="1">
      <alignment horizontal="center" vertical="center" wrapText="1"/>
    </xf>
    <xf numFmtId="0" fontId="34" fillId="0" borderId="0" xfId="1" applyFont="1" applyFill="1" applyBorder="1" applyAlignment="1">
      <alignment horizontal="center" vertical="center" wrapText="1"/>
    </xf>
    <xf numFmtId="0" fontId="44" fillId="0" borderId="0" xfId="1" applyFont="1" applyFill="1" applyBorder="1" applyAlignment="1">
      <alignment horizontal="center" vertical="center" wrapText="1"/>
    </xf>
    <xf numFmtId="4" fontId="44" fillId="0" borderId="0" xfId="1" applyNumberFormat="1" applyFont="1" applyFill="1" applyBorder="1" applyAlignment="1">
      <alignment horizontal="center" vertical="center" wrapText="1"/>
    </xf>
    <xf numFmtId="0" fontId="6" fillId="0" borderId="0" xfId="1" applyFont="1" applyFill="1" applyBorder="1" applyAlignment="1">
      <alignment horizontal="center" vertical="center" wrapText="1"/>
    </xf>
    <xf numFmtId="0" fontId="37" fillId="0" borderId="0" xfId="1" applyFont="1" applyFill="1" applyBorder="1" applyAlignment="1">
      <alignment horizontal="center" vertical="center" wrapText="1"/>
    </xf>
    <xf numFmtId="4" fontId="37" fillId="0" borderId="0" xfId="1" applyNumberFormat="1" applyFont="1" applyFill="1" applyBorder="1" applyAlignment="1">
      <alignment horizontal="center" vertical="center" wrapText="1"/>
    </xf>
    <xf numFmtId="0" fontId="6" fillId="0" borderId="0" xfId="4" applyFont="1"/>
    <xf numFmtId="0" fontId="6" fillId="0" borderId="0" xfId="4" applyFont="1" applyAlignment="1">
      <alignment horizontal="center" vertical="center" wrapText="1"/>
    </xf>
    <xf numFmtId="4" fontId="10" fillId="0" borderId="0" xfId="4" applyNumberFormat="1" applyFont="1" applyAlignment="1">
      <alignment horizontal="right" vertical="center" wrapText="1"/>
    </xf>
    <xf numFmtId="0" fontId="6" fillId="0" borderId="0" xfId="4" applyFont="1" applyBorder="1"/>
    <xf numFmtId="0" fontId="6" fillId="0" borderId="0" xfId="4" applyFont="1" applyFill="1" applyBorder="1" applyAlignment="1">
      <alignment horizontal="center" vertical="center" wrapText="1"/>
    </xf>
    <xf numFmtId="0" fontId="45" fillId="0" borderId="0" xfId="4" applyFont="1"/>
    <xf numFmtId="0" fontId="6" fillId="0" borderId="0" xfId="4" applyFont="1" applyBorder="1" applyAlignment="1">
      <alignment horizontal="left" vertical="center" wrapText="1"/>
    </xf>
    <xf numFmtId="0" fontId="14" fillId="0" borderId="0" xfId="4" applyFont="1"/>
    <xf numFmtId="0" fontId="46" fillId="0" borderId="0" xfId="4" applyFont="1" applyFill="1" applyBorder="1"/>
    <xf numFmtId="0" fontId="45" fillId="0" borderId="0" xfId="4" applyFont="1" applyFill="1" applyBorder="1"/>
    <xf numFmtId="0" fontId="45" fillId="0" borderId="0" xfId="4" applyFont="1" applyFill="1" applyBorder="1" applyAlignment="1">
      <alignment horizontal="center" vertical="center"/>
    </xf>
    <xf numFmtId="0" fontId="46" fillId="0" borderId="0" xfId="4" applyFont="1" applyFill="1" applyBorder="1" applyAlignment="1">
      <alignment horizontal="center"/>
    </xf>
    <xf numFmtId="0" fontId="46" fillId="0" borderId="0" xfId="4" applyFont="1"/>
    <xf numFmtId="0" fontId="46" fillId="0" borderId="0" xfId="4" applyFont="1" applyAlignment="1">
      <alignment horizontal="center"/>
    </xf>
    <xf numFmtId="0" fontId="6" fillId="0" borderId="0" xfId="4" applyFont="1" applyAlignment="1">
      <alignment horizontal="left" vertical="center" wrapText="1"/>
    </xf>
    <xf numFmtId="0" fontId="29" fillId="0" borderId="3" xfId="0" applyFont="1" applyBorder="1" applyAlignment="1">
      <alignment horizontal="center" vertical="center" wrapText="1"/>
    </xf>
    <xf numFmtId="0" fontId="29" fillId="6" borderId="2" xfId="0" applyFont="1" applyFill="1" applyBorder="1" applyAlignment="1">
      <alignment horizontal="center" vertical="center" wrapText="1"/>
    </xf>
    <xf numFmtId="4" fontId="37" fillId="8" borderId="30" xfId="1" applyNumberFormat="1" applyFont="1" applyFill="1" applyBorder="1" applyAlignment="1">
      <alignment horizontal="center" vertical="center" wrapText="1"/>
    </xf>
    <xf numFmtId="0" fontId="37" fillId="8" borderId="3" xfId="1" applyNumberFormat="1" applyFont="1" applyFill="1" applyBorder="1" applyAlignment="1">
      <alignment horizontal="center" vertical="center" wrapText="1"/>
    </xf>
    <xf numFmtId="4" fontId="37" fillId="8" borderId="3" xfId="1" applyNumberFormat="1" applyFont="1" applyFill="1" applyBorder="1" applyAlignment="1">
      <alignment horizontal="center" vertical="center" wrapText="1"/>
    </xf>
    <xf numFmtId="0" fontId="37" fillId="8" borderId="16" xfId="1" applyNumberFormat="1" applyFont="1" applyFill="1" applyBorder="1" applyAlignment="1">
      <alignment horizontal="center" vertical="center" wrapText="1"/>
    </xf>
    <xf numFmtId="4" fontId="37" fillId="8" borderId="22" xfId="1" applyNumberFormat="1" applyFont="1" applyFill="1" applyBorder="1" applyAlignment="1">
      <alignment horizontal="center" vertical="center" wrapText="1"/>
    </xf>
    <xf numFmtId="0" fontId="37" fillId="8" borderId="12" xfId="1" applyNumberFormat="1" applyFont="1" applyFill="1" applyBorder="1" applyAlignment="1">
      <alignment horizontal="center" vertical="center" wrapText="1"/>
    </xf>
    <xf numFmtId="0" fontId="44" fillId="0" borderId="8" xfId="5" applyNumberFormat="1" applyFont="1" applyFill="1" applyBorder="1" applyAlignment="1">
      <alignment horizontal="center" vertical="center" wrapText="1"/>
    </xf>
    <xf numFmtId="0" fontId="44" fillId="0" borderId="9" xfId="1" applyFont="1" applyFill="1" applyBorder="1" applyAlignment="1">
      <alignment horizontal="left" vertical="center" wrapText="1"/>
    </xf>
    <xf numFmtId="4" fontId="44" fillId="0" borderId="20" xfId="1" applyNumberFormat="1" applyFont="1" applyFill="1" applyBorder="1" applyAlignment="1">
      <alignment horizontal="center" vertical="center" wrapText="1"/>
    </xf>
    <xf numFmtId="0" fontId="44" fillId="0" borderId="8" xfId="1" applyFont="1" applyFill="1" applyBorder="1" applyAlignment="1">
      <alignment horizontal="center" vertical="center" wrapText="1"/>
    </xf>
    <xf numFmtId="4" fontId="44" fillId="0" borderId="8" xfId="1" applyNumberFormat="1" applyFont="1" applyFill="1" applyBorder="1" applyAlignment="1">
      <alignment horizontal="center" vertical="center" wrapText="1"/>
    </xf>
    <xf numFmtId="0" fontId="44" fillId="0" borderId="9" xfId="1" applyFont="1" applyFill="1" applyBorder="1" applyAlignment="1">
      <alignment horizontal="center" vertical="center" wrapText="1"/>
    </xf>
    <xf numFmtId="0" fontId="44" fillId="0" borderId="1" xfId="5" applyNumberFormat="1" applyFont="1" applyFill="1" applyBorder="1" applyAlignment="1">
      <alignment horizontal="center" vertical="center" wrapText="1"/>
    </xf>
    <xf numFmtId="0" fontId="44" fillId="0" borderId="14" xfId="1" applyFont="1" applyFill="1" applyBorder="1" applyAlignment="1">
      <alignment horizontal="left" vertical="center" wrapText="1"/>
    </xf>
    <xf numFmtId="4" fontId="44" fillId="0" borderId="27" xfId="1" applyNumberFormat="1" applyFont="1" applyFill="1" applyBorder="1" applyAlignment="1">
      <alignment horizontal="center" vertical="center" wrapText="1"/>
    </xf>
    <xf numFmtId="0" fontId="44" fillId="0" borderId="1" xfId="1" applyFont="1" applyFill="1" applyBorder="1" applyAlignment="1">
      <alignment horizontal="center" vertical="center" wrapText="1"/>
    </xf>
    <xf numFmtId="4" fontId="44" fillId="0" borderId="1" xfId="1" applyNumberFormat="1" applyFont="1" applyFill="1" applyBorder="1" applyAlignment="1">
      <alignment horizontal="center" vertical="center" wrapText="1"/>
    </xf>
    <xf numFmtId="0" fontId="44" fillId="0" borderId="14" xfId="1" applyFont="1" applyFill="1" applyBorder="1" applyAlignment="1">
      <alignment horizontal="center" vertical="center" wrapText="1"/>
    </xf>
    <xf numFmtId="0" fontId="12" fillId="0" borderId="2" xfId="6" applyFont="1" applyFill="1" applyBorder="1" applyAlignment="1">
      <alignment horizontal="center" vertical="center" wrapText="1"/>
    </xf>
    <xf numFmtId="0" fontId="44" fillId="0" borderId="15" xfId="1" applyFont="1" applyFill="1" applyBorder="1" applyAlignment="1">
      <alignment horizontal="left" vertical="center" wrapText="1"/>
    </xf>
    <xf numFmtId="4" fontId="44" fillId="0" borderId="5" xfId="1" applyNumberFormat="1" applyFont="1" applyFill="1" applyBorder="1" applyAlignment="1">
      <alignment horizontal="center" vertical="center" wrapText="1"/>
    </xf>
    <xf numFmtId="0" fontId="44" fillId="0" borderId="2" xfId="1" applyFont="1" applyFill="1" applyBorder="1" applyAlignment="1">
      <alignment horizontal="center" vertical="center" wrapText="1"/>
    </xf>
    <xf numFmtId="4" fontId="44" fillId="0" borderId="2" xfId="1" applyNumberFormat="1" applyFont="1" applyFill="1" applyBorder="1" applyAlignment="1">
      <alignment horizontal="center" vertical="center" wrapText="1"/>
    </xf>
    <xf numFmtId="0" fontId="44" fillId="0" borderId="15" xfId="1" applyFont="1" applyFill="1" applyBorder="1" applyAlignment="1">
      <alignment horizontal="center" vertical="center" wrapText="1"/>
    </xf>
    <xf numFmtId="0" fontId="12" fillId="0" borderId="11" xfId="6" applyFont="1" applyFill="1" applyBorder="1" applyAlignment="1">
      <alignment horizontal="center" vertical="center" wrapText="1"/>
    </xf>
    <xf numFmtId="0" fontId="44" fillId="0" borderId="12" xfId="1" applyFont="1" applyFill="1" applyBorder="1" applyAlignment="1">
      <alignment horizontal="left" vertical="center" wrapText="1"/>
    </xf>
    <xf numFmtId="4" fontId="44" fillId="0" borderId="22" xfId="1" applyNumberFormat="1" applyFont="1" applyFill="1" applyBorder="1" applyAlignment="1">
      <alignment horizontal="center" vertical="center" wrapText="1"/>
    </xf>
    <xf numFmtId="0" fontId="44" fillId="0" borderId="11" xfId="1" applyFont="1" applyFill="1" applyBorder="1" applyAlignment="1">
      <alignment horizontal="center" vertical="center" wrapText="1"/>
    </xf>
    <xf numFmtId="4" fontId="44" fillId="0" borderId="11" xfId="1" applyNumberFormat="1" applyFont="1" applyFill="1" applyBorder="1" applyAlignment="1">
      <alignment horizontal="center" vertical="center" wrapText="1"/>
    </xf>
    <xf numFmtId="0" fontId="44" fillId="0" borderId="12" xfId="1" applyFont="1" applyFill="1" applyBorder="1" applyAlignment="1">
      <alignment horizontal="center" vertical="center" wrapText="1"/>
    </xf>
    <xf numFmtId="0" fontId="12" fillId="5" borderId="8" xfId="6" applyFont="1" applyFill="1" applyBorder="1" applyAlignment="1">
      <alignment horizontal="center" vertical="center" wrapText="1"/>
    </xf>
    <xf numFmtId="0" fontId="44" fillId="4" borderId="9" xfId="1" applyFont="1" applyFill="1" applyBorder="1" applyAlignment="1">
      <alignment horizontal="left" vertical="center" wrapText="1"/>
    </xf>
    <xf numFmtId="4" fontId="44" fillId="4" borderId="20" xfId="1" applyNumberFormat="1" applyFont="1" applyFill="1" applyBorder="1" applyAlignment="1">
      <alignment horizontal="center" vertical="center" wrapText="1"/>
    </xf>
    <xf numFmtId="0" fontId="44" fillId="4" borderId="8" xfId="1" applyFont="1" applyFill="1" applyBorder="1" applyAlignment="1">
      <alignment horizontal="center" vertical="center" wrapText="1"/>
    </xf>
    <xf numFmtId="4" fontId="44" fillId="4" borderId="8" xfId="1" applyNumberFormat="1" applyFont="1" applyFill="1" applyBorder="1" applyAlignment="1">
      <alignment horizontal="center" vertical="center" wrapText="1"/>
    </xf>
    <xf numFmtId="0" fontId="44" fillId="4" borderId="9" xfId="1" applyFont="1" applyFill="1" applyBorder="1" applyAlignment="1">
      <alignment horizontal="center" vertical="center" wrapText="1"/>
    </xf>
    <xf numFmtId="4" fontId="7" fillId="0" borderId="0" xfId="1" applyNumberFormat="1" applyFont="1" applyBorder="1" applyAlignment="1">
      <alignment vertical="center" wrapText="1"/>
    </xf>
    <xf numFmtId="0" fontId="12" fillId="5" borderId="11" xfId="6" applyFont="1" applyFill="1" applyBorder="1" applyAlignment="1">
      <alignment horizontal="center" vertical="center" wrapText="1"/>
    </xf>
    <xf numFmtId="0" fontId="44" fillId="4" borderId="12" xfId="1" applyFont="1" applyFill="1" applyBorder="1" applyAlignment="1">
      <alignment horizontal="left" vertical="center" wrapText="1"/>
    </xf>
    <xf numFmtId="4" fontId="44" fillId="4" borderId="22" xfId="1" applyNumberFormat="1" applyFont="1" applyFill="1" applyBorder="1" applyAlignment="1">
      <alignment horizontal="center" vertical="center" wrapText="1"/>
    </xf>
    <xf numFmtId="0" fontId="44" fillId="4" borderId="11" xfId="1" applyFont="1" applyFill="1" applyBorder="1" applyAlignment="1">
      <alignment horizontal="center" vertical="center" wrapText="1"/>
    </xf>
    <xf numFmtId="4" fontId="44" fillId="4" borderId="11" xfId="1" applyNumberFormat="1" applyFont="1" applyFill="1" applyBorder="1" applyAlignment="1">
      <alignment horizontal="center" vertical="center" wrapText="1"/>
    </xf>
    <xf numFmtId="0" fontId="44" fillId="4" borderId="12" xfId="1" applyFont="1" applyFill="1" applyBorder="1" applyAlignment="1">
      <alignment horizontal="center" vertical="center" wrapText="1"/>
    </xf>
    <xf numFmtId="0" fontId="44" fillId="0" borderId="43" xfId="1" applyFont="1" applyFill="1" applyBorder="1" applyAlignment="1">
      <alignment horizontal="center" vertical="center" wrapText="1"/>
    </xf>
    <xf numFmtId="0" fontId="12" fillId="0" borderId="23" xfId="6" applyFont="1" applyFill="1" applyBorder="1" applyAlignment="1">
      <alignment horizontal="center" vertical="center" wrapText="1"/>
    </xf>
    <xf numFmtId="0" fontId="44" fillId="0" borderId="44" xfId="1" applyFont="1" applyFill="1" applyBorder="1" applyAlignment="1">
      <alignment horizontal="left" vertical="center" wrapText="1"/>
    </xf>
    <xf numFmtId="4" fontId="44" fillId="0" borderId="45" xfId="1" applyNumberFormat="1" applyFont="1" applyFill="1" applyBorder="1" applyAlignment="1">
      <alignment horizontal="center" vertical="center" wrapText="1"/>
    </xf>
    <xf numFmtId="0" fontId="44" fillId="0" borderId="25" xfId="1" applyFont="1" applyFill="1" applyBorder="1" applyAlignment="1">
      <alignment horizontal="center" vertical="center" wrapText="1"/>
    </xf>
    <xf numFmtId="4" fontId="44" fillId="0" borderId="25" xfId="1" applyNumberFormat="1" applyFont="1" applyFill="1" applyBorder="1" applyAlignment="1">
      <alignment horizontal="center" vertical="center" wrapText="1"/>
    </xf>
    <xf numFmtId="0" fontId="44" fillId="0" borderId="26" xfId="1" applyFont="1" applyFill="1" applyBorder="1" applyAlignment="1">
      <alignment horizontal="center" vertical="center" wrapText="1"/>
    </xf>
    <xf numFmtId="4" fontId="37" fillId="8" borderId="17" xfId="1" applyNumberFormat="1" applyFont="1" applyFill="1" applyBorder="1" applyAlignment="1">
      <alignment horizontal="center" vertical="center" wrapText="1"/>
    </xf>
    <xf numFmtId="0" fontId="37" fillId="8" borderId="18" xfId="1" applyNumberFormat="1" applyFont="1" applyFill="1" applyBorder="1" applyAlignment="1">
      <alignment horizontal="center" vertical="center" wrapText="1"/>
    </xf>
    <xf numFmtId="4" fontId="37" fillId="8" borderId="18" xfId="1" applyNumberFormat="1" applyFont="1" applyFill="1" applyBorder="1" applyAlignment="1">
      <alignment horizontal="center" vertical="center" wrapText="1"/>
    </xf>
    <xf numFmtId="0" fontId="37" fillId="8" borderId="19" xfId="1" applyNumberFormat="1" applyFont="1" applyFill="1" applyBorder="1" applyAlignment="1">
      <alignment horizontal="center" vertical="center" wrapText="1"/>
    </xf>
    <xf numFmtId="4" fontId="37" fillId="8" borderId="46" xfId="1" applyNumberFormat="1" applyFont="1" applyFill="1" applyBorder="1" applyAlignment="1">
      <alignment horizontal="center" vertical="center" wrapText="1"/>
    </xf>
    <xf numFmtId="0" fontId="37" fillId="8" borderId="19" xfId="1" applyFont="1" applyFill="1" applyBorder="1" applyAlignment="1">
      <alignment horizontal="center" vertical="center" wrapText="1"/>
    </xf>
    <xf numFmtId="0" fontId="6" fillId="0" borderId="0" xfId="1" applyFont="1" applyFill="1" applyBorder="1"/>
    <xf numFmtId="4" fontId="8" fillId="0" borderId="0" xfId="1" applyNumberFormat="1" applyFont="1" applyFill="1" applyBorder="1" applyAlignment="1">
      <alignment horizontal="center" vertical="center" wrapText="1"/>
    </xf>
    <xf numFmtId="0" fontId="8" fillId="0" borderId="0" xfId="1" applyNumberFormat="1" applyFont="1" applyFill="1" applyBorder="1" applyAlignment="1">
      <alignment horizontal="center" vertical="center" wrapText="1"/>
    </xf>
    <xf numFmtId="0" fontId="6" fillId="10" borderId="0" xfId="1" applyFont="1" applyFill="1" applyBorder="1" applyAlignment="1">
      <alignment horizontal="right" vertical="center" wrapText="1"/>
    </xf>
    <xf numFmtId="10" fontId="6" fillId="10" borderId="0" xfId="1" applyNumberFormat="1" applyFont="1" applyFill="1" applyBorder="1" applyAlignment="1">
      <alignment horizontal="center" vertical="center" wrapText="1"/>
    </xf>
    <xf numFmtId="4" fontId="6" fillId="0" borderId="0" xfId="1" applyNumberFormat="1" applyFont="1" applyAlignment="1">
      <alignment horizontal="center"/>
    </xf>
    <xf numFmtId="0" fontId="6" fillId="0" borderId="0" xfId="1" applyFont="1" applyAlignment="1">
      <alignment horizontal="center"/>
    </xf>
    <xf numFmtId="0" fontId="9" fillId="0" borderId="0" xfId="12" applyFont="1" applyAlignment="1">
      <alignment horizontal="center" vertical="center" wrapText="1"/>
    </xf>
    <xf numFmtId="4" fontId="9" fillId="0" borderId="0" xfId="12" applyNumberFormat="1" applyFont="1" applyAlignment="1">
      <alignment horizontal="center" vertical="center" wrapText="1"/>
    </xf>
    <xf numFmtId="4" fontId="25" fillId="0" borderId="0" xfId="12" applyNumberFormat="1" applyFont="1" applyAlignment="1">
      <alignment horizontal="center" vertical="center" wrapText="1"/>
    </xf>
    <xf numFmtId="0" fontId="25" fillId="0" borderId="0" xfId="12" applyNumberFormat="1" applyFont="1" applyAlignment="1">
      <alignment horizontal="center" vertical="center" wrapText="1"/>
    </xf>
    <xf numFmtId="0" fontId="1" fillId="0" borderId="0" xfId="12"/>
    <xf numFmtId="4" fontId="25" fillId="0" borderId="0" xfId="12" applyNumberFormat="1" applyFont="1" applyBorder="1" applyAlignment="1">
      <alignment horizontal="center" vertical="center" wrapText="1"/>
    </xf>
    <xf numFmtId="0" fontId="25" fillId="0" borderId="0" xfId="12" applyNumberFormat="1" applyFont="1" applyBorder="1" applyAlignment="1">
      <alignment horizontal="center" vertical="center" wrapText="1"/>
    </xf>
    <xf numFmtId="0" fontId="11" fillId="0" borderId="0" xfId="12" applyNumberFormat="1" applyFont="1" applyBorder="1" applyAlignment="1">
      <alignment vertical="center" wrapText="1"/>
    </xf>
    <xf numFmtId="4" fontId="12" fillId="0" borderId="0" xfId="12" applyNumberFormat="1" applyFont="1"/>
    <xf numFmtId="0" fontId="12" fillId="0" borderId="0" xfId="12" applyFont="1"/>
    <xf numFmtId="0" fontId="11" fillId="0" borderId="0" xfId="12" applyNumberFormat="1" applyFont="1" applyBorder="1" applyAlignment="1">
      <alignment horizontal="center" vertical="center" wrapText="1"/>
    </xf>
    <xf numFmtId="4" fontId="11" fillId="0" borderId="0" xfId="12" applyNumberFormat="1" applyFont="1" applyBorder="1" applyAlignment="1">
      <alignment horizontal="center" vertical="center" wrapText="1"/>
    </xf>
    <xf numFmtId="0" fontId="6" fillId="0" borderId="0" xfId="12" applyFont="1"/>
    <xf numFmtId="4" fontId="34" fillId="8" borderId="11" xfId="12" applyNumberFormat="1" applyFont="1" applyFill="1" applyBorder="1" applyAlignment="1">
      <alignment horizontal="center" vertical="center" wrapText="1"/>
    </xf>
    <xf numFmtId="0" fontId="34" fillId="8" borderId="11" xfId="12" applyNumberFormat="1" applyFont="1" applyFill="1" applyBorder="1" applyAlignment="1">
      <alignment horizontal="center" vertical="center" wrapText="1"/>
    </xf>
    <xf numFmtId="0" fontId="34" fillId="8" borderId="12" xfId="12" applyNumberFormat="1" applyFont="1" applyFill="1" applyBorder="1" applyAlignment="1">
      <alignment horizontal="center" vertical="center" wrapText="1"/>
    </xf>
    <xf numFmtId="0" fontId="34" fillId="12" borderId="8" xfId="12" applyFont="1" applyFill="1" applyBorder="1" applyAlignment="1">
      <alignment horizontal="center" vertical="center" wrapText="1"/>
    </xf>
    <xf numFmtId="4" fontId="3" fillId="12" borderId="8" xfId="12" applyNumberFormat="1" applyFont="1" applyFill="1" applyBorder="1" applyAlignment="1">
      <alignment horizontal="center" vertical="center" wrapText="1"/>
    </xf>
    <xf numFmtId="0" fontId="3" fillId="12" borderId="8" xfId="12" applyNumberFormat="1" applyFont="1" applyFill="1" applyBorder="1" applyAlignment="1">
      <alignment horizontal="center" vertical="center" wrapText="1"/>
    </xf>
    <xf numFmtId="4" fontId="34" fillId="13" borderId="8" xfId="12" applyNumberFormat="1" applyFont="1" applyFill="1" applyBorder="1" applyAlignment="1">
      <alignment horizontal="center" vertical="center" wrapText="1"/>
    </xf>
    <xf numFmtId="0" fontId="34" fillId="13" borderId="9" xfId="12" applyNumberFormat="1" applyFont="1" applyFill="1" applyBorder="1" applyAlignment="1">
      <alignment horizontal="center" vertical="center" wrapText="1"/>
    </xf>
    <xf numFmtId="0" fontId="34" fillId="12" borderId="2" xfId="12" applyFont="1" applyFill="1" applyBorder="1" applyAlignment="1">
      <alignment horizontal="center" vertical="center" wrapText="1"/>
    </xf>
    <xf numFmtId="4" fontId="3" fillId="12" borderId="2" xfId="12" applyNumberFormat="1" applyFont="1" applyFill="1" applyBorder="1" applyAlignment="1">
      <alignment horizontal="center" vertical="center" wrapText="1"/>
    </xf>
    <xf numFmtId="0" fontId="3" fillId="12" borderId="2" xfId="12" applyNumberFormat="1" applyFont="1" applyFill="1" applyBorder="1" applyAlignment="1">
      <alignment horizontal="center" vertical="center" wrapText="1"/>
    </xf>
    <xf numFmtId="4" fontId="34" fillId="13" borderId="2" xfId="12" applyNumberFormat="1" applyFont="1" applyFill="1" applyBorder="1" applyAlignment="1">
      <alignment horizontal="center" vertical="center" wrapText="1"/>
    </xf>
    <xf numFmtId="0" fontId="34" fillId="13" borderId="15" xfId="12" applyNumberFormat="1" applyFont="1" applyFill="1" applyBorder="1" applyAlignment="1">
      <alignment horizontal="center" vertical="center" wrapText="1"/>
    </xf>
    <xf numFmtId="4" fontId="3" fillId="13" borderId="2" xfId="12" applyNumberFormat="1" applyFont="1" applyFill="1" applyBorder="1" applyAlignment="1">
      <alignment horizontal="center" vertical="center" wrapText="1"/>
    </xf>
    <xf numFmtId="4" fontId="34" fillId="12" borderId="11" xfId="12" applyNumberFormat="1" applyFont="1" applyFill="1" applyBorder="1" applyAlignment="1">
      <alignment horizontal="center" vertical="center" wrapText="1"/>
    </xf>
    <xf numFmtId="4" fontId="34" fillId="12" borderId="12" xfId="12" applyNumberFormat="1" applyFont="1" applyFill="1" applyBorder="1" applyAlignment="1">
      <alignment horizontal="center" vertical="center" wrapText="1"/>
    </xf>
    <xf numFmtId="0" fontId="34" fillId="9" borderId="8" xfId="12" applyFont="1" applyFill="1" applyBorder="1" applyAlignment="1">
      <alignment horizontal="center" vertical="center" wrapText="1"/>
    </xf>
    <xf numFmtId="4" fontId="3" fillId="8" borderId="8" xfId="12" applyNumberFormat="1" applyFont="1" applyFill="1" applyBorder="1" applyAlignment="1">
      <alignment horizontal="center" vertical="center" wrapText="1"/>
    </xf>
    <xf numFmtId="0" fontId="3" fillId="8" borderId="8" xfId="12" applyNumberFormat="1" applyFont="1" applyFill="1" applyBorder="1" applyAlignment="1">
      <alignment horizontal="center" vertical="center" wrapText="1"/>
    </xf>
    <xf numFmtId="4" fontId="34" fillId="8" borderId="8" xfId="12" applyNumberFormat="1" applyFont="1" applyFill="1" applyBorder="1" applyAlignment="1">
      <alignment horizontal="center" vertical="center" wrapText="1"/>
    </xf>
    <xf numFmtId="0" fontId="34" fillId="8" borderId="9" xfId="12" applyNumberFormat="1" applyFont="1" applyFill="1" applyBorder="1" applyAlignment="1">
      <alignment horizontal="center" vertical="center" wrapText="1"/>
    </xf>
    <xf numFmtId="0" fontId="34" fillId="9" borderId="2" xfId="12" applyFont="1" applyFill="1" applyBorder="1" applyAlignment="1">
      <alignment horizontal="center" vertical="center" wrapText="1"/>
    </xf>
    <xf numFmtId="4" fontId="3" fillId="8" borderId="2" xfId="12" applyNumberFormat="1" applyFont="1" applyFill="1" applyBorder="1" applyAlignment="1">
      <alignment horizontal="center" vertical="center" wrapText="1"/>
    </xf>
    <xf numFmtId="0" fontId="3" fillId="8" borderId="2" xfId="12" applyNumberFormat="1" applyFont="1" applyFill="1" applyBorder="1" applyAlignment="1">
      <alignment horizontal="center" vertical="center" wrapText="1"/>
    </xf>
    <xf numFmtId="4" fontId="34" fillId="8" borderId="2" xfId="12" applyNumberFormat="1" applyFont="1" applyFill="1" applyBorder="1" applyAlignment="1">
      <alignment horizontal="center" vertical="center" wrapText="1"/>
    </xf>
    <xf numFmtId="0" fontId="34" fillId="8" borderId="15" xfId="12" applyNumberFormat="1" applyFont="1" applyFill="1" applyBorder="1" applyAlignment="1">
      <alignment horizontal="center" vertical="center" wrapText="1"/>
    </xf>
    <xf numFmtId="0" fontId="7" fillId="0" borderId="0" xfId="12" applyFont="1" applyBorder="1" applyAlignment="1">
      <alignment horizontal="center" vertical="center" wrapText="1"/>
    </xf>
    <xf numFmtId="4" fontId="3" fillId="9" borderId="2" xfId="12" applyNumberFormat="1" applyFont="1" applyFill="1" applyBorder="1" applyAlignment="1">
      <alignment horizontal="center" vertical="center" wrapText="1"/>
    </xf>
    <xf numFmtId="4" fontId="34" fillId="9" borderId="11" xfId="12" applyNumberFormat="1" applyFont="1" applyFill="1" applyBorder="1" applyAlignment="1">
      <alignment horizontal="center" vertical="center" wrapText="1"/>
    </xf>
    <xf numFmtId="4" fontId="34" fillId="9" borderId="12" xfId="12" applyNumberFormat="1" applyFont="1" applyFill="1" applyBorder="1" applyAlignment="1">
      <alignment horizontal="center" vertical="center" wrapText="1"/>
    </xf>
    <xf numFmtId="4" fontId="3" fillId="9" borderId="8" xfId="12" applyNumberFormat="1" applyFont="1" applyFill="1" applyBorder="1" applyAlignment="1">
      <alignment horizontal="center" vertical="center" wrapText="1"/>
    </xf>
    <xf numFmtId="0" fontId="3" fillId="9" borderId="8" xfId="12" applyNumberFormat="1" applyFont="1" applyFill="1" applyBorder="1" applyAlignment="1">
      <alignment horizontal="center" vertical="center" wrapText="1"/>
    </xf>
    <xf numFmtId="4" fontId="34" fillId="9" borderId="8" xfId="12" applyNumberFormat="1" applyFont="1" applyFill="1" applyBorder="1" applyAlignment="1">
      <alignment horizontal="center" vertical="center" wrapText="1"/>
    </xf>
    <xf numFmtId="0" fontId="34" fillId="9" borderId="9" xfId="12" applyNumberFormat="1" applyFont="1" applyFill="1" applyBorder="1" applyAlignment="1">
      <alignment horizontal="center" vertical="center" wrapText="1"/>
    </xf>
    <xf numFmtId="0" fontId="3" fillId="9" borderId="2" xfId="12" applyNumberFormat="1" applyFont="1" applyFill="1" applyBorder="1" applyAlignment="1">
      <alignment horizontal="center" vertical="center" wrapText="1"/>
    </xf>
    <xf numFmtId="4" fontId="34" fillId="9" borderId="2" xfId="12" applyNumberFormat="1" applyFont="1" applyFill="1" applyBorder="1" applyAlignment="1">
      <alignment horizontal="center" vertical="center" wrapText="1"/>
    </xf>
    <xf numFmtId="0" fontId="34" fillId="9" borderId="15" xfId="12" applyNumberFormat="1" applyFont="1" applyFill="1" applyBorder="1" applyAlignment="1">
      <alignment horizontal="center" vertical="center" wrapText="1"/>
    </xf>
    <xf numFmtId="0" fontId="3" fillId="13" borderId="2" xfId="12" applyFont="1" applyFill="1" applyBorder="1" applyAlignment="1">
      <alignment horizontal="center"/>
    </xf>
    <xf numFmtId="3" fontId="34" fillId="12" borderId="11" xfId="12" applyNumberFormat="1" applyFont="1" applyFill="1" applyBorder="1" applyAlignment="1">
      <alignment horizontal="center" vertical="center" wrapText="1"/>
    </xf>
    <xf numFmtId="3" fontId="34" fillId="12" borderId="12" xfId="12" applyNumberFormat="1" applyFont="1" applyFill="1" applyBorder="1" applyAlignment="1">
      <alignment horizontal="center" vertical="center" wrapText="1"/>
    </xf>
    <xf numFmtId="4" fontId="8" fillId="8" borderId="11" xfId="12" applyNumberFormat="1" applyFont="1" applyFill="1" applyBorder="1" applyAlignment="1">
      <alignment horizontal="center" vertical="center" wrapText="1"/>
    </xf>
    <xf numFmtId="3" fontId="8" fillId="8" borderId="11" xfId="12" applyNumberFormat="1" applyFont="1" applyFill="1" applyBorder="1" applyAlignment="1">
      <alignment horizontal="center" vertical="center" wrapText="1"/>
    </xf>
    <xf numFmtId="0" fontId="47" fillId="0" borderId="0" xfId="12" applyFont="1"/>
    <xf numFmtId="0" fontId="6" fillId="0" borderId="0" xfId="12" applyFont="1" applyAlignment="1">
      <alignment horizontal="center" vertical="center"/>
    </xf>
    <xf numFmtId="4" fontId="6" fillId="0" borderId="0" xfId="12" applyNumberFormat="1" applyFont="1" applyAlignment="1">
      <alignment horizontal="center" vertical="center" wrapText="1"/>
    </xf>
    <xf numFmtId="0" fontId="6" fillId="0" borderId="0" xfId="12" applyFont="1" applyAlignment="1">
      <alignment horizontal="center" vertical="center" wrapText="1"/>
    </xf>
    <xf numFmtId="4" fontId="8" fillId="0" borderId="0" xfId="12" applyNumberFormat="1" applyFont="1" applyAlignment="1">
      <alignment horizontal="center" vertical="center" wrapText="1"/>
    </xf>
    <xf numFmtId="0" fontId="6" fillId="0" borderId="0" xfId="12" applyNumberFormat="1" applyFont="1" applyAlignment="1">
      <alignment horizontal="center" vertical="center" wrapText="1"/>
    </xf>
    <xf numFmtId="4" fontId="34" fillId="0" borderId="0" xfId="12" applyNumberFormat="1" applyFont="1" applyAlignment="1">
      <alignment horizontal="center" vertical="center" wrapText="1"/>
    </xf>
    <xf numFmtId="0" fontId="34" fillId="0" borderId="0" xfId="12" applyNumberFormat="1" applyFont="1" applyAlignment="1">
      <alignment horizontal="center" vertical="center" wrapText="1"/>
    </xf>
    <xf numFmtId="0" fontId="13" fillId="16" borderId="51" xfId="1" applyFont="1" applyFill="1" applyBorder="1" applyAlignment="1">
      <alignment horizontal="center" vertical="center" wrapText="1"/>
    </xf>
    <xf numFmtId="0" fontId="13" fillId="16" borderId="52" xfId="1" applyFont="1" applyFill="1" applyBorder="1" applyAlignment="1">
      <alignment horizontal="center" vertical="center" wrapText="1"/>
    </xf>
    <xf numFmtId="0" fontId="13" fillId="16" borderId="53" xfId="1" applyFont="1" applyFill="1" applyBorder="1" applyAlignment="1">
      <alignment horizontal="center" vertical="center" wrapText="1"/>
    </xf>
    <xf numFmtId="0" fontId="13" fillId="16" borderId="54" xfId="1" applyFont="1" applyFill="1" applyBorder="1" applyAlignment="1">
      <alignment horizontal="center" vertical="center" wrapText="1"/>
    </xf>
    <xf numFmtId="0" fontId="14" fillId="2" borderId="55" xfId="1" applyFont="1" applyFill="1" applyBorder="1" applyAlignment="1">
      <alignment horizontal="center" vertical="center"/>
    </xf>
    <xf numFmtId="0" fontId="14" fillId="3" borderId="57" xfId="1" applyFont="1" applyFill="1" applyBorder="1" applyAlignment="1">
      <alignment horizontal="center" vertical="center"/>
    </xf>
    <xf numFmtId="0" fontId="14" fillId="2" borderId="57" xfId="1" applyFont="1" applyFill="1" applyBorder="1" applyAlignment="1">
      <alignment horizontal="center" vertical="center"/>
    </xf>
    <xf numFmtId="0" fontId="14" fillId="3" borderId="58" xfId="1" applyFont="1" applyFill="1" applyBorder="1" applyAlignment="1">
      <alignment horizontal="center" vertical="center"/>
    </xf>
    <xf numFmtId="0" fontId="14" fillId="2" borderId="58" xfId="1" applyFont="1" applyFill="1" applyBorder="1" applyAlignment="1">
      <alignment horizontal="center" vertical="center"/>
    </xf>
    <xf numFmtId="0" fontId="14" fillId="0" borderId="58" xfId="1" applyFont="1" applyFill="1" applyBorder="1" applyAlignment="1">
      <alignment horizontal="center" vertical="center"/>
    </xf>
    <xf numFmtId="0" fontId="13" fillId="16" borderId="61" xfId="1" applyFont="1" applyFill="1" applyBorder="1" applyAlignment="1">
      <alignment horizontal="center" vertical="center" wrapText="1"/>
    </xf>
    <xf numFmtId="0" fontId="13" fillId="16" borderId="62" xfId="1" applyFont="1" applyFill="1" applyBorder="1" applyAlignment="1">
      <alignment horizontal="center" vertical="center"/>
    </xf>
    <xf numFmtId="0" fontId="13" fillId="16" borderId="66" xfId="1" applyFont="1" applyFill="1" applyBorder="1" applyAlignment="1">
      <alignment horizontal="center" vertical="center" wrapText="1"/>
    </xf>
    <xf numFmtId="0" fontId="6" fillId="0" borderId="55" xfId="1" applyFont="1" applyFill="1" applyBorder="1" applyAlignment="1">
      <alignment horizontal="center" vertical="center"/>
    </xf>
    <xf numFmtId="0" fontId="6" fillId="4" borderId="57" xfId="1" applyFont="1" applyFill="1" applyBorder="1" applyAlignment="1">
      <alignment horizontal="center" vertical="center"/>
    </xf>
    <xf numFmtId="0" fontId="6" fillId="0" borderId="57" xfId="1" applyFont="1" applyFill="1" applyBorder="1" applyAlignment="1">
      <alignment horizontal="center" vertical="center"/>
    </xf>
    <xf numFmtId="0" fontId="6" fillId="0" borderId="69" xfId="1" applyFont="1" applyFill="1" applyBorder="1" applyAlignment="1">
      <alignment horizontal="center" vertical="center"/>
    </xf>
    <xf numFmtId="0" fontId="6" fillId="0" borderId="70" xfId="1" applyFont="1" applyFill="1" applyBorder="1" applyAlignment="1">
      <alignment horizontal="left" vertical="center" wrapText="1"/>
    </xf>
    <xf numFmtId="0" fontId="8" fillId="0" borderId="70" xfId="1" applyFont="1" applyFill="1" applyBorder="1" applyAlignment="1">
      <alignment horizontal="center" vertical="center" wrapText="1"/>
    </xf>
    <xf numFmtId="0" fontId="22" fillId="16" borderId="66" xfId="1" applyFont="1" applyFill="1" applyBorder="1" applyAlignment="1">
      <alignment horizontal="center" vertical="center" wrapText="1"/>
    </xf>
    <xf numFmtId="0" fontId="22" fillId="16" borderId="73" xfId="1" applyFont="1" applyFill="1" applyBorder="1" applyAlignment="1">
      <alignment horizontal="center" vertical="center" wrapText="1"/>
    </xf>
    <xf numFmtId="0" fontId="22" fillId="16" borderId="74" xfId="1" applyFont="1" applyFill="1" applyBorder="1" applyAlignment="1">
      <alignment horizontal="center" vertical="center" wrapText="1"/>
    </xf>
    <xf numFmtId="0" fontId="23" fillId="17" borderId="61" xfId="5" applyFont="1" applyFill="1" applyBorder="1" applyAlignment="1">
      <alignment horizontal="center" vertical="center" wrapText="1"/>
    </xf>
    <xf numFmtId="0" fontId="22" fillId="16" borderId="52" xfId="2" applyFont="1" applyFill="1" applyBorder="1" applyAlignment="1">
      <alignment horizontal="center" vertical="center" wrapText="1"/>
    </xf>
    <xf numFmtId="0" fontId="24" fillId="0" borderId="55" xfId="6" applyFont="1" applyFill="1" applyBorder="1" applyAlignment="1">
      <alignment horizontal="center" vertical="center" wrapText="1"/>
    </xf>
    <xf numFmtId="0" fontId="24" fillId="5" borderId="57" xfId="6" applyFont="1" applyFill="1" applyBorder="1" applyAlignment="1">
      <alignment horizontal="center" vertical="center" wrapText="1"/>
    </xf>
    <xf numFmtId="0" fontId="24" fillId="0" borderId="57" xfId="6" applyFont="1" applyFill="1" applyBorder="1" applyAlignment="1">
      <alignment horizontal="center" vertical="center" wrapText="1"/>
    </xf>
    <xf numFmtId="0" fontId="3" fillId="0" borderId="55" xfId="5" applyNumberFormat="1" applyFont="1" applyFill="1" applyBorder="1" applyAlignment="1">
      <alignment horizontal="center" vertical="center" wrapText="1"/>
    </xf>
    <xf numFmtId="2" fontId="29" fillId="6" borderId="58" xfId="0" applyNumberFormat="1" applyFont="1" applyFill="1" applyBorder="1" applyAlignment="1">
      <alignment horizontal="center" vertical="center" wrapText="1"/>
    </xf>
    <xf numFmtId="0" fontId="11" fillId="0" borderId="0" xfId="1" applyNumberFormat="1" applyFont="1" applyBorder="1" applyAlignment="1">
      <alignment horizontal="center" vertical="center" wrapText="1"/>
    </xf>
    <xf numFmtId="0" fontId="11" fillId="0" borderId="0" xfId="4" applyNumberFormat="1" applyFont="1" applyBorder="1" applyAlignment="1">
      <alignment horizontal="center" vertical="center" wrapText="1"/>
    </xf>
    <xf numFmtId="0" fontId="3" fillId="0" borderId="56" xfId="4" applyNumberFormat="1" applyFont="1" applyFill="1" applyBorder="1" applyAlignment="1">
      <alignment horizontal="center" vertical="center" wrapText="1"/>
    </xf>
    <xf numFmtId="0" fontId="23" fillId="17" borderId="82" xfId="5" applyFont="1" applyFill="1" applyBorder="1" applyAlignment="1">
      <alignment horizontal="center" vertical="center" wrapText="1"/>
    </xf>
    <xf numFmtId="0" fontId="22" fillId="16" borderId="52" xfId="9" applyFont="1" applyFill="1" applyBorder="1" applyAlignment="1">
      <alignment horizontal="center" vertical="center" wrapText="1"/>
    </xf>
    <xf numFmtId="4" fontId="22" fillId="16" borderId="52" xfId="9" applyNumberFormat="1" applyFont="1" applyFill="1" applyBorder="1" applyAlignment="1">
      <alignment horizontal="center" vertical="center" wrapText="1"/>
    </xf>
    <xf numFmtId="4" fontId="22" fillId="16" borderId="53" xfId="9" applyNumberFormat="1" applyFont="1" applyFill="1" applyBorder="1" applyAlignment="1">
      <alignment horizontal="center" vertical="center" wrapText="1"/>
    </xf>
    <xf numFmtId="2" fontId="22" fillId="16" borderId="53" xfId="9" applyNumberFormat="1" applyFont="1" applyFill="1" applyBorder="1" applyAlignment="1">
      <alignment horizontal="center" vertical="center" wrapText="1"/>
    </xf>
    <xf numFmtId="2" fontId="22" fillId="16" borderId="62" xfId="9" applyNumberFormat="1" applyFont="1" applyFill="1" applyBorder="1" applyAlignment="1">
      <alignment horizontal="center" vertical="center" wrapText="1"/>
    </xf>
    <xf numFmtId="0" fontId="39" fillId="6" borderId="57" xfId="0" applyFont="1" applyFill="1" applyBorder="1" applyAlignment="1">
      <alignment horizontal="center" vertical="center" wrapText="1"/>
    </xf>
    <xf numFmtId="0" fontId="39" fillId="0" borderId="59" xfId="0" applyFont="1" applyBorder="1" applyAlignment="1">
      <alignment horizontal="center" vertical="center" wrapText="1"/>
    </xf>
    <xf numFmtId="0" fontId="22" fillId="16" borderId="53" xfId="9" applyFont="1" applyFill="1" applyBorder="1" applyAlignment="1">
      <alignment horizontal="center" vertical="center" wrapText="1"/>
    </xf>
    <xf numFmtId="0" fontId="22" fillId="16" borderId="53" xfId="9" applyNumberFormat="1" applyFont="1" applyFill="1" applyBorder="1" applyAlignment="1">
      <alignment horizontal="center" vertical="center" wrapText="1"/>
    </xf>
    <xf numFmtId="4" fontId="23" fillId="17" borderId="82" xfId="5" applyNumberFormat="1" applyFont="1" applyFill="1" applyBorder="1" applyAlignment="1">
      <alignment horizontal="center" vertical="center" wrapText="1"/>
    </xf>
    <xf numFmtId="0" fontId="23" fillId="17" borderId="104" xfId="5" applyFont="1" applyFill="1" applyBorder="1" applyAlignment="1">
      <alignment horizontal="center" vertical="center" wrapText="1"/>
    </xf>
    <xf numFmtId="4" fontId="23" fillId="17" borderId="105" xfId="5" applyNumberFormat="1" applyFont="1" applyFill="1" applyBorder="1" applyAlignment="1">
      <alignment horizontal="center" vertical="center" wrapText="1"/>
    </xf>
    <xf numFmtId="4" fontId="23" fillId="17" borderId="83" xfId="5" applyNumberFormat="1" applyFont="1" applyFill="1" applyBorder="1" applyAlignment="1">
      <alignment horizontal="center" vertical="center" wrapText="1"/>
    </xf>
    <xf numFmtId="0" fontId="26" fillId="16" borderId="82" xfId="1" applyFont="1" applyFill="1" applyBorder="1" applyAlignment="1">
      <alignment horizontal="center" vertical="center" wrapText="1"/>
    </xf>
    <xf numFmtId="0" fontId="26" fillId="16" borderId="82" xfId="1" applyNumberFormat="1" applyFont="1" applyFill="1" applyBorder="1" applyAlignment="1">
      <alignment horizontal="center" vertical="center" wrapText="1"/>
    </xf>
    <xf numFmtId="4" fontId="26" fillId="16" borderId="82" xfId="1" applyNumberFormat="1" applyFont="1" applyFill="1" applyBorder="1" applyAlignment="1">
      <alignment horizontal="center" vertical="center" wrapText="1"/>
    </xf>
    <xf numFmtId="0" fontId="26" fillId="16" borderId="111" xfId="1" applyFont="1" applyFill="1" applyBorder="1" applyAlignment="1">
      <alignment horizontal="center" vertical="center" wrapText="1"/>
    </xf>
    <xf numFmtId="0" fontId="8" fillId="0" borderId="0" xfId="4" applyFont="1" applyBorder="1" applyAlignment="1">
      <alignment horizontal="center" vertical="center" wrapText="1"/>
    </xf>
    <xf numFmtId="0" fontId="6" fillId="0" borderId="55" xfId="4" applyFont="1" applyFill="1" applyBorder="1" applyAlignment="1">
      <alignment horizontal="center" vertical="center"/>
    </xf>
    <xf numFmtId="0" fontId="6" fillId="4" borderId="57" xfId="4" applyFont="1" applyFill="1" applyBorder="1" applyAlignment="1">
      <alignment horizontal="center" vertical="center"/>
    </xf>
    <xf numFmtId="0" fontId="6" fillId="0" borderId="59" xfId="4" applyFont="1" applyFill="1" applyBorder="1" applyAlignment="1">
      <alignment horizontal="center" vertical="center"/>
    </xf>
    <xf numFmtId="0" fontId="11" fillId="0" borderId="0" xfId="9" applyNumberFormat="1" applyFont="1" applyBorder="1" applyAlignment="1">
      <alignment horizontal="center" vertical="center" wrapText="1"/>
    </xf>
    <xf numFmtId="0" fontId="11" fillId="0" borderId="0" xfId="1" applyNumberFormat="1" applyFont="1" applyBorder="1" applyAlignment="1">
      <alignment horizontal="center" vertical="center" wrapText="1"/>
    </xf>
    <xf numFmtId="0" fontId="14" fillId="3" borderId="59" xfId="1" applyFont="1" applyFill="1" applyBorder="1" applyAlignment="1">
      <alignment horizontal="center" vertical="center"/>
    </xf>
    <xf numFmtId="0" fontId="14" fillId="3" borderId="3" xfId="1" applyFont="1" applyFill="1" applyBorder="1" applyAlignment="1">
      <alignment vertical="center"/>
    </xf>
    <xf numFmtId="0" fontId="14" fillId="3" borderId="60" xfId="1" applyFont="1" applyFill="1" applyBorder="1" applyAlignment="1">
      <alignment horizontal="center" vertical="center"/>
    </xf>
    <xf numFmtId="0" fontId="8" fillId="0" borderId="56" xfId="0" applyFont="1" applyFill="1" applyBorder="1" applyAlignment="1">
      <alignment horizontal="center" vertical="center" wrapText="1"/>
    </xf>
    <xf numFmtId="0" fontId="8" fillId="4" borderId="58"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71" xfId="0" applyFont="1" applyFill="1" applyBorder="1" applyAlignment="1">
      <alignment horizontal="center" vertical="center" wrapText="1"/>
    </xf>
    <xf numFmtId="1" fontId="3" fillId="0" borderId="1" xfId="9" applyNumberFormat="1" applyFont="1" applyFill="1" applyBorder="1" applyAlignment="1">
      <alignment horizontal="center" vertical="center" wrapText="1"/>
    </xf>
    <xf numFmtId="1" fontId="3" fillId="0" borderId="56" xfId="9" applyNumberFormat="1" applyFont="1" applyFill="1" applyBorder="1" applyAlignment="1">
      <alignment horizontal="center" vertical="center" wrapText="1"/>
    </xf>
    <xf numFmtId="0" fontId="13" fillId="16" borderId="52" xfId="0" applyFont="1" applyFill="1" applyBorder="1" applyAlignment="1">
      <alignment horizontal="center" vertical="center"/>
    </xf>
    <xf numFmtId="0" fontId="14" fillId="2" borderId="56" xfId="1" applyFont="1" applyFill="1" applyBorder="1" applyAlignment="1">
      <alignment horizontal="center" vertical="center"/>
    </xf>
    <xf numFmtId="0" fontId="14" fillId="0" borderId="59" xfId="1" applyFont="1" applyFill="1" applyBorder="1" applyAlignment="1">
      <alignment horizontal="center" vertical="center"/>
    </xf>
    <xf numFmtId="0" fontId="14" fillId="0" borderId="3" xfId="1" applyFont="1" applyFill="1" applyBorder="1" applyAlignment="1">
      <alignment vertical="center"/>
    </xf>
    <xf numFmtId="0" fontId="14" fillId="0" borderId="60" xfId="1" applyFont="1" applyFill="1" applyBorder="1" applyAlignment="1">
      <alignment horizontal="center" vertical="center"/>
    </xf>
    <xf numFmtId="0" fontId="0" fillId="0" borderId="0" xfId="0" applyBorder="1"/>
    <xf numFmtId="0" fontId="50" fillId="0" borderId="0" xfId="0" applyNumberFormat="1" applyFont="1" applyBorder="1"/>
    <xf numFmtId="0" fontId="49" fillId="0" borderId="0" xfId="0" applyNumberFormat="1" applyFont="1" applyBorder="1"/>
    <xf numFmtId="0" fontId="0" fillId="0" borderId="0" xfId="0" applyNumberFormat="1" applyBorder="1"/>
    <xf numFmtId="0" fontId="6" fillId="4" borderId="2"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70" xfId="1" applyFont="1" applyFill="1" applyBorder="1" applyAlignment="1">
      <alignment horizontal="center" vertical="center" wrapText="1"/>
    </xf>
    <xf numFmtId="0" fontId="14" fillId="0" borderId="0" xfId="1" applyFont="1"/>
    <xf numFmtId="0" fontId="14" fillId="0" borderId="0" xfId="1" applyFont="1" applyFill="1" applyBorder="1"/>
    <xf numFmtId="0" fontId="46" fillId="2" borderId="0" xfId="1" applyFont="1" applyFill="1" applyBorder="1" applyAlignment="1">
      <alignment horizontal="right" vertical="center" wrapText="1"/>
    </xf>
    <xf numFmtId="10" fontId="46" fillId="2" borderId="0" xfId="1" applyNumberFormat="1" applyFont="1" applyFill="1" applyBorder="1" applyAlignment="1">
      <alignment horizontal="center" vertical="center" wrapText="1"/>
    </xf>
    <xf numFmtId="4" fontId="14" fillId="0" borderId="0" xfId="1" applyNumberFormat="1" applyFont="1" applyAlignment="1">
      <alignment horizontal="center"/>
    </xf>
    <xf numFmtId="0" fontId="14" fillId="0" borderId="0" xfId="1" applyFont="1" applyAlignment="1">
      <alignment horizontal="center"/>
    </xf>
    <xf numFmtId="0" fontId="3" fillId="0" borderId="118" xfId="1" applyFont="1" applyFill="1" applyBorder="1" applyAlignment="1">
      <alignment horizontal="left" vertical="center" wrapText="1"/>
    </xf>
    <xf numFmtId="0" fontId="3" fillId="0" borderId="56" xfId="1" applyFont="1" applyFill="1" applyBorder="1" applyAlignment="1">
      <alignment horizontal="left" vertical="center" wrapText="1"/>
    </xf>
    <xf numFmtId="0" fontId="3" fillId="0" borderId="58" xfId="1" applyFont="1" applyFill="1" applyBorder="1" applyAlignment="1">
      <alignment horizontal="left" vertical="center" wrapText="1"/>
    </xf>
    <xf numFmtId="0" fontId="3" fillId="18" borderId="64" xfId="1" applyFont="1" applyFill="1" applyBorder="1" applyAlignment="1">
      <alignment horizontal="center" vertical="center" wrapText="1"/>
    </xf>
    <xf numFmtId="0" fontId="3" fillId="0" borderId="128" xfId="1" applyFont="1" applyFill="1" applyBorder="1" applyAlignment="1">
      <alignment horizontal="center" vertical="center" wrapText="1"/>
    </xf>
    <xf numFmtId="4" fontId="52" fillId="16" borderId="91" xfId="1" applyNumberFormat="1" applyFont="1" applyFill="1" applyBorder="1" applyAlignment="1">
      <alignment horizontal="center" vertical="center" wrapText="1"/>
    </xf>
    <xf numFmtId="0" fontId="52" fillId="16" borderId="82" xfId="1" applyNumberFormat="1" applyFont="1" applyFill="1" applyBorder="1" applyAlignment="1">
      <alignment horizontal="center" vertical="center" wrapText="1"/>
    </xf>
    <xf numFmtId="4" fontId="52" fillId="16" borderId="83" xfId="1" applyNumberFormat="1" applyFont="1" applyFill="1" applyBorder="1" applyAlignment="1">
      <alignment horizontal="center" vertical="center" wrapText="1"/>
    </xf>
    <xf numFmtId="0" fontId="52" fillId="16" borderId="92" xfId="1" applyNumberFormat="1" applyFont="1" applyFill="1" applyBorder="1" applyAlignment="1">
      <alignment horizontal="center" vertical="center" wrapText="1"/>
    </xf>
    <xf numFmtId="0" fontId="52" fillId="16" borderId="125" xfId="1" applyNumberFormat="1" applyFont="1" applyFill="1" applyBorder="1" applyAlignment="1">
      <alignment horizontal="center" vertical="center" wrapText="1"/>
    </xf>
    <xf numFmtId="4" fontId="52" fillId="16" borderId="104" xfId="1" applyNumberFormat="1" applyFont="1" applyFill="1" applyBorder="1" applyAlignment="1">
      <alignment horizontal="center" vertical="center" wrapText="1"/>
    </xf>
    <xf numFmtId="0" fontId="52" fillId="16" borderId="124" xfId="1" applyNumberFormat="1" applyFont="1" applyFill="1" applyBorder="1" applyAlignment="1">
      <alignment horizontal="center" vertical="center" wrapText="1"/>
    </xf>
    <xf numFmtId="0" fontId="18" fillId="0" borderId="55" xfId="5" applyNumberFormat="1" applyFont="1" applyFill="1" applyBorder="1" applyAlignment="1">
      <alignment horizontal="center" vertical="center" wrapText="1"/>
    </xf>
    <xf numFmtId="0" fontId="53" fillId="0" borderId="57" xfId="6" applyFont="1" applyFill="1" applyBorder="1" applyAlignment="1">
      <alignment horizontal="center" vertical="center" wrapText="1"/>
    </xf>
    <xf numFmtId="0" fontId="53" fillId="18" borderId="57" xfId="6" applyFont="1" applyFill="1" applyBorder="1" applyAlignment="1">
      <alignment horizontal="center" vertical="center" wrapText="1"/>
    </xf>
    <xf numFmtId="0" fontId="18" fillId="18" borderId="58" xfId="1" applyFont="1" applyFill="1" applyBorder="1" applyAlignment="1">
      <alignment horizontal="left" vertical="center" wrapText="1"/>
    </xf>
    <xf numFmtId="0" fontId="53" fillId="0" borderId="59" xfId="6" applyFont="1" applyFill="1" applyBorder="1" applyAlignment="1">
      <alignment horizontal="center" vertical="center" wrapText="1"/>
    </xf>
    <xf numFmtId="0" fontId="18" fillId="0" borderId="60" xfId="1" applyFont="1" applyFill="1" applyBorder="1" applyAlignment="1">
      <alignment horizontal="left" vertical="center" wrapText="1"/>
    </xf>
    <xf numFmtId="0" fontId="26" fillId="2" borderId="0" xfId="1" applyFont="1" applyFill="1" applyBorder="1" applyAlignment="1">
      <alignment horizontal="center" vertical="center" wrapText="1"/>
    </xf>
    <xf numFmtId="3" fontId="26" fillId="2" borderId="0" xfId="1" applyNumberFormat="1" applyFont="1" applyFill="1" applyBorder="1" applyAlignment="1">
      <alignment horizontal="center" vertical="center" wrapText="1"/>
    </xf>
    <xf numFmtId="2" fontId="26" fillId="2" borderId="0" xfId="1" applyNumberFormat="1" applyFont="1" applyFill="1" applyBorder="1" applyAlignment="1">
      <alignment horizontal="center" vertical="center" wrapText="1"/>
    </xf>
    <xf numFmtId="4" fontId="26" fillId="2" borderId="0" xfId="1" applyNumberFormat="1" applyFont="1" applyFill="1" applyBorder="1" applyAlignment="1">
      <alignment horizontal="center" vertical="center" wrapText="1"/>
    </xf>
    <xf numFmtId="0" fontId="26" fillId="2" borderId="0" xfId="1" applyNumberFormat="1" applyFont="1" applyFill="1" applyBorder="1" applyAlignment="1">
      <alignment horizontal="center" vertical="center" wrapText="1"/>
    </xf>
    <xf numFmtId="2" fontId="48" fillId="2" borderId="0" xfId="1" applyNumberFormat="1" applyFont="1" applyFill="1" applyBorder="1" applyAlignment="1">
      <alignment horizontal="center" vertical="center" wrapText="1"/>
    </xf>
    <xf numFmtId="10" fontId="26" fillId="2" borderId="0" xfId="11" applyNumberFormat="1" applyFont="1" applyFill="1" applyBorder="1" applyAlignment="1">
      <alignment horizontal="center" vertical="center" wrapText="1"/>
    </xf>
    <xf numFmtId="0" fontId="6" fillId="2" borderId="0" xfId="1" applyFont="1" applyFill="1"/>
    <xf numFmtId="0" fontId="7" fillId="2" borderId="0" xfId="1" applyFont="1" applyFill="1" applyBorder="1" applyAlignment="1">
      <alignment horizontal="right" vertical="top" wrapText="1"/>
    </xf>
    <xf numFmtId="0" fontId="4" fillId="0" borderId="0" xfId="1" applyNumberFormat="1" applyFont="1" applyAlignment="1">
      <alignment vertical="center"/>
    </xf>
    <xf numFmtId="2" fontId="28" fillId="3" borderId="2" xfId="0" applyNumberFormat="1" applyFont="1" applyFill="1" applyBorder="1" applyAlignment="1">
      <alignment horizontal="center" vertical="center" wrapText="1"/>
    </xf>
    <xf numFmtId="2" fontId="28" fillId="19" borderId="2" xfId="0" applyNumberFormat="1" applyFont="1" applyFill="1" applyBorder="1" applyAlignment="1">
      <alignment horizontal="center" vertical="center" wrapText="1"/>
    </xf>
    <xf numFmtId="4" fontId="6" fillId="0" borderId="0" xfId="1" applyNumberFormat="1" applyFont="1"/>
    <xf numFmtId="0" fontId="4" fillId="0" borderId="0" xfId="1" applyFont="1" applyAlignment="1">
      <alignment vertical="center" wrapText="1"/>
    </xf>
    <xf numFmtId="0" fontId="28" fillId="3" borderId="2" xfId="0" applyNumberFormat="1" applyFont="1" applyFill="1" applyBorder="1" applyAlignment="1">
      <alignment horizontal="center" vertical="center" wrapText="1"/>
    </xf>
    <xf numFmtId="0" fontId="28" fillId="19" borderId="2" xfId="0" applyNumberFormat="1" applyFont="1" applyFill="1" applyBorder="1" applyAlignment="1">
      <alignment horizontal="center" vertical="center" wrapText="1"/>
    </xf>
    <xf numFmtId="3" fontId="54" fillId="6" borderId="2" xfId="12" applyNumberFormat="1" applyFont="1" applyFill="1" applyBorder="1" applyAlignment="1">
      <alignment horizontal="center" vertical="center" wrapText="1"/>
    </xf>
    <xf numFmtId="4" fontId="54" fillId="6" borderId="2" xfId="12" applyNumberFormat="1" applyFont="1" applyFill="1" applyBorder="1" applyAlignment="1">
      <alignment horizontal="center" vertical="center" wrapText="1"/>
    </xf>
    <xf numFmtId="0" fontId="54" fillId="0" borderId="2" xfId="12" applyFont="1" applyBorder="1" applyAlignment="1">
      <alignment horizontal="center" vertical="center" wrapText="1"/>
    </xf>
    <xf numFmtId="3" fontId="54" fillId="0" borderId="2" xfId="12" applyNumberFormat="1" applyFont="1" applyBorder="1" applyAlignment="1">
      <alignment horizontal="center" vertical="center" wrapText="1"/>
    </xf>
    <xf numFmtId="4" fontId="54" fillId="0" borderId="2" xfId="12" applyNumberFormat="1" applyFont="1" applyBorder="1" applyAlignment="1">
      <alignment horizontal="center" vertical="center" wrapText="1"/>
    </xf>
    <xf numFmtId="0" fontId="17" fillId="0" borderId="0" xfId="1" applyFont="1" applyFill="1" applyBorder="1" applyAlignment="1">
      <alignment horizontal="center" vertical="center" wrapText="1"/>
    </xf>
    <xf numFmtId="0" fontId="13" fillId="16" borderId="131" xfId="1" applyFont="1" applyFill="1" applyBorder="1" applyAlignment="1">
      <alignment horizontal="center" vertical="center" wrapText="1"/>
    </xf>
    <xf numFmtId="0" fontId="13" fillId="16" borderId="134" xfId="1" applyFont="1" applyFill="1" applyBorder="1" applyAlignment="1">
      <alignment horizontal="center" vertical="center" wrapText="1"/>
    </xf>
    <xf numFmtId="0" fontId="13" fillId="16" borderId="135" xfId="1" applyFont="1" applyFill="1" applyBorder="1" applyAlignment="1">
      <alignment horizontal="center" vertical="center" wrapText="1"/>
    </xf>
    <xf numFmtId="0" fontId="19" fillId="0" borderId="136" xfId="1" applyFont="1" applyFill="1" applyBorder="1" applyAlignment="1">
      <alignment horizontal="right"/>
    </xf>
    <xf numFmtId="0" fontId="18" fillId="0" borderId="137" xfId="1" applyFont="1" applyFill="1" applyBorder="1" applyAlignment="1">
      <alignment horizontal="center" vertical="center" wrapText="1"/>
    </xf>
    <xf numFmtId="0" fontId="18" fillId="0" borderId="138" xfId="1" applyFont="1" applyFill="1" applyBorder="1" applyAlignment="1">
      <alignment horizontal="center" vertical="center" wrapText="1"/>
    </xf>
    <xf numFmtId="0" fontId="18" fillId="3" borderId="139" xfId="1" applyFont="1" applyFill="1" applyBorder="1" applyAlignment="1">
      <alignment horizontal="center" vertical="center" wrapText="1"/>
    </xf>
    <xf numFmtId="0" fontId="3" fillId="0" borderId="140"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6" fillId="0" borderId="140" xfId="1" applyFont="1" applyBorder="1"/>
    <xf numFmtId="0" fontId="6" fillId="0" borderId="28" xfId="2" applyFont="1" applyFill="1" applyBorder="1" applyAlignment="1">
      <alignment horizontal="center" vertical="center" wrapText="1"/>
    </xf>
    <xf numFmtId="0" fontId="6" fillId="4" borderId="6" xfId="2" applyFont="1" applyFill="1" applyBorder="1" applyAlignment="1">
      <alignment horizontal="center" vertical="center" wrapText="1"/>
    </xf>
    <xf numFmtId="0" fontId="28" fillId="6" borderId="2" xfId="0" applyFont="1" applyFill="1" applyBorder="1" applyAlignment="1">
      <alignment horizontal="left" wrapText="1"/>
    </xf>
    <xf numFmtId="0" fontId="28" fillId="0" borderId="2" xfId="0" applyFont="1" applyBorder="1" applyAlignment="1">
      <alignment horizontal="left" wrapText="1"/>
    </xf>
    <xf numFmtId="0" fontId="27" fillId="6" borderId="2" xfId="0" applyFont="1" applyFill="1" applyBorder="1" applyAlignment="1">
      <alignment horizontal="left" wrapText="1"/>
    </xf>
    <xf numFmtId="0" fontId="27" fillId="0" borderId="2" xfId="0" applyFont="1" applyBorder="1" applyAlignment="1">
      <alignment horizontal="left" wrapText="1"/>
    </xf>
    <xf numFmtId="4" fontId="9" fillId="3" borderId="2" xfId="4" applyNumberFormat="1" applyFont="1" applyFill="1" applyBorder="1" applyAlignment="1">
      <alignment horizontal="center" vertical="center" wrapText="1"/>
    </xf>
    <xf numFmtId="4" fontId="9" fillId="0" borderId="2" xfId="4" applyNumberFormat="1" applyFont="1" applyFill="1" applyBorder="1" applyAlignment="1">
      <alignment horizontal="center" vertical="center" wrapText="1"/>
    </xf>
    <xf numFmtId="0" fontId="3" fillId="0" borderId="141" xfId="1" applyFont="1" applyFill="1" applyBorder="1" applyAlignment="1">
      <alignment horizontal="center" vertical="center" wrapText="1"/>
    </xf>
    <xf numFmtId="0" fontId="15" fillId="2" borderId="0" xfId="0" applyFont="1" applyFill="1" applyAlignment="1">
      <alignment horizontal="left" vertical="center" wrapText="1"/>
    </xf>
    <xf numFmtId="0" fontId="0" fillId="2" borderId="0" xfId="0" applyFill="1" applyAlignment="1">
      <alignment horizontal="left" vertical="center" wrapText="1"/>
    </xf>
    <xf numFmtId="3" fontId="3" fillId="18" borderId="2" xfId="1" applyNumberFormat="1" applyFont="1" applyFill="1" applyBorder="1" applyAlignment="1">
      <alignment horizontal="center" vertical="center" wrapText="1"/>
    </xf>
    <xf numFmtId="2" fontId="3" fillId="18" borderId="2" xfId="1" applyNumberFormat="1" applyFont="1" applyFill="1" applyBorder="1" applyAlignment="1">
      <alignment horizontal="center" vertical="center" wrapText="1"/>
    </xf>
    <xf numFmtId="4" fontId="3" fillId="18" borderId="2" xfId="1" applyNumberFormat="1" applyFont="1" applyFill="1" applyBorder="1" applyAlignment="1">
      <alignment horizontal="center" vertical="center" wrapText="1"/>
    </xf>
    <xf numFmtId="10" fontId="3" fillId="18" borderId="2" xfId="11" applyNumberFormat="1" applyFont="1" applyFill="1" applyBorder="1" applyAlignment="1">
      <alignment horizontal="center" vertical="center" wrapText="1"/>
    </xf>
    <xf numFmtId="10" fontId="3" fillId="18" borderId="6" xfId="11" applyNumberFormat="1" applyFont="1" applyFill="1" applyBorder="1" applyAlignment="1">
      <alignment horizontal="center" vertical="center" wrapText="1"/>
    </xf>
    <xf numFmtId="3" fontId="59" fillId="0" borderId="0" xfId="1" applyNumberFormat="1" applyFont="1"/>
    <xf numFmtId="3" fontId="14" fillId="0" borderId="0" xfId="1" applyNumberFormat="1" applyFont="1"/>
    <xf numFmtId="4" fontId="52" fillId="16" borderId="146" xfId="1" applyNumberFormat="1" applyFont="1" applyFill="1" applyBorder="1" applyAlignment="1">
      <alignment horizontal="center" vertical="center" wrapText="1"/>
    </xf>
    <xf numFmtId="4" fontId="52" fillId="16" borderId="149" xfId="1" applyNumberFormat="1" applyFont="1" applyFill="1" applyBorder="1" applyAlignment="1">
      <alignment horizontal="center" vertical="center" wrapText="1"/>
    </xf>
    <xf numFmtId="0" fontId="52" fillId="16" borderId="145" xfId="1" applyNumberFormat="1" applyFont="1" applyFill="1" applyBorder="1" applyAlignment="1">
      <alignment horizontal="center" vertical="center" wrapText="1"/>
    </xf>
    <xf numFmtId="4" fontId="58" fillId="16" borderId="150" xfId="1" applyNumberFormat="1" applyFont="1" applyFill="1" applyBorder="1" applyAlignment="1">
      <alignment horizontal="center" vertical="center" wrapText="1"/>
    </xf>
    <xf numFmtId="0" fontId="52" fillId="16" borderId="150" xfId="1" applyNumberFormat="1" applyFont="1" applyFill="1" applyBorder="1" applyAlignment="1">
      <alignment horizontal="center" vertical="center" wrapText="1"/>
    </xf>
    <xf numFmtId="0" fontId="52" fillId="16" borderId="131" xfId="1" applyFont="1" applyFill="1" applyBorder="1" applyAlignment="1">
      <alignment horizontal="center" vertical="center" wrapText="1"/>
    </xf>
    <xf numFmtId="2" fontId="52" fillId="16" borderId="91" xfId="1" applyNumberFormat="1" applyFont="1" applyFill="1" applyBorder="1" applyAlignment="1">
      <alignment horizontal="center" vertical="center" wrapText="1"/>
    </xf>
    <xf numFmtId="2" fontId="58" fillId="16" borderId="147" xfId="1" applyNumberFormat="1" applyFont="1" applyFill="1" applyBorder="1" applyAlignment="1">
      <alignment horizontal="center" vertical="center" wrapText="1"/>
    </xf>
    <xf numFmtId="2" fontId="52" fillId="16" borderId="147" xfId="1" applyNumberFormat="1" applyFont="1" applyFill="1" applyBorder="1" applyAlignment="1">
      <alignment horizontal="center" vertical="center" wrapText="1"/>
    </xf>
    <xf numFmtId="2" fontId="58" fillId="16" borderId="146" xfId="1" applyNumberFormat="1" applyFont="1" applyFill="1" applyBorder="1" applyAlignment="1">
      <alignment horizontal="center" vertical="center" wrapText="1"/>
    </xf>
    <xf numFmtId="2" fontId="52" fillId="16" borderId="132" xfId="1" applyNumberFormat="1" applyFont="1" applyFill="1" applyBorder="1" applyAlignment="1">
      <alignment horizontal="center" vertical="center" wrapText="1"/>
    </xf>
    <xf numFmtId="0" fontId="23" fillId="17" borderId="152" xfId="5" applyFont="1" applyFill="1" applyBorder="1" applyAlignment="1">
      <alignment horizontal="center" vertical="center" wrapText="1"/>
    </xf>
    <xf numFmtId="0" fontId="9" fillId="0" borderId="153" xfId="6" applyFont="1" applyFill="1" applyBorder="1" applyAlignment="1">
      <alignment horizontal="center" vertical="center" wrapText="1"/>
    </xf>
    <xf numFmtId="0" fontId="9" fillId="0" borderId="154" xfId="6" applyFont="1" applyFill="1" applyBorder="1" applyAlignment="1">
      <alignment horizontal="center" vertical="center" wrapText="1"/>
    </xf>
    <xf numFmtId="0" fontId="9" fillId="0" borderId="155" xfId="6" applyFont="1" applyFill="1" applyBorder="1" applyAlignment="1">
      <alignment horizontal="center" vertical="center" wrapText="1"/>
    </xf>
    <xf numFmtId="0" fontId="9" fillId="0" borderId="144" xfId="6" applyFont="1" applyFill="1" applyBorder="1" applyAlignment="1">
      <alignment horizontal="center" vertical="center" wrapText="1"/>
    </xf>
    <xf numFmtId="0" fontId="13" fillId="16" borderId="163" xfId="4" applyFont="1" applyFill="1" applyBorder="1" applyAlignment="1">
      <alignment horizontal="center" vertical="center" wrapText="1"/>
    </xf>
    <xf numFmtId="0" fontId="14" fillId="0" borderId="55" xfId="4" applyFont="1" applyFill="1" applyBorder="1" applyAlignment="1">
      <alignment horizontal="center" vertical="center" wrapText="1"/>
    </xf>
    <xf numFmtId="0" fontId="14" fillId="0" borderId="57" xfId="4" applyFont="1" applyFill="1" applyBorder="1" applyAlignment="1">
      <alignment horizontal="center" vertical="center" wrapText="1"/>
    </xf>
    <xf numFmtId="0" fontId="9" fillId="0" borderId="69" xfId="6" applyFont="1" applyFill="1" applyBorder="1" applyAlignment="1">
      <alignment horizontal="center" vertical="center" wrapText="1"/>
    </xf>
    <xf numFmtId="10" fontId="61" fillId="0" borderId="71" xfId="4" applyNumberFormat="1" applyFont="1" applyFill="1" applyBorder="1" applyAlignment="1">
      <alignment horizontal="center" vertical="center" wrapText="1"/>
    </xf>
    <xf numFmtId="10" fontId="61" fillId="0" borderId="56" xfId="4" applyNumberFormat="1" applyFont="1" applyFill="1" applyBorder="1" applyAlignment="1">
      <alignment horizontal="center" vertical="center"/>
    </xf>
    <xf numFmtId="10" fontId="13" fillId="16" borderId="91" xfId="4" applyNumberFormat="1" applyFont="1" applyFill="1" applyBorder="1" applyAlignment="1">
      <alignment horizontal="center" vertical="center"/>
    </xf>
    <xf numFmtId="10" fontId="13" fillId="16" borderId="74" xfId="4" applyNumberFormat="1" applyFont="1" applyFill="1" applyBorder="1" applyAlignment="1">
      <alignment horizontal="center" vertical="center"/>
    </xf>
    <xf numFmtId="10" fontId="60" fillId="0" borderId="56" xfId="4" applyNumberFormat="1" applyFont="1" applyFill="1" applyBorder="1" applyAlignment="1">
      <alignment horizontal="center" vertical="center" wrapText="1"/>
    </xf>
    <xf numFmtId="10" fontId="60" fillId="20" borderId="56" xfId="4" applyNumberFormat="1" applyFont="1" applyFill="1" applyBorder="1" applyAlignment="1">
      <alignment horizontal="center" vertical="center" wrapText="1"/>
    </xf>
    <xf numFmtId="10" fontId="60" fillId="4" borderId="58" xfId="4" applyNumberFormat="1" applyFont="1" applyFill="1" applyBorder="1" applyAlignment="1">
      <alignment horizontal="center" vertical="center" wrapText="1"/>
    </xf>
    <xf numFmtId="10" fontId="60" fillId="0" borderId="107" xfId="4" applyNumberFormat="1" applyFont="1" applyFill="1" applyBorder="1" applyAlignment="1">
      <alignment horizontal="center" vertical="center" wrapText="1"/>
    </xf>
    <xf numFmtId="10" fontId="60" fillId="0" borderId="60" xfId="4" applyNumberFormat="1" applyFont="1" applyFill="1" applyBorder="1" applyAlignment="1">
      <alignment horizontal="center" vertical="center" wrapText="1"/>
    </xf>
    <xf numFmtId="10" fontId="62" fillId="16" borderId="53" xfId="4" applyNumberFormat="1" applyFont="1" applyFill="1" applyBorder="1" applyAlignment="1">
      <alignment horizontal="center" vertical="center"/>
    </xf>
    <xf numFmtId="10" fontId="62" fillId="16" borderId="54" xfId="4" applyNumberFormat="1" applyFont="1" applyFill="1" applyBorder="1" applyAlignment="1">
      <alignment horizontal="center" vertical="center"/>
    </xf>
    <xf numFmtId="3" fontId="6" fillId="0" borderId="0" xfId="1" applyNumberFormat="1" applyFont="1" applyAlignment="1">
      <alignment vertical="center"/>
    </xf>
    <xf numFmtId="3" fontId="6" fillId="0" borderId="0" xfId="1" applyNumberFormat="1" applyFont="1"/>
    <xf numFmtId="0" fontId="9" fillId="21" borderId="154" xfId="6" applyFont="1" applyFill="1" applyBorder="1" applyAlignment="1">
      <alignment horizontal="center" vertical="center" wrapText="1"/>
    </xf>
    <xf numFmtId="0" fontId="9" fillId="21" borderId="144" xfId="6" applyFont="1" applyFill="1" applyBorder="1" applyAlignment="1">
      <alignment horizontal="center" vertical="center" wrapText="1"/>
    </xf>
    <xf numFmtId="4" fontId="10" fillId="0" borderId="0" xfId="4" applyNumberFormat="1" applyFont="1" applyAlignment="1">
      <alignment vertical="center" wrapText="1"/>
    </xf>
    <xf numFmtId="0" fontId="14" fillId="0" borderId="142" xfId="1" applyFont="1" applyFill="1" applyBorder="1"/>
    <xf numFmtId="0" fontId="6" fillId="2" borderId="0" xfId="2" applyFont="1" applyFill="1"/>
    <xf numFmtId="0" fontId="6" fillId="2" borderId="0" xfId="2" applyFont="1" applyFill="1" applyBorder="1" applyAlignment="1">
      <alignment horizontal="center" vertical="center" wrapText="1"/>
    </xf>
    <xf numFmtId="0" fontId="22" fillId="16" borderId="92" xfId="2" applyFont="1" applyFill="1" applyBorder="1" applyAlignment="1">
      <alignment horizontal="center" vertical="center" wrapText="1"/>
    </xf>
    <xf numFmtId="0" fontId="24" fillId="22" borderId="170" xfId="6" applyFont="1" applyFill="1" applyBorder="1" applyAlignment="1">
      <alignment horizontal="center" vertical="center" wrapText="1"/>
    </xf>
    <xf numFmtId="0" fontId="22" fillId="16" borderId="172" xfId="2" applyFont="1" applyFill="1" applyBorder="1" applyAlignment="1">
      <alignment horizontal="center" vertical="center" wrapText="1"/>
    </xf>
    <xf numFmtId="4" fontId="26" fillId="16" borderId="73" xfId="4" applyNumberFormat="1" applyFont="1" applyFill="1" applyBorder="1" applyAlignment="1">
      <alignment horizontal="center" vertical="center" wrapText="1"/>
    </xf>
    <xf numFmtId="0" fontId="3" fillId="0" borderId="2" xfId="5" applyNumberFormat="1" applyFont="1" applyFill="1" applyBorder="1" applyAlignment="1">
      <alignment horizontal="center" vertical="center" wrapText="1"/>
    </xf>
    <xf numFmtId="4" fontId="26" fillId="17" borderId="2" xfId="5"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4" fontId="28" fillId="6" borderId="2" xfId="0" applyNumberFormat="1" applyFont="1" applyFill="1" applyBorder="1" applyAlignment="1">
      <alignment horizontal="center" vertical="center" wrapText="1"/>
    </xf>
    <xf numFmtId="4" fontId="28" fillId="0" borderId="2" xfId="0" applyNumberFormat="1" applyFont="1" applyBorder="1" applyAlignment="1">
      <alignment horizontal="center" vertical="center" wrapText="1"/>
    </xf>
    <xf numFmtId="4" fontId="31" fillId="0" borderId="0" xfId="1" applyNumberFormat="1" applyFont="1" applyAlignment="1">
      <alignment horizontal="center" vertical="center" wrapText="1"/>
    </xf>
    <xf numFmtId="3" fontId="22" fillId="16" borderId="52" xfId="9" applyNumberFormat="1" applyFont="1" applyFill="1" applyBorder="1" applyAlignment="1">
      <alignment horizontal="center" vertical="center" wrapText="1"/>
    </xf>
    <xf numFmtId="3" fontId="29" fillId="19" borderId="2" xfId="0" applyNumberFormat="1" applyFont="1" applyFill="1" applyBorder="1" applyAlignment="1">
      <alignment horizontal="center" vertical="center" wrapText="1"/>
    </xf>
    <xf numFmtId="3" fontId="14" fillId="0" borderId="2" xfId="1" applyNumberFormat="1" applyFont="1" applyFill="1" applyBorder="1" applyAlignment="1">
      <alignment horizontal="center" vertical="center" wrapText="1"/>
    </xf>
    <xf numFmtId="4" fontId="28" fillId="2" borderId="0" xfId="0" applyNumberFormat="1" applyFont="1" applyFill="1" applyAlignment="1">
      <alignment horizontal="left" vertical="center" wrapText="1"/>
    </xf>
    <xf numFmtId="3" fontId="0" fillId="2" borderId="0" xfId="0" applyNumberFormat="1" applyFill="1" applyAlignment="1">
      <alignment horizontal="left" vertical="center" wrapText="1"/>
    </xf>
    <xf numFmtId="4" fontId="29" fillId="19" borderId="2" xfId="0" applyNumberFormat="1" applyFont="1" applyFill="1" applyBorder="1" applyAlignment="1">
      <alignment horizontal="center" vertical="center" wrapText="1"/>
    </xf>
    <xf numFmtId="0" fontId="22" fillId="16" borderId="73" xfId="1" applyFont="1" applyFill="1" applyBorder="1" applyAlignment="1">
      <alignment horizontal="center" vertical="center" wrapText="1"/>
    </xf>
    <xf numFmtId="0" fontId="14" fillId="2" borderId="175" xfId="1" applyFont="1" applyFill="1" applyBorder="1" applyAlignment="1">
      <alignment horizontal="center" vertical="center"/>
    </xf>
    <xf numFmtId="0" fontId="14" fillId="2" borderId="129" xfId="1" applyFont="1" applyFill="1" applyBorder="1" applyAlignment="1">
      <alignment vertical="center"/>
    </xf>
    <xf numFmtId="0" fontId="14" fillId="2" borderId="129" xfId="1" applyFont="1" applyFill="1" applyBorder="1" applyAlignment="1">
      <alignment horizontal="right" vertical="center"/>
    </xf>
    <xf numFmtId="0" fontId="14" fillId="3" borderId="176" xfId="1" applyFont="1" applyFill="1" applyBorder="1" applyAlignment="1">
      <alignment horizontal="center" vertical="center"/>
    </xf>
    <xf numFmtId="0" fontId="14" fillId="3" borderId="130" xfId="1" applyFont="1" applyFill="1" applyBorder="1" applyAlignment="1">
      <alignment vertical="center"/>
    </xf>
    <xf numFmtId="0" fontId="14" fillId="3" borderId="130" xfId="1" applyFont="1" applyFill="1" applyBorder="1" applyAlignment="1">
      <alignment horizontal="right" vertical="center"/>
    </xf>
    <xf numFmtId="0" fontId="14" fillId="0" borderId="176" xfId="1" applyFont="1" applyFill="1" applyBorder="1" applyAlignment="1">
      <alignment horizontal="center" vertical="center"/>
    </xf>
    <xf numFmtId="0" fontId="14" fillId="0" borderId="130" xfId="1" applyFont="1" applyFill="1" applyBorder="1" applyAlignment="1">
      <alignment vertical="center"/>
    </xf>
    <xf numFmtId="0" fontId="14" fillId="0" borderId="130" xfId="1" applyFont="1" applyFill="1" applyBorder="1" applyAlignment="1">
      <alignment horizontal="right" vertical="center"/>
    </xf>
    <xf numFmtId="0" fontId="14" fillId="2" borderId="176" xfId="1" applyFont="1" applyFill="1" applyBorder="1" applyAlignment="1">
      <alignment horizontal="center" vertical="center"/>
    </xf>
    <xf numFmtId="0" fontId="14" fillId="2" borderId="130" xfId="1" applyFont="1" applyFill="1" applyBorder="1" applyAlignment="1">
      <alignment vertical="center"/>
    </xf>
    <xf numFmtId="0" fontId="14" fillId="2" borderId="130" xfId="1" applyFont="1" applyFill="1" applyBorder="1" applyAlignment="1">
      <alignment horizontal="right" vertical="center"/>
    </xf>
    <xf numFmtId="0" fontId="14" fillId="2" borderId="177" xfId="1" applyFont="1" applyFill="1" applyBorder="1" applyAlignment="1">
      <alignment horizontal="center" vertical="center"/>
    </xf>
    <xf numFmtId="0" fontId="14" fillId="2" borderId="178" xfId="1" applyFont="1" applyFill="1" applyBorder="1" applyAlignment="1">
      <alignment vertical="center"/>
    </xf>
    <xf numFmtId="0" fontId="14" fillId="2" borderId="178" xfId="1" applyFont="1" applyFill="1" applyBorder="1" applyAlignment="1">
      <alignment horizontal="right" vertical="center"/>
    </xf>
    <xf numFmtId="3" fontId="14" fillId="0" borderId="1" xfId="1" applyNumberFormat="1" applyFont="1" applyFill="1" applyBorder="1" applyAlignment="1">
      <alignment horizontal="center" vertical="center" wrapText="1"/>
    </xf>
    <xf numFmtId="2" fontId="9" fillId="2" borderId="2" xfId="1" applyNumberFormat="1" applyFont="1" applyFill="1" applyBorder="1" applyAlignment="1">
      <alignment horizontal="center" vertical="center" wrapText="1"/>
    </xf>
    <xf numFmtId="4" fontId="9" fillId="2" borderId="2" xfId="1" applyNumberFormat="1" applyFont="1" applyFill="1" applyBorder="1" applyAlignment="1">
      <alignment horizontal="center" vertical="center" wrapText="1"/>
    </xf>
    <xf numFmtId="0" fontId="6" fillId="23" borderId="181" xfId="1" applyFont="1" applyFill="1" applyBorder="1" applyAlignment="1">
      <alignment horizontal="center" vertical="center"/>
    </xf>
    <xf numFmtId="0" fontId="6" fillId="23" borderId="182" xfId="1" applyFont="1" applyFill="1" applyBorder="1" applyAlignment="1">
      <alignment horizontal="center" vertical="center"/>
    </xf>
    <xf numFmtId="0" fontId="6" fillId="24" borderId="183" xfId="1" applyFont="1" applyFill="1" applyBorder="1" applyAlignment="1">
      <alignment horizontal="center" vertical="center"/>
    </xf>
    <xf numFmtId="0" fontId="6" fillId="24" borderId="184" xfId="1" applyFont="1" applyFill="1" applyBorder="1" applyAlignment="1">
      <alignment horizontal="center" vertical="center"/>
    </xf>
    <xf numFmtId="0" fontId="6" fillId="0" borderId="183" xfId="1" applyFont="1" applyFill="1" applyBorder="1" applyAlignment="1">
      <alignment horizontal="center" vertical="center"/>
    </xf>
    <xf numFmtId="0" fontId="6" fillId="0" borderId="184" xfId="1" applyFont="1" applyFill="1" applyBorder="1" applyAlignment="1">
      <alignment horizontal="center" vertical="center"/>
    </xf>
    <xf numFmtId="0" fontId="6" fillId="23" borderId="183" xfId="1" applyFont="1" applyFill="1" applyBorder="1" applyAlignment="1">
      <alignment horizontal="center" vertical="center"/>
    </xf>
    <xf numFmtId="0" fontId="6" fillId="23" borderId="184" xfId="1" applyFont="1" applyFill="1" applyBorder="1" applyAlignment="1">
      <alignment horizontal="center" vertical="center"/>
    </xf>
    <xf numFmtId="0" fontId="63" fillId="0" borderId="183" xfId="1" applyFont="1" applyFill="1" applyBorder="1" applyAlignment="1">
      <alignment horizontal="center" vertical="center"/>
    </xf>
    <xf numFmtId="0" fontId="63" fillId="0" borderId="184" xfId="1" applyFont="1" applyFill="1" applyBorder="1" applyAlignment="1">
      <alignment horizontal="center" vertical="center"/>
    </xf>
    <xf numFmtId="3" fontId="6" fillId="24" borderId="183" xfId="1" applyNumberFormat="1" applyFont="1" applyFill="1" applyBorder="1" applyAlignment="1">
      <alignment horizontal="center" vertical="center"/>
    </xf>
    <xf numFmtId="0" fontId="63" fillId="23" borderId="183" xfId="1" applyFont="1" applyFill="1" applyBorder="1" applyAlignment="1">
      <alignment horizontal="center" vertical="center"/>
    </xf>
    <xf numFmtId="3" fontId="63" fillId="23" borderId="183" xfId="1" applyNumberFormat="1" applyFont="1" applyFill="1" applyBorder="1" applyAlignment="1">
      <alignment horizontal="center" vertical="center"/>
    </xf>
    <xf numFmtId="0" fontId="63" fillId="23" borderId="184" xfId="1" applyFont="1" applyFill="1" applyBorder="1" applyAlignment="1">
      <alignment horizontal="center" vertical="center"/>
    </xf>
    <xf numFmtId="0" fontId="63" fillId="24" borderId="183" xfId="1" applyFont="1" applyFill="1" applyBorder="1" applyAlignment="1">
      <alignment horizontal="center" vertical="center"/>
    </xf>
    <xf numFmtId="0" fontId="63" fillId="24" borderId="184" xfId="1" applyFont="1" applyFill="1" applyBorder="1" applyAlignment="1">
      <alignment horizontal="center" vertical="center"/>
    </xf>
    <xf numFmtId="0" fontId="6" fillId="23" borderId="185" xfId="1" applyFont="1" applyFill="1" applyBorder="1" applyAlignment="1">
      <alignment horizontal="center" vertical="center"/>
    </xf>
    <xf numFmtId="0" fontId="6" fillId="23" borderId="186" xfId="1" applyFont="1" applyFill="1" applyBorder="1" applyAlignment="1">
      <alignment horizontal="center" vertical="center"/>
    </xf>
    <xf numFmtId="0" fontId="64" fillId="25" borderId="187" xfId="1" applyFont="1" applyFill="1" applyBorder="1" applyAlignment="1">
      <alignment horizontal="center" vertical="center"/>
    </xf>
    <xf numFmtId="0" fontId="64" fillId="25" borderId="188" xfId="1" applyFont="1" applyFill="1" applyBorder="1" applyAlignment="1">
      <alignment horizontal="center" vertical="center"/>
    </xf>
    <xf numFmtId="0" fontId="64" fillId="25" borderId="189" xfId="1" applyFont="1" applyFill="1" applyBorder="1" applyAlignment="1">
      <alignment horizontal="center" vertical="center"/>
    </xf>
    <xf numFmtId="3" fontId="13" fillId="16" borderId="190" xfId="1" applyNumberFormat="1" applyFont="1" applyFill="1" applyBorder="1" applyAlignment="1">
      <alignment horizontal="center" vertical="center" wrapText="1"/>
    </xf>
    <xf numFmtId="3" fontId="13" fillId="16" borderId="191" xfId="1" applyNumberFormat="1" applyFont="1" applyFill="1" applyBorder="1" applyAlignment="1">
      <alignment horizontal="center" vertical="center" wrapText="1"/>
    </xf>
    <xf numFmtId="3" fontId="13" fillId="16" borderId="192" xfId="1" applyNumberFormat="1" applyFont="1" applyFill="1" applyBorder="1" applyAlignment="1">
      <alignment horizontal="center" vertical="center" wrapText="1"/>
    </xf>
    <xf numFmtId="0" fontId="28" fillId="6" borderId="6" xfId="0" applyFont="1" applyFill="1" applyBorder="1" applyAlignment="1">
      <alignment horizontal="left" wrapText="1"/>
    </xf>
    <xf numFmtId="0" fontId="28" fillId="0" borderId="28" xfId="0" applyFont="1" applyBorder="1" applyAlignment="1">
      <alignment horizontal="left" wrapText="1"/>
    </xf>
    <xf numFmtId="0" fontId="28" fillId="6" borderId="28" xfId="0" applyFont="1" applyFill="1" applyBorder="1" applyAlignment="1">
      <alignment horizontal="left" wrapText="1"/>
    </xf>
    <xf numFmtId="4" fontId="28" fillId="3" borderId="2" xfId="0" applyNumberFormat="1" applyFont="1" applyFill="1" applyBorder="1" applyAlignment="1">
      <alignment horizontal="center" vertical="center" wrapText="1"/>
    </xf>
    <xf numFmtId="2" fontId="29" fillId="19" borderId="2" xfId="0" applyNumberFormat="1" applyFont="1" applyFill="1" applyBorder="1" applyAlignment="1">
      <alignment horizontal="center" vertical="center" wrapText="1"/>
    </xf>
    <xf numFmtId="2" fontId="29" fillId="19" borderId="58" xfId="0" applyNumberFormat="1" applyFont="1" applyFill="1" applyBorder="1" applyAlignment="1">
      <alignment horizontal="center" vertical="center" wrapText="1"/>
    </xf>
    <xf numFmtId="0" fontId="11" fillId="0" borderId="0" xfId="4" applyNumberFormat="1" applyFont="1" applyBorder="1" applyAlignment="1">
      <alignment horizontal="center" vertical="center" wrapText="1"/>
    </xf>
    <xf numFmtId="0" fontId="59" fillId="0" borderId="0" xfId="1" applyFont="1" applyAlignment="1">
      <alignment horizontal="center" vertical="center" wrapText="1"/>
    </xf>
    <xf numFmtId="0" fontId="59" fillId="0" borderId="0" xfId="1" applyNumberFormat="1" applyFont="1" applyAlignment="1">
      <alignment horizontal="center" vertical="center" wrapText="1"/>
    </xf>
    <xf numFmtId="0" fontId="48" fillId="0" borderId="118" xfId="1" applyFont="1" applyFill="1" applyBorder="1" applyAlignment="1">
      <alignment horizontal="left" vertical="center" wrapText="1"/>
    </xf>
    <xf numFmtId="4" fontId="65" fillId="0" borderId="2" xfId="1" applyNumberFormat="1" applyFont="1" applyFill="1" applyBorder="1" applyAlignment="1">
      <alignment horizontal="center" vertical="center" wrapText="1"/>
    </xf>
    <xf numFmtId="4" fontId="48" fillId="0" borderId="2" xfId="1" applyNumberFormat="1" applyFont="1" applyFill="1" applyBorder="1" applyAlignment="1">
      <alignment horizontal="center" vertical="center" wrapText="1"/>
    </xf>
    <xf numFmtId="0" fontId="48" fillId="0" borderId="56" xfId="1" applyFont="1" applyFill="1" applyBorder="1" applyAlignment="1">
      <alignment horizontal="left" vertical="center" wrapText="1"/>
    </xf>
    <xf numFmtId="0" fontId="48" fillId="0" borderId="58" xfId="1" applyFont="1" applyFill="1" applyBorder="1" applyAlignment="1">
      <alignment horizontal="left" vertical="center" wrapText="1"/>
    </xf>
    <xf numFmtId="0" fontId="48" fillId="18" borderId="58" xfId="1" applyFont="1" applyFill="1" applyBorder="1" applyAlignment="1">
      <alignment horizontal="left" vertical="center" wrapText="1"/>
    </xf>
    <xf numFmtId="4" fontId="65" fillId="18" borderId="2" xfId="1" applyNumberFormat="1" applyFont="1" applyFill="1" applyBorder="1" applyAlignment="1">
      <alignment horizontal="center" vertical="center" wrapText="1"/>
    </xf>
    <xf numFmtId="4" fontId="48" fillId="18" borderId="2" xfId="1" applyNumberFormat="1" applyFont="1" applyFill="1" applyBorder="1" applyAlignment="1">
      <alignment horizontal="center" vertical="center" wrapText="1"/>
    </xf>
    <xf numFmtId="0" fontId="48" fillId="0" borderId="71" xfId="1" applyFont="1" applyFill="1" applyBorder="1" applyAlignment="1">
      <alignment horizontal="left" vertical="center" wrapText="1"/>
    </xf>
    <xf numFmtId="4" fontId="65" fillId="0" borderId="3" xfId="1" applyNumberFormat="1" applyFont="1" applyFill="1" applyBorder="1" applyAlignment="1">
      <alignment horizontal="center" vertical="center" wrapText="1"/>
    </xf>
    <xf numFmtId="4" fontId="48" fillId="0" borderId="70" xfId="1" applyNumberFormat="1" applyFont="1" applyFill="1" applyBorder="1" applyAlignment="1">
      <alignment horizontal="center" vertical="center" wrapText="1"/>
    </xf>
    <xf numFmtId="4" fontId="67" fillId="0" borderId="2" xfId="1" applyNumberFormat="1" applyFont="1" applyFill="1" applyBorder="1" applyAlignment="1">
      <alignment horizontal="center" vertical="center" wrapText="1"/>
    </xf>
    <xf numFmtId="4" fontId="67" fillId="18" borderId="2" xfId="1" applyNumberFormat="1" applyFont="1" applyFill="1" applyBorder="1" applyAlignment="1">
      <alignment horizontal="center" vertical="center" wrapText="1"/>
    </xf>
    <xf numFmtId="4" fontId="48" fillId="0" borderId="3" xfId="1" applyNumberFormat="1" applyFont="1" applyFill="1" applyBorder="1" applyAlignment="1">
      <alignment horizontal="center" vertical="center" wrapText="1"/>
    </xf>
    <xf numFmtId="4" fontId="67" fillId="0" borderId="70" xfId="1" applyNumberFormat="1" applyFont="1" applyFill="1" applyBorder="1" applyAlignment="1">
      <alignment horizontal="center" vertical="center" wrapText="1"/>
    </xf>
    <xf numFmtId="0" fontId="46" fillId="0" borderId="1" xfId="4" applyFont="1" applyFill="1" applyBorder="1" applyAlignment="1">
      <alignment vertical="center"/>
    </xf>
    <xf numFmtId="0" fontId="46" fillId="0" borderId="56" xfId="4" applyFont="1" applyFill="1" applyBorder="1" applyAlignment="1">
      <alignment vertical="center"/>
    </xf>
    <xf numFmtId="0" fontId="46" fillId="0" borderId="2" xfId="4" applyFont="1" applyFill="1" applyBorder="1" applyAlignment="1">
      <alignment vertical="center"/>
    </xf>
    <xf numFmtId="0" fontId="46" fillId="0" borderId="58" xfId="4" applyFont="1" applyFill="1" applyBorder="1" applyAlignment="1">
      <alignment vertical="center"/>
    </xf>
    <xf numFmtId="0" fontId="31" fillId="0" borderId="0" xfId="4" applyFont="1" applyAlignment="1">
      <alignment horizontal="right" vertical="center" wrapText="1"/>
    </xf>
    <xf numFmtId="0" fontId="31" fillId="0" borderId="0" xfId="4" applyNumberFormat="1" applyFont="1" applyAlignment="1">
      <alignment horizontal="right" vertical="center" wrapText="1"/>
    </xf>
    <xf numFmtId="4" fontId="32" fillId="0" borderId="0" xfId="4" applyNumberFormat="1" applyFont="1" applyAlignment="1">
      <alignment horizontal="right" vertical="center" wrapText="1"/>
    </xf>
    <xf numFmtId="0" fontId="0" fillId="0" borderId="0" xfId="0" applyAlignment="1">
      <alignment wrapText="1"/>
    </xf>
    <xf numFmtId="4" fontId="12" fillId="0" borderId="0" xfId="4" applyNumberFormat="1" applyFont="1" applyAlignment="1">
      <alignment wrapText="1"/>
    </xf>
    <xf numFmtId="0" fontId="26" fillId="17" borderId="73" xfId="5" applyFont="1" applyFill="1" applyBorder="1" applyAlignment="1">
      <alignment horizontal="center" vertical="center" wrapText="1"/>
    </xf>
    <xf numFmtId="4" fontId="26" fillId="17" borderId="92" xfId="5" applyNumberFormat="1" applyFont="1" applyFill="1" applyBorder="1" applyAlignment="1">
      <alignment horizontal="center" vertical="center" wrapText="1"/>
    </xf>
    <xf numFmtId="3" fontId="28" fillId="6" borderId="2" xfId="0" applyNumberFormat="1" applyFont="1" applyFill="1" applyBorder="1" applyAlignment="1">
      <alignment horizontal="center" vertical="center" wrapText="1"/>
    </xf>
    <xf numFmtId="3" fontId="26" fillId="16" borderId="73" xfId="4" applyNumberFormat="1" applyFont="1" applyFill="1" applyBorder="1" applyAlignment="1">
      <alignment horizontal="center" vertical="center" wrapText="1"/>
    </xf>
    <xf numFmtId="3" fontId="9" fillId="0" borderId="0" xfId="4" applyNumberFormat="1" applyFont="1" applyFill="1" applyBorder="1" applyAlignment="1">
      <alignment horizontal="center" vertical="center" wrapText="1"/>
    </xf>
    <xf numFmtId="0" fontId="1" fillId="0" borderId="0" xfId="4" applyFont="1" applyAlignment="1">
      <alignment wrapText="1"/>
    </xf>
    <xf numFmtId="3" fontId="9" fillId="3" borderId="2" xfId="4" applyNumberFormat="1" applyFont="1" applyFill="1" applyBorder="1" applyAlignment="1">
      <alignment horizontal="center" vertical="center" wrapText="1"/>
    </xf>
    <xf numFmtId="1" fontId="9" fillId="3" borderId="2" xfId="4" applyNumberFormat="1" applyFont="1" applyFill="1" applyBorder="1" applyAlignment="1">
      <alignment horizontal="center" vertical="center" wrapText="1"/>
    </xf>
    <xf numFmtId="3" fontId="9" fillId="0" borderId="2" xfId="4" applyNumberFormat="1" applyFont="1" applyFill="1" applyBorder="1" applyAlignment="1">
      <alignment horizontal="center" vertical="center" wrapText="1"/>
    </xf>
    <xf numFmtId="1" fontId="9" fillId="0" borderId="2" xfId="4" applyNumberFormat="1" applyFont="1" applyFill="1" applyBorder="1" applyAlignment="1">
      <alignment horizontal="center" vertical="center" wrapText="1"/>
    </xf>
    <xf numFmtId="2" fontId="9" fillId="2" borderId="0" xfId="4" applyNumberFormat="1" applyFont="1" applyFill="1" applyBorder="1" applyAlignment="1">
      <alignment horizontal="center" vertical="center" wrapText="1"/>
    </xf>
    <xf numFmtId="0" fontId="0" fillId="0" borderId="0" xfId="0" applyBorder="1" applyAlignment="1">
      <alignment wrapText="1"/>
    </xf>
    <xf numFmtId="3" fontId="28" fillId="19" borderId="2" xfId="0" applyNumberFormat="1" applyFont="1" applyFill="1" applyBorder="1" applyAlignment="1">
      <alignment horizontal="center" vertical="center" wrapText="1"/>
    </xf>
    <xf numFmtId="4" fontId="28" fillId="19" borderId="2" xfId="0" applyNumberFormat="1" applyFont="1" applyFill="1" applyBorder="1" applyAlignment="1">
      <alignment horizontal="center" vertical="center" wrapText="1"/>
    </xf>
    <xf numFmtId="3" fontId="28" fillId="3" borderId="2" xfId="0" applyNumberFormat="1" applyFont="1" applyFill="1" applyBorder="1" applyAlignment="1">
      <alignment horizontal="center" vertical="center" wrapText="1"/>
    </xf>
    <xf numFmtId="4" fontId="26" fillId="16" borderId="2" xfId="1" applyNumberFormat="1" applyFont="1" applyFill="1" applyBorder="1" applyAlignment="1">
      <alignment horizontal="center" vertical="center" wrapText="1"/>
    </xf>
    <xf numFmtId="0" fontId="26" fillId="17" borderId="2" xfId="5" applyFont="1" applyFill="1" applyBorder="1" applyAlignment="1">
      <alignment horizontal="center" vertical="center" wrapText="1"/>
    </xf>
    <xf numFmtId="0" fontId="26" fillId="16" borderId="2" xfId="1" applyFont="1" applyFill="1" applyBorder="1" applyAlignment="1">
      <alignment horizontal="center" vertical="center" wrapText="1"/>
    </xf>
    <xf numFmtId="4" fontId="6" fillId="2" borderId="0" xfId="1" applyNumberFormat="1" applyFont="1" applyFill="1"/>
    <xf numFmtId="3" fontId="6" fillId="2" borderId="0" xfId="1" applyNumberFormat="1" applyFont="1" applyFill="1"/>
    <xf numFmtId="0" fontId="13" fillId="26" borderId="53" xfId="1" applyFont="1" applyFill="1" applyBorder="1" applyAlignment="1">
      <alignment horizontal="right" vertical="center"/>
    </xf>
    <xf numFmtId="0" fontId="28" fillId="6" borderId="2" xfId="0" applyFont="1" applyFill="1" applyBorder="1" applyAlignment="1">
      <alignment wrapText="1"/>
    </xf>
    <xf numFmtId="0" fontId="28" fillId="0" borderId="2" xfId="0" applyFont="1" applyBorder="1" applyAlignment="1">
      <alignment wrapText="1"/>
    </xf>
    <xf numFmtId="0" fontId="68" fillId="17" borderId="2" xfId="5" applyFont="1" applyFill="1" applyBorder="1" applyAlignment="1">
      <alignment horizontal="center" vertical="center" wrapText="1"/>
    </xf>
    <xf numFmtId="4" fontId="68" fillId="17" borderId="2" xfId="5" applyNumberFormat="1" applyFont="1" applyFill="1" applyBorder="1" applyAlignment="1">
      <alignment horizontal="center" vertical="center" wrapText="1"/>
    </xf>
    <xf numFmtId="0" fontId="68" fillId="17" borderId="2" xfId="5" applyNumberFormat="1" applyFont="1" applyFill="1" applyBorder="1" applyAlignment="1">
      <alignment horizontal="center" vertical="center" wrapText="1"/>
    </xf>
    <xf numFmtId="0" fontId="47" fillId="0" borderId="2" xfId="5" applyNumberFormat="1" applyFont="1" applyFill="1" applyBorder="1" applyAlignment="1">
      <alignment horizontal="center" vertical="center" wrapText="1"/>
    </xf>
    <xf numFmtId="1" fontId="47" fillId="0" borderId="2" xfId="5" applyNumberFormat="1" applyFont="1" applyFill="1" applyBorder="1" applyAlignment="1">
      <alignment horizontal="center" vertical="center" wrapText="1"/>
    </xf>
    <xf numFmtId="0" fontId="47" fillId="0" borderId="2" xfId="1" applyNumberFormat="1" applyFont="1" applyFill="1" applyBorder="1" applyAlignment="1">
      <alignment horizontal="center" vertical="center" wrapText="1"/>
    </xf>
    <xf numFmtId="4" fontId="47" fillId="0" borderId="2" xfId="1" applyNumberFormat="1" applyFont="1" applyFill="1" applyBorder="1" applyAlignment="1">
      <alignment horizontal="center" vertical="center" wrapText="1"/>
    </xf>
    <xf numFmtId="0" fontId="69" fillId="6" borderId="2" xfId="0" applyNumberFormat="1" applyFont="1" applyFill="1" applyBorder="1" applyAlignment="1">
      <alignment horizontal="center" vertical="center" wrapText="1"/>
    </xf>
    <xf numFmtId="4" fontId="69" fillId="6" borderId="2" xfId="0" applyNumberFormat="1" applyFont="1" applyFill="1" applyBorder="1" applyAlignment="1">
      <alignment horizontal="center" vertical="center" wrapText="1"/>
    </xf>
    <xf numFmtId="0" fontId="69" fillId="0" borderId="2" xfId="0" applyNumberFormat="1" applyFont="1" applyBorder="1" applyAlignment="1">
      <alignment horizontal="center" vertical="center" wrapText="1"/>
    </xf>
    <xf numFmtId="4" fontId="69" fillId="0" borderId="2" xfId="0" applyNumberFormat="1" applyFont="1" applyBorder="1" applyAlignment="1">
      <alignment horizontal="center" vertical="center" wrapText="1"/>
    </xf>
    <xf numFmtId="0" fontId="68" fillId="16" borderId="2" xfId="1" applyFont="1" applyFill="1" applyBorder="1" applyAlignment="1">
      <alignment horizontal="center" vertical="center" wrapText="1"/>
    </xf>
    <xf numFmtId="4" fontId="68" fillId="16" borderId="2" xfId="1" applyNumberFormat="1" applyFont="1" applyFill="1" applyBorder="1" applyAlignment="1">
      <alignment horizontal="center" vertical="center" wrapText="1"/>
    </xf>
    <xf numFmtId="1" fontId="68" fillId="16" borderId="2" xfId="1" applyNumberFormat="1" applyFont="1" applyFill="1" applyBorder="1" applyAlignment="1">
      <alignment horizontal="center" vertical="center" wrapText="1"/>
    </xf>
    <xf numFmtId="0" fontId="68" fillId="16" borderId="2" xfId="1" applyNumberFormat="1" applyFont="1" applyFill="1" applyBorder="1" applyAlignment="1">
      <alignment horizontal="center" vertical="center" wrapText="1"/>
    </xf>
    <xf numFmtId="0" fontId="3" fillId="0" borderId="2" xfId="4" applyNumberFormat="1" applyFont="1" applyFill="1" applyBorder="1" applyAlignment="1">
      <alignment horizontal="center" vertical="center" wrapText="1"/>
    </xf>
    <xf numFmtId="4" fontId="3" fillId="0" borderId="2" xfId="4" applyNumberFormat="1" applyFont="1" applyFill="1" applyBorder="1" applyAlignment="1">
      <alignment horizontal="center" vertical="center" wrapText="1"/>
    </xf>
    <xf numFmtId="4" fontId="11" fillId="0" borderId="0" xfId="4" applyNumberFormat="1" applyFont="1" applyBorder="1" applyAlignment="1">
      <alignment horizontal="center" vertical="center" wrapText="1"/>
    </xf>
    <xf numFmtId="4" fontId="31" fillId="0" borderId="0" xfId="4" applyNumberFormat="1" applyFont="1" applyAlignment="1">
      <alignment horizontal="center" vertical="center" wrapText="1"/>
    </xf>
    <xf numFmtId="0" fontId="26" fillId="16" borderId="2" xfId="4" applyFont="1" applyFill="1" applyBorder="1" applyAlignment="1">
      <alignment horizontal="center" vertical="center" wrapText="1"/>
    </xf>
    <xf numFmtId="4" fontId="26" fillId="16" borderId="2" xfId="4" applyNumberFormat="1" applyFont="1" applyFill="1" applyBorder="1" applyAlignment="1">
      <alignment horizontal="center" vertical="center" wrapText="1"/>
    </xf>
    <xf numFmtId="2" fontId="26" fillId="16" borderId="2" xfId="4" applyNumberFormat="1" applyFont="1" applyFill="1" applyBorder="1" applyAlignment="1">
      <alignment horizontal="center" vertical="center" wrapText="1"/>
    </xf>
    <xf numFmtId="4" fontId="11" fillId="0" borderId="0" xfId="1" applyNumberFormat="1" applyFont="1" applyBorder="1" applyAlignment="1">
      <alignment horizontal="center" vertical="center" wrapText="1"/>
    </xf>
    <xf numFmtId="4" fontId="31" fillId="0" borderId="0" xfId="4" applyNumberFormat="1" applyFont="1" applyAlignment="1">
      <alignment horizontal="right" vertical="center" wrapText="1"/>
    </xf>
    <xf numFmtId="4" fontId="28" fillId="0" borderId="2" xfId="0" applyNumberFormat="1" applyFont="1" applyFill="1" applyBorder="1" applyAlignment="1">
      <alignment horizontal="center" vertical="center" wrapText="1"/>
    </xf>
    <xf numFmtId="0" fontId="26" fillId="16" borderId="2" xfId="4" applyNumberFormat="1" applyFont="1" applyFill="1" applyBorder="1" applyAlignment="1">
      <alignment horizontal="center" vertical="center" wrapText="1"/>
    </xf>
    <xf numFmtId="0" fontId="71" fillId="0" borderId="0" xfId="4" applyFont="1"/>
    <xf numFmtId="0" fontId="6" fillId="2" borderId="171" xfId="2" applyFont="1" applyFill="1" applyBorder="1" applyAlignment="1">
      <alignment horizontal="center" vertical="center" wrapText="1"/>
    </xf>
    <xf numFmtId="3" fontId="35" fillId="0" borderId="0" xfId="4" applyNumberFormat="1" applyFont="1"/>
    <xf numFmtId="4" fontId="14" fillId="0" borderId="0" xfId="1" applyNumberFormat="1" applyFont="1"/>
    <xf numFmtId="4" fontId="3" fillId="0" borderId="0" xfId="1" applyNumberFormat="1" applyFont="1" applyFill="1" applyBorder="1" applyAlignment="1">
      <alignment horizontal="center" vertical="center" wrapText="1"/>
    </xf>
    <xf numFmtId="0" fontId="8" fillId="0" borderId="28" xfId="2" applyFont="1" applyFill="1" applyBorder="1" applyAlignment="1">
      <alignment horizontal="center" vertical="center" wrapText="1"/>
    </xf>
    <xf numFmtId="0" fontId="8" fillId="4" borderId="6" xfId="2" applyFont="1" applyFill="1" applyBorder="1" applyAlignment="1">
      <alignment horizontal="center" vertical="center" wrapText="1"/>
    </xf>
    <xf numFmtId="0" fontId="8" fillId="2" borderId="195" xfId="2" applyFont="1" applyFill="1" applyBorder="1" applyAlignment="1">
      <alignment horizontal="center" vertical="center" wrapText="1"/>
    </xf>
    <xf numFmtId="0" fontId="22" fillId="16" borderId="196" xfId="2" applyFont="1" applyFill="1" applyBorder="1" applyAlignment="1">
      <alignment horizontal="center" vertical="center" wrapText="1"/>
    </xf>
    <xf numFmtId="10" fontId="8" fillId="0" borderId="2" xfId="2" applyNumberFormat="1" applyFont="1" applyFill="1" applyBorder="1" applyAlignment="1">
      <alignment horizontal="center" vertical="center" wrapText="1"/>
    </xf>
    <xf numFmtId="10" fontId="8" fillId="18" borderId="2" xfId="2" applyNumberFormat="1" applyFont="1" applyFill="1" applyBorder="1" applyAlignment="1">
      <alignment horizontal="center" vertical="center" wrapText="1"/>
    </xf>
    <xf numFmtId="4" fontId="26" fillId="16" borderId="2" xfId="1" applyNumberFormat="1" applyFont="1" applyFill="1" applyBorder="1" applyAlignment="1">
      <alignment horizontal="center" vertical="center" wrapText="1"/>
    </xf>
    <xf numFmtId="0" fontId="1" fillId="0" borderId="0" xfId="1" applyBorder="1"/>
    <xf numFmtId="0" fontId="1" fillId="0" borderId="0" xfId="1" applyNumberFormat="1" applyBorder="1" applyAlignment="1">
      <alignment horizontal="center" vertical="center" wrapText="1"/>
    </xf>
    <xf numFmtId="4" fontId="1" fillId="0" borderId="0" xfId="1" applyNumberFormat="1" applyBorder="1"/>
    <xf numFmtId="0" fontId="4" fillId="0" borderId="0" xfId="1" applyNumberFormat="1" applyFont="1" applyBorder="1" applyAlignment="1">
      <alignment vertical="center"/>
    </xf>
    <xf numFmtId="0" fontId="4" fillId="0" borderId="0" xfId="1" applyFont="1" applyBorder="1" applyAlignment="1">
      <alignment vertical="center" wrapText="1"/>
    </xf>
    <xf numFmtId="4" fontId="4" fillId="0" borderId="0" xfId="1" applyNumberFormat="1" applyFont="1" applyBorder="1" applyAlignment="1">
      <alignment vertical="center" wrapText="1"/>
    </xf>
    <xf numFmtId="4" fontId="68" fillId="16" borderId="6" xfId="1" applyNumberFormat="1" applyFont="1" applyFill="1" applyBorder="1" applyAlignment="1">
      <alignment horizontal="center" vertical="center" wrapText="1"/>
    </xf>
    <xf numFmtId="2" fontId="9" fillId="3" borderId="6" xfId="1" applyNumberFormat="1" applyFont="1" applyFill="1" applyBorder="1" applyAlignment="1">
      <alignment horizontal="center" vertical="center" wrapText="1"/>
    </xf>
    <xf numFmtId="2" fontId="9" fillId="0" borderId="6" xfId="1" applyNumberFormat="1" applyFont="1" applyFill="1" applyBorder="1" applyAlignment="1">
      <alignment horizontal="center" vertical="center" wrapText="1"/>
    </xf>
    <xf numFmtId="0" fontId="28" fillId="6" borderId="5" xfId="0" applyFont="1" applyFill="1" applyBorder="1" applyAlignment="1">
      <alignment horizontal="left" wrapText="1"/>
    </xf>
    <xf numFmtId="0" fontId="28" fillId="0" borderId="5" xfId="0" applyFont="1" applyBorder="1" applyAlignment="1">
      <alignment horizontal="left" wrapText="1"/>
    </xf>
    <xf numFmtId="4" fontId="28" fillId="0" borderId="0" xfId="0" applyNumberFormat="1" applyFont="1" applyBorder="1" applyAlignment="1">
      <alignment horizontal="center" vertical="center" wrapText="1"/>
    </xf>
    <xf numFmtId="0" fontId="28" fillId="6" borderId="0" xfId="0" applyFont="1" applyFill="1" applyBorder="1" applyAlignment="1">
      <alignment horizontal="left" wrapText="1"/>
    </xf>
    <xf numFmtId="0" fontId="28" fillId="0" borderId="0" xfId="0" applyFont="1" applyBorder="1" applyAlignment="1">
      <alignment horizontal="left" wrapText="1"/>
    </xf>
    <xf numFmtId="0" fontId="28" fillId="6" borderId="2" xfId="0" applyFont="1" applyFill="1" applyBorder="1"/>
    <xf numFmtId="0" fontId="28" fillId="0" borderId="2" xfId="0" applyFont="1" applyBorder="1"/>
    <xf numFmtId="0" fontId="27" fillId="0" borderId="2" xfId="0" applyFont="1" applyBorder="1"/>
    <xf numFmtId="0" fontId="27" fillId="6" borderId="2" xfId="0" applyFont="1" applyFill="1" applyBorder="1"/>
    <xf numFmtId="0" fontId="28" fillId="0" borderId="2" xfId="0" applyFont="1" applyBorder="1" applyAlignment="1">
      <alignment horizontal="center" wrapText="1"/>
    </xf>
    <xf numFmtId="0" fontId="28" fillId="6" borderId="2" xfId="0" applyFont="1" applyFill="1" applyBorder="1" applyAlignment="1">
      <alignment horizontal="center" wrapText="1"/>
    </xf>
    <xf numFmtId="4" fontId="73" fillId="0" borderId="120" xfId="1" applyNumberFormat="1" applyFont="1" applyFill="1" applyBorder="1" applyAlignment="1">
      <alignment horizontal="center" vertical="center" wrapText="1"/>
    </xf>
    <xf numFmtId="0" fontId="18" fillId="0" borderId="117" xfId="1" applyFont="1" applyFill="1" applyBorder="1" applyAlignment="1">
      <alignment horizontal="center" vertical="center" wrapText="1"/>
    </xf>
    <xf numFmtId="4" fontId="73" fillId="0" borderId="117" xfId="1" applyNumberFormat="1" applyFont="1" applyFill="1" applyBorder="1" applyAlignment="1">
      <alignment horizontal="center" vertical="center" wrapText="1"/>
    </xf>
    <xf numFmtId="0" fontId="18" fillId="0" borderId="118" xfId="1" applyFont="1" applyFill="1" applyBorder="1" applyAlignment="1">
      <alignment horizontal="center" vertical="center" wrapText="1"/>
    </xf>
    <xf numFmtId="4" fontId="73" fillId="0" borderId="55" xfId="1" applyNumberFormat="1" applyFont="1" applyFill="1" applyBorder="1" applyAlignment="1">
      <alignment horizontal="center" vertical="center" wrapText="1"/>
    </xf>
    <xf numFmtId="0" fontId="18" fillId="0" borderId="56" xfId="1" applyFont="1" applyFill="1" applyBorder="1" applyAlignment="1">
      <alignment horizontal="center" vertical="center" wrapText="1"/>
    </xf>
    <xf numFmtId="4" fontId="73" fillId="0" borderId="27" xfId="1" applyNumberFormat="1" applyFont="1" applyFill="1" applyBorder="1" applyAlignment="1">
      <alignment horizontal="center" vertical="center" wrapText="1"/>
    </xf>
    <xf numFmtId="0" fontId="18" fillId="0" borderId="1" xfId="1" applyFont="1" applyFill="1" applyBorder="1" applyAlignment="1">
      <alignment horizontal="center" vertical="center" wrapText="1"/>
    </xf>
    <xf numFmtId="4" fontId="73" fillId="0" borderId="1" xfId="1" applyNumberFormat="1" applyFont="1" applyFill="1" applyBorder="1" applyAlignment="1">
      <alignment horizontal="center" vertical="center" wrapText="1"/>
    </xf>
    <xf numFmtId="0" fontId="18" fillId="0" borderId="28" xfId="1" applyFont="1" applyFill="1" applyBorder="1" applyAlignment="1">
      <alignment horizontal="center" vertical="center" wrapText="1"/>
    </xf>
    <xf numFmtId="4" fontId="73" fillId="0" borderId="5" xfId="1" applyNumberFormat="1" applyFont="1" applyFill="1" applyBorder="1" applyAlignment="1">
      <alignment horizontal="center" vertical="center" wrapText="1"/>
    </xf>
    <xf numFmtId="0" fontId="18" fillId="0" borderId="2" xfId="1" applyFont="1" applyFill="1" applyBorder="1" applyAlignment="1">
      <alignment horizontal="center" vertical="center" wrapText="1"/>
    </xf>
    <xf numFmtId="4" fontId="73" fillId="0" borderId="2" xfId="1" applyNumberFormat="1" applyFont="1" applyFill="1" applyBorder="1" applyAlignment="1">
      <alignment horizontal="center" vertical="center" wrapText="1"/>
    </xf>
    <xf numFmtId="0" fontId="18" fillId="0" borderId="6" xfId="1" applyFont="1" applyFill="1" applyBorder="1" applyAlignment="1">
      <alignment horizontal="center" vertical="center" wrapText="1"/>
    </xf>
    <xf numFmtId="1" fontId="18" fillId="0" borderId="2" xfId="1" applyNumberFormat="1" applyFont="1" applyFill="1" applyBorder="1" applyAlignment="1">
      <alignment horizontal="center" vertical="center" wrapText="1"/>
    </xf>
    <xf numFmtId="1" fontId="18" fillId="0" borderId="6" xfId="1" applyNumberFormat="1" applyFont="1" applyFill="1" applyBorder="1" applyAlignment="1">
      <alignment horizontal="center" vertical="center" wrapText="1"/>
    </xf>
    <xf numFmtId="2" fontId="18" fillId="0" borderId="2" xfId="1" applyNumberFormat="1" applyFont="1" applyFill="1" applyBorder="1" applyAlignment="1">
      <alignment horizontal="center" vertical="center" wrapText="1"/>
    </xf>
    <xf numFmtId="4" fontId="73" fillId="18" borderId="5" xfId="1" applyNumberFormat="1" applyFont="1" applyFill="1" applyBorder="1" applyAlignment="1">
      <alignment horizontal="center" vertical="center" wrapText="1"/>
    </xf>
    <xf numFmtId="0" fontId="18" fillId="18" borderId="2" xfId="1" applyFont="1" applyFill="1" applyBorder="1" applyAlignment="1">
      <alignment horizontal="center" vertical="center" wrapText="1"/>
    </xf>
    <xf numFmtId="4" fontId="73" fillId="18" borderId="2" xfId="1" applyNumberFormat="1" applyFont="1" applyFill="1" applyBorder="1" applyAlignment="1">
      <alignment horizontal="center" vertical="center" wrapText="1"/>
    </xf>
    <xf numFmtId="0" fontId="18" fillId="18" borderId="6" xfId="1" applyFont="1" applyFill="1" applyBorder="1" applyAlignment="1">
      <alignment horizontal="center" vertical="center" wrapText="1"/>
    </xf>
    <xf numFmtId="4" fontId="73" fillId="18" borderId="55" xfId="1" applyNumberFormat="1" applyFont="1" applyFill="1" applyBorder="1" applyAlignment="1">
      <alignment horizontal="center" vertical="center" wrapText="1"/>
    </xf>
    <xf numFmtId="0" fontId="18" fillId="18" borderId="56" xfId="1" applyFont="1" applyFill="1" applyBorder="1" applyAlignment="1">
      <alignment horizontal="center" vertical="center" wrapText="1"/>
    </xf>
    <xf numFmtId="4" fontId="73" fillId="0" borderId="30" xfId="1" applyNumberFormat="1" applyFont="1" applyFill="1" applyBorder="1" applyAlignment="1">
      <alignment horizontal="center" vertical="center" wrapText="1"/>
    </xf>
    <xf numFmtId="0" fontId="18" fillId="0" borderId="3" xfId="1" applyFont="1" applyFill="1" applyBorder="1" applyAlignment="1">
      <alignment horizontal="center" vertical="center" wrapText="1"/>
    </xf>
    <xf numFmtId="4" fontId="73" fillId="0" borderId="3" xfId="1" applyNumberFormat="1" applyFont="1" applyFill="1" applyBorder="1" applyAlignment="1">
      <alignment horizontal="center" vertical="center" wrapText="1"/>
    </xf>
    <xf numFmtId="3" fontId="18" fillId="0" borderId="31" xfId="1" applyNumberFormat="1" applyFont="1" applyFill="1" applyBorder="1" applyAlignment="1">
      <alignment horizontal="center" vertical="center" wrapText="1"/>
    </xf>
    <xf numFmtId="3" fontId="18" fillId="0" borderId="2" xfId="1" applyNumberFormat="1" applyFont="1" applyFill="1" applyBorder="1" applyAlignment="1">
      <alignment horizontal="center" vertical="center" wrapText="1"/>
    </xf>
    <xf numFmtId="4" fontId="1" fillId="0" borderId="0" xfId="4" applyNumberFormat="1" applyFont="1"/>
    <xf numFmtId="2" fontId="70" fillId="0" borderId="0" xfId="1" applyNumberFormat="1" applyFont="1" applyFill="1" applyBorder="1" applyAlignment="1">
      <alignment horizontal="center" vertical="center" wrapText="1"/>
    </xf>
    <xf numFmtId="0" fontId="3" fillId="0" borderId="106" xfId="5" applyNumberFormat="1" applyFont="1" applyFill="1" applyBorder="1" applyAlignment="1">
      <alignment horizontal="center" vertical="center" wrapText="1"/>
    </xf>
    <xf numFmtId="0" fontId="3" fillId="0" borderId="40" xfId="5" applyNumberFormat="1" applyFont="1" applyFill="1" applyBorder="1" applyAlignment="1">
      <alignment horizontal="center" vertical="center" wrapText="1"/>
    </xf>
    <xf numFmtId="0" fontId="3" fillId="0" borderId="197" xfId="5" applyNumberFormat="1" applyFont="1" applyFill="1" applyBorder="1" applyAlignment="1">
      <alignment horizontal="center" vertical="center" wrapText="1"/>
    </xf>
    <xf numFmtId="0" fontId="3" fillId="0" borderId="199" xfId="1" applyFont="1" applyFill="1" applyBorder="1" applyAlignment="1">
      <alignment horizontal="left" vertical="center" wrapText="1"/>
    </xf>
    <xf numFmtId="0" fontId="3" fillId="0" borderId="200" xfId="1" applyFont="1" applyFill="1" applyBorder="1" applyAlignment="1">
      <alignment horizontal="left" vertical="center" wrapText="1"/>
    </xf>
    <xf numFmtId="0" fontId="3" fillId="18" borderId="200" xfId="1" applyFont="1" applyFill="1" applyBorder="1" applyAlignment="1">
      <alignment horizontal="left" vertical="center" wrapText="1"/>
    </xf>
    <xf numFmtId="0" fontId="3" fillId="0" borderId="201" xfId="1" applyFont="1" applyFill="1" applyBorder="1" applyAlignment="1">
      <alignment horizontal="left" vertical="center" wrapText="1"/>
    </xf>
    <xf numFmtId="0" fontId="3" fillId="0" borderId="45" xfId="5" applyNumberFormat="1" applyFont="1" applyFill="1" applyBorder="1" applyAlignment="1">
      <alignment horizontal="center" vertical="center" wrapText="1"/>
    </xf>
    <xf numFmtId="0" fontId="3" fillId="0" borderId="25" xfId="5" applyNumberFormat="1" applyFont="1" applyFill="1" applyBorder="1" applyAlignment="1">
      <alignment horizontal="center" vertical="center" wrapText="1"/>
    </xf>
    <xf numFmtId="0" fontId="3" fillId="0" borderId="107" xfId="5" applyNumberFormat="1" applyFont="1" applyFill="1" applyBorder="1" applyAlignment="1">
      <alignment horizontal="center" vertical="center" wrapText="1"/>
    </xf>
    <xf numFmtId="3" fontId="3" fillId="0" borderId="202" xfId="1" applyNumberFormat="1" applyFont="1" applyFill="1" applyBorder="1" applyAlignment="1">
      <alignment horizontal="center" vertical="center" wrapText="1"/>
    </xf>
    <xf numFmtId="3" fontId="3" fillId="0" borderId="203" xfId="1" applyNumberFormat="1" applyFont="1" applyFill="1" applyBorder="1" applyAlignment="1">
      <alignment horizontal="center" vertical="center" wrapText="1"/>
    </xf>
    <xf numFmtId="2" fontId="3" fillId="0" borderId="203" xfId="1" applyNumberFormat="1" applyFont="1" applyFill="1" applyBorder="1" applyAlignment="1">
      <alignment horizontal="center" vertical="center" wrapText="1"/>
    </xf>
    <xf numFmtId="4" fontId="3" fillId="0" borderId="203" xfId="1" applyNumberFormat="1" applyFont="1" applyFill="1" applyBorder="1" applyAlignment="1">
      <alignment horizontal="center" vertical="center" wrapText="1"/>
    </xf>
    <xf numFmtId="3" fontId="3" fillId="0" borderId="205" xfId="1" applyNumberFormat="1" applyFont="1" applyFill="1" applyBorder="1" applyAlignment="1">
      <alignment horizontal="center" vertical="center" wrapText="1"/>
    </xf>
    <xf numFmtId="3" fontId="3" fillId="18" borderId="205" xfId="1" applyNumberFormat="1" applyFont="1" applyFill="1" applyBorder="1" applyAlignment="1">
      <alignment horizontal="center" vertical="center" wrapText="1"/>
    </xf>
    <xf numFmtId="2" fontId="3" fillId="18" borderId="206" xfId="1" applyNumberFormat="1" applyFont="1" applyFill="1" applyBorder="1" applyAlignment="1">
      <alignment horizontal="center" vertical="center" wrapText="1"/>
    </xf>
    <xf numFmtId="0" fontId="3" fillId="0" borderId="207" xfId="1" applyFont="1" applyFill="1" applyBorder="1" applyAlignment="1">
      <alignment horizontal="center" vertical="center" wrapText="1"/>
    </xf>
    <xf numFmtId="3" fontId="3" fillId="0" borderId="208" xfId="1" applyNumberFormat="1" applyFont="1" applyFill="1" applyBorder="1" applyAlignment="1">
      <alignment horizontal="center" vertical="center" wrapText="1"/>
    </xf>
    <xf numFmtId="2" fontId="3" fillId="0" borderId="208" xfId="1" applyNumberFormat="1" applyFont="1" applyFill="1" applyBorder="1" applyAlignment="1">
      <alignment horizontal="center" vertical="center" wrapText="1"/>
    </xf>
    <xf numFmtId="4" fontId="3" fillId="0" borderId="208" xfId="1" applyNumberFormat="1" applyFont="1" applyFill="1" applyBorder="1" applyAlignment="1">
      <alignment horizontal="center" vertical="center" wrapText="1"/>
    </xf>
    <xf numFmtId="2" fontId="3" fillId="0" borderId="209" xfId="1" applyNumberFormat="1" applyFont="1" applyFill="1" applyBorder="1" applyAlignment="1">
      <alignment horizontal="center" vertical="center" wrapText="1"/>
    </xf>
    <xf numFmtId="49" fontId="3" fillId="0" borderId="106" xfId="1" applyNumberFormat="1" applyFont="1" applyBorder="1" applyAlignment="1">
      <alignment horizontal="center" vertical="center" wrapText="1"/>
    </xf>
    <xf numFmtId="49" fontId="3" fillId="0" borderId="25" xfId="1" applyNumberFormat="1" applyFont="1" applyBorder="1" applyAlignment="1">
      <alignment horizontal="center" vertical="center" wrapText="1"/>
    </xf>
    <xf numFmtId="49" fontId="3" fillId="0" borderId="40" xfId="1" applyNumberFormat="1" applyFont="1" applyBorder="1" applyAlignment="1">
      <alignment horizontal="center" vertical="center" wrapText="1"/>
    </xf>
    <xf numFmtId="10" fontId="3" fillId="0" borderId="202" xfId="1" applyNumberFormat="1" applyFont="1" applyFill="1" applyBorder="1" applyAlignment="1">
      <alignment horizontal="center" vertical="center" wrapText="1"/>
    </xf>
    <xf numFmtId="10" fontId="3" fillId="0" borderId="203" xfId="11" applyNumberFormat="1" applyFont="1" applyFill="1" applyBorder="1" applyAlignment="1">
      <alignment horizontal="center" vertical="center" wrapText="1"/>
    </xf>
    <xf numFmtId="10" fontId="3" fillId="0" borderId="205" xfId="1" applyNumberFormat="1" applyFont="1" applyFill="1" applyBorder="1" applyAlignment="1">
      <alignment horizontal="center" vertical="center" wrapText="1"/>
    </xf>
    <xf numFmtId="10" fontId="3" fillId="18" borderId="205" xfId="1" applyNumberFormat="1" applyFont="1" applyFill="1" applyBorder="1" applyAlignment="1">
      <alignment horizontal="center" vertical="center" wrapText="1"/>
    </xf>
    <xf numFmtId="10" fontId="3" fillId="18" borderId="206" xfId="11" applyNumberFormat="1" applyFont="1" applyFill="1" applyBorder="1" applyAlignment="1">
      <alignment horizontal="center" vertical="center" wrapText="1"/>
    </xf>
    <xf numFmtId="10" fontId="3" fillId="0" borderId="207" xfId="1" applyNumberFormat="1" applyFont="1" applyFill="1" applyBorder="1" applyAlignment="1">
      <alignment horizontal="center" vertical="center" wrapText="1"/>
    </xf>
    <xf numFmtId="10" fontId="3" fillId="0" borderId="208" xfId="11" applyNumberFormat="1" applyFont="1" applyFill="1" applyBorder="1" applyAlignment="1">
      <alignment horizontal="center" vertical="center" wrapText="1"/>
    </xf>
    <xf numFmtId="10" fontId="3" fillId="0" borderId="211" xfId="11" applyNumberFormat="1" applyFont="1" applyFill="1" applyBorder="1" applyAlignment="1">
      <alignment horizontal="center" vertical="center" wrapText="1"/>
    </xf>
    <xf numFmtId="10" fontId="3" fillId="0" borderId="209" xfId="11" applyNumberFormat="1" applyFont="1" applyFill="1" applyBorder="1" applyAlignment="1">
      <alignment horizontal="center" vertical="center" wrapText="1"/>
    </xf>
    <xf numFmtId="0" fontId="3" fillId="0" borderId="214" xfId="1" applyFont="1" applyFill="1" applyBorder="1" applyAlignment="1">
      <alignment horizontal="center" vertical="center" wrapText="1"/>
    </xf>
    <xf numFmtId="3" fontId="3" fillId="2" borderId="212" xfId="1" applyNumberFormat="1" applyFont="1" applyFill="1" applyBorder="1" applyAlignment="1">
      <alignment horizontal="center" vertical="center" wrapText="1"/>
    </xf>
    <xf numFmtId="2" fontId="3" fillId="2" borderId="212" xfId="1" applyNumberFormat="1" applyFont="1" applyFill="1" applyBorder="1" applyAlignment="1">
      <alignment horizontal="center" vertical="center" wrapText="1"/>
    </xf>
    <xf numFmtId="4" fontId="3" fillId="2" borderId="212" xfId="1" applyNumberFormat="1" applyFont="1" applyFill="1" applyBorder="1" applyAlignment="1">
      <alignment horizontal="center" vertical="center" wrapText="1"/>
    </xf>
    <xf numFmtId="2" fontId="3" fillId="0" borderId="212" xfId="1" applyNumberFormat="1" applyFont="1" applyFill="1" applyBorder="1" applyAlignment="1">
      <alignment horizontal="center" vertical="center" wrapText="1"/>
    </xf>
    <xf numFmtId="2" fontId="3" fillId="0" borderId="213" xfId="1" applyNumberFormat="1" applyFont="1" applyFill="1" applyBorder="1" applyAlignment="1">
      <alignment horizontal="center" vertical="center" wrapText="1"/>
    </xf>
    <xf numFmtId="3" fontId="3" fillId="0" borderId="212" xfId="1" applyNumberFormat="1" applyFont="1" applyFill="1" applyBorder="1" applyAlignment="1">
      <alignment horizontal="center" vertical="center" wrapText="1"/>
    </xf>
    <xf numFmtId="4" fontId="3" fillId="0" borderId="212" xfId="1" applyNumberFormat="1" applyFont="1" applyFill="1" applyBorder="1" applyAlignment="1">
      <alignment horizontal="center" vertical="center" wrapText="1"/>
    </xf>
    <xf numFmtId="10" fontId="3" fillId="0" borderId="215" xfId="1" applyNumberFormat="1" applyFont="1" applyFill="1" applyBorder="1" applyAlignment="1">
      <alignment horizontal="center" vertical="center" wrapText="1"/>
    </xf>
    <xf numFmtId="10" fontId="3" fillId="0" borderId="212" xfId="11" applyNumberFormat="1" applyFont="1" applyFill="1" applyBorder="1" applyAlignment="1">
      <alignment horizontal="center" vertical="center" wrapText="1"/>
    </xf>
    <xf numFmtId="10" fontId="3" fillId="0" borderId="216" xfId="11" applyNumberFormat="1" applyFont="1" applyFill="1" applyBorder="1" applyAlignment="1">
      <alignment horizontal="center" vertical="center" wrapText="1"/>
    </xf>
    <xf numFmtId="10" fontId="3" fillId="0" borderId="217" xfId="11" applyNumberFormat="1" applyFont="1" applyFill="1" applyBorder="1" applyAlignment="1">
      <alignment horizontal="center" vertical="center" wrapText="1"/>
    </xf>
    <xf numFmtId="0" fontId="3" fillId="0" borderId="231" xfId="5" applyNumberFormat="1" applyFont="1" applyFill="1" applyBorder="1" applyAlignment="1">
      <alignment horizontal="center" vertical="center" wrapText="1"/>
    </xf>
    <xf numFmtId="49" fontId="3" fillId="0" borderId="232" xfId="1" applyNumberFormat="1" applyFont="1" applyBorder="1" applyAlignment="1">
      <alignment horizontal="center" vertical="center" wrapText="1"/>
    </xf>
    <xf numFmtId="3" fontId="26" fillId="16" borderId="234" xfId="1" applyNumberFormat="1" applyFont="1" applyFill="1" applyBorder="1" applyAlignment="1">
      <alignment horizontal="center" vertical="center" wrapText="1"/>
    </xf>
    <xf numFmtId="3" fontId="26" fillId="16" borderId="233" xfId="1" applyNumberFormat="1" applyFont="1" applyFill="1" applyBorder="1" applyAlignment="1">
      <alignment horizontal="center" vertical="center" wrapText="1"/>
    </xf>
    <xf numFmtId="2" fontId="26" fillId="16" borderId="235" xfId="1" applyNumberFormat="1" applyFont="1" applyFill="1" applyBorder="1" applyAlignment="1">
      <alignment horizontal="center" vertical="center" wrapText="1"/>
    </xf>
    <xf numFmtId="4" fontId="26" fillId="16" borderId="235" xfId="1" applyNumberFormat="1" applyFont="1" applyFill="1" applyBorder="1" applyAlignment="1">
      <alignment horizontal="center" vertical="center" wrapText="1"/>
    </xf>
    <xf numFmtId="0" fontId="26" fillId="16" borderId="236" xfId="1" applyFont="1" applyFill="1" applyBorder="1" applyAlignment="1">
      <alignment horizontal="center" vertical="center" wrapText="1"/>
    </xf>
    <xf numFmtId="3" fontId="26" fillId="16" borderId="235" xfId="1" applyNumberFormat="1" applyFont="1" applyFill="1" applyBorder="1" applyAlignment="1">
      <alignment horizontal="center" vertical="center" wrapText="1"/>
    </xf>
    <xf numFmtId="2" fontId="48" fillId="16" borderId="235" xfId="1" applyNumberFormat="1" applyFont="1" applyFill="1" applyBorder="1" applyAlignment="1">
      <alignment horizontal="center" vertical="center" wrapText="1"/>
    </xf>
    <xf numFmtId="4" fontId="26" fillId="16" borderId="233" xfId="1" applyNumberFormat="1" applyFont="1" applyFill="1" applyBorder="1" applyAlignment="1">
      <alignment horizontal="center" vertical="center" wrapText="1"/>
    </xf>
    <xf numFmtId="10" fontId="26" fillId="16" borderId="236" xfId="1" applyNumberFormat="1" applyFont="1" applyFill="1" applyBorder="1" applyAlignment="1">
      <alignment horizontal="center" vertical="center" wrapText="1"/>
    </xf>
    <xf numFmtId="10" fontId="26" fillId="16" borderId="235" xfId="11" applyNumberFormat="1" applyFont="1" applyFill="1" applyBorder="1" applyAlignment="1">
      <alignment horizontal="center" vertical="center" wrapText="1"/>
    </xf>
    <xf numFmtId="10" fontId="26" fillId="16" borderId="237" xfId="11" applyNumberFormat="1" applyFont="1" applyFill="1" applyBorder="1" applyAlignment="1">
      <alignment horizontal="center" vertical="center" wrapText="1"/>
    </xf>
    <xf numFmtId="10" fontId="26" fillId="16" borderId="238" xfId="11" applyNumberFormat="1" applyFont="1" applyFill="1" applyBorder="1" applyAlignment="1">
      <alignment horizontal="center" vertical="center" wrapText="1"/>
    </xf>
    <xf numFmtId="0" fontId="3" fillId="18" borderId="240" xfId="1" applyFont="1" applyFill="1" applyBorder="1" applyAlignment="1">
      <alignment horizontal="center" vertical="center" wrapText="1"/>
    </xf>
    <xf numFmtId="0" fontId="3" fillId="0" borderId="241" xfId="1" applyFont="1" applyFill="1" applyBorder="1" applyAlignment="1">
      <alignment horizontal="center" vertical="center" wrapText="1"/>
    </xf>
    <xf numFmtId="0" fontId="9" fillId="0" borderId="242" xfId="6" applyFont="1" applyFill="1" applyBorder="1" applyAlignment="1">
      <alignment horizontal="center" vertical="center" wrapText="1"/>
    </xf>
    <xf numFmtId="0" fontId="9" fillId="0" borderId="200" xfId="6" applyFont="1" applyFill="1" applyBorder="1" applyAlignment="1">
      <alignment horizontal="center" vertical="center" wrapText="1"/>
    </xf>
    <xf numFmtId="0" fontId="9" fillId="18" borderId="200" xfId="6" applyFont="1" applyFill="1" applyBorder="1" applyAlignment="1">
      <alignment horizontal="center" vertical="center" wrapText="1"/>
    </xf>
    <xf numFmtId="0" fontId="9" fillId="0" borderId="201" xfId="6" applyFont="1" applyFill="1" applyBorder="1" applyAlignment="1">
      <alignment horizontal="center" vertical="center" wrapText="1"/>
    </xf>
    <xf numFmtId="0" fontId="3" fillId="0" borderId="243" xfId="1" applyFont="1" applyFill="1" applyBorder="1" applyAlignment="1">
      <alignment vertical="center" wrapText="1"/>
    </xf>
    <xf numFmtId="0" fontId="3" fillId="0" borderId="244" xfId="1" applyFont="1" applyFill="1" applyBorder="1" applyAlignment="1">
      <alignment horizontal="left" vertical="center" wrapText="1"/>
    </xf>
    <xf numFmtId="0" fontId="9" fillId="0" borderId="198" xfId="6" applyFont="1" applyFill="1" applyBorder="1" applyAlignment="1">
      <alignment horizontal="center" vertical="center" wrapText="1"/>
    </xf>
    <xf numFmtId="0" fontId="22" fillId="16" borderId="246" xfId="2" applyFont="1" applyFill="1" applyBorder="1" applyAlignment="1">
      <alignment horizontal="center" vertical="center" wrapText="1"/>
    </xf>
    <xf numFmtId="10" fontId="22" fillId="27" borderId="245" xfId="2" applyNumberFormat="1" applyFont="1" applyFill="1" applyBorder="1" applyAlignment="1">
      <alignment horizontal="center" vertical="center" wrapText="1"/>
    </xf>
    <xf numFmtId="0" fontId="6" fillId="2" borderId="247" xfId="2" applyFont="1" applyFill="1" applyBorder="1" applyAlignment="1">
      <alignment horizontal="left" vertical="center" wrapText="1"/>
    </xf>
    <xf numFmtId="0" fontId="14" fillId="0" borderId="248" xfId="2" applyFont="1" applyFill="1" applyBorder="1" applyAlignment="1">
      <alignment horizontal="left" vertical="center" wrapText="1"/>
    </xf>
    <xf numFmtId="0" fontId="14" fillId="0" borderId="6" xfId="2" applyFont="1" applyFill="1" applyBorder="1" applyAlignment="1">
      <alignment horizontal="left" vertical="center" wrapText="1"/>
    </xf>
    <xf numFmtId="0" fontId="14" fillId="0" borderId="0" xfId="2" applyFont="1" applyFill="1" applyBorder="1" applyAlignment="1">
      <alignment horizontal="left" vertical="center" wrapText="1"/>
    </xf>
    <xf numFmtId="0" fontId="14" fillId="18" borderId="28" xfId="2" applyFont="1" applyFill="1" applyBorder="1" applyAlignment="1">
      <alignment horizontal="left" vertical="center" wrapText="1"/>
    </xf>
    <xf numFmtId="0" fontId="14" fillId="18" borderId="6" xfId="2" applyFont="1" applyFill="1" applyBorder="1" applyAlignment="1">
      <alignment horizontal="left" vertical="center" wrapText="1"/>
    </xf>
    <xf numFmtId="0" fontId="26" fillId="2" borderId="249" xfId="1" applyFont="1" applyFill="1" applyBorder="1" applyAlignment="1">
      <alignment horizontal="center" vertical="center" wrapText="1"/>
    </xf>
    <xf numFmtId="0" fontId="23" fillId="17" borderId="2" xfId="5" applyFont="1" applyFill="1" applyBorder="1" applyAlignment="1">
      <alignment horizontal="center" vertical="center" wrapText="1"/>
    </xf>
    <xf numFmtId="0" fontId="23" fillId="16" borderId="2" xfId="9" applyFont="1" applyFill="1" applyBorder="1" applyAlignment="1">
      <alignment horizontal="center" vertical="center" wrapText="1"/>
    </xf>
    <xf numFmtId="0" fontId="3" fillId="0" borderId="6" xfId="5" applyNumberFormat="1" applyFont="1" applyFill="1" applyBorder="1" applyAlignment="1">
      <alignment horizontal="center" vertical="center" wrapText="1"/>
    </xf>
    <xf numFmtId="0" fontId="3" fillId="0" borderId="251" xfId="5" applyNumberFormat="1" applyFont="1" applyFill="1" applyBorder="1" applyAlignment="1">
      <alignment horizontal="center" vertical="center" wrapText="1"/>
    </xf>
    <xf numFmtId="0" fontId="39" fillId="0" borderId="6" xfId="0" applyFont="1" applyBorder="1" applyAlignment="1">
      <alignment horizontal="center" vertical="center" wrapText="1"/>
    </xf>
    <xf numFmtId="0" fontId="29" fillId="0" borderId="251" xfId="0" applyFont="1" applyBorder="1" applyAlignment="1">
      <alignment horizontal="center" vertical="center" wrapText="1"/>
    </xf>
    <xf numFmtId="3" fontId="29" fillId="0" borderId="2" xfId="0" applyNumberFormat="1" applyFont="1" applyBorder="1" applyAlignment="1">
      <alignment horizontal="center" vertical="center" wrapText="1"/>
    </xf>
    <xf numFmtId="0" fontId="39" fillId="6" borderId="2" xfId="0" applyFont="1" applyFill="1" applyBorder="1" applyAlignment="1">
      <alignment horizontal="center" vertical="center" wrapText="1"/>
    </xf>
    <xf numFmtId="0" fontId="39" fillId="0" borderId="2" xfId="0" applyFont="1" applyBorder="1" applyAlignment="1">
      <alignment horizontal="center" vertical="center" wrapText="1"/>
    </xf>
    <xf numFmtId="0" fontId="29" fillId="0" borderId="2" xfId="0" applyFont="1" applyBorder="1" applyAlignment="1">
      <alignment horizontal="center" vertical="center" wrapText="1"/>
    </xf>
    <xf numFmtId="0" fontId="39" fillId="0" borderId="3" xfId="0" applyFont="1" applyBorder="1" applyAlignment="1">
      <alignment horizontal="center" vertical="center" wrapText="1"/>
    </xf>
    <xf numFmtId="3" fontId="29" fillId="19" borderId="3" xfId="0" applyNumberFormat="1" applyFont="1" applyFill="1" applyBorder="1" applyAlignment="1">
      <alignment horizontal="center" vertical="center" wrapText="1"/>
    </xf>
    <xf numFmtId="4" fontId="29" fillId="19" borderId="3" xfId="0" applyNumberFormat="1" applyFont="1" applyFill="1" applyBorder="1" applyAlignment="1">
      <alignment horizontal="center" vertical="center" wrapText="1"/>
    </xf>
    <xf numFmtId="0" fontId="39" fillId="6" borderId="252" xfId="0" applyFont="1" applyFill="1" applyBorder="1" applyAlignment="1">
      <alignment horizontal="center" vertical="center" wrapText="1"/>
    </xf>
    <xf numFmtId="0" fontId="29" fillId="3" borderId="252" xfId="0" applyFont="1" applyFill="1" applyBorder="1" applyAlignment="1">
      <alignment horizontal="center" vertical="center" wrapText="1"/>
    </xf>
    <xf numFmtId="3" fontId="29" fillId="6" borderId="252" xfId="0" applyNumberFormat="1" applyFont="1" applyFill="1" applyBorder="1" applyAlignment="1">
      <alignment horizontal="center" vertical="center" wrapText="1"/>
    </xf>
    <xf numFmtId="3" fontId="29" fillId="3" borderId="252" xfId="0" applyNumberFormat="1" applyFont="1" applyFill="1" applyBorder="1" applyAlignment="1">
      <alignment horizontal="center" vertical="center" wrapText="1"/>
    </xf>
    <xf numFmtId="4" fontId="29" fillId="6" borderId="252" xfId="0" applyNumberFormat="1" applyFont="1" applyFill="1" applyBorder="1" applyAlignment="1">
      <alignment horizontal="center" vertical="center" wrapText="1"/>
    </xf>
    <xf numFmtId="0" fontId="29" fillId="3" borderId="2" xfId="0" applyFont="1" applyFill="1" applyBorder="1" applyAlignment="1">
      <alignment horizontal="center" vertical="center" wrapText="1"/>
    </xf>
    <xf numFmtId="3" fontId="29" fillId="3" borderId="2" xfId="0" applyNumberFormat="1" applyFont="1" applyFill="1" applyBorder="1" applyAlignment="1">
      <alignment horizontal="center" vertical="center" wrapText="1"/>
    </xf>
    <xf numFmtId="0" fontId="39" fillId="2" borderId="2" xfId="0" applyFont="1" applyFill="1" applyBorder="1" applyAlignment="1">
      <alignment horizontal="center" vertical="center" wrapText="1"/>
    </xf>
    <xf numFmtId="0" fontId="29" fillId="2" borderId="2" xfId="0" applyFont="1" applyFill="1" applyBorder="1" applyAlignment="1">
      <alignment horizontal="center" vertical="center" wrapText="1"/>
    </xf>
    <xf numFmtId="3" fontId="29" fillId="2" borderId="2" xfId="0" applyNumberFormat="1" applyFont="1" applyFill="1" applyBorder="1" applyAlignment="1">
      <alignment horizontal="center" vertical="center" wrapText="1"/>
    </xf>
    <xf numFmtId="0" fontId="11" fillId="0" borderId="0" xfId="9" applyNumberFormat="1" applyFont="1" applyBorder="1" applyAlignment="1">
      <alignment horizontal="center" vertical="center" wrapText="1"/>
    </xf>
    <xf numFmtId="2" fontId="6" fillId="0" borderId="0" xfId="1" applyNumberFormat="1" applyFont="1"/>
    <xf numFmtId="0" fontId="10" fillId="0" borderId="0" xfId="9" applyNumberFormat="1" applyFont="1" applyBorder="1" applyAlignment="1">
      <alignment horizontal="right" vertical="center" wrapText="1"/>
    </xf>
    <xf numFmtId="3" fontId="6" fillId="0" borderId="0" xfId="4" applyNumberFormat="1" applyFont="1"/>
    <xf numFmtId="4" fontId="10" fillId="0" borderId="0" xfId="1" applyNumberFormat="1" applyFont="1" applyAlignment="1">
      <alignment horizontal="right" vertical="center" wrapText="1"/>
    </xf>
    <xf numFmtId="0" fontId="11" fillId="0" borderId="0" xfId="1" applyFont="1" applyAlignment="1">
      <alignment horizontal="center" vertical="center"/>
    </xf>
    <xf numFmtId="0" fontId="13" fillId="26" borderId="193" xfId="1" applyFont="1" applyFill="1" applyBorder="1" applyAlignment="1">
      <alignment horizontal="center" vertical="center"/>
    </xf>
    <xf numFmtId="0" fontId="13" fillId="26" borderId="194" xfId="1" applyFont="1" applyFill="1" applyBorder="1" applyAlignment="1">
      <alignment horizontal="center" vertical="center"/>
    </xf>
    <xf numFmtId="4" fontId="10" fillId="0" borderId="0" xfId="4" applyNumberFormat="1" applyFont="1" applyAlignment="1">
      <alignment horizontal="right" vertical="center" wrapText="1"/>
    </xf>
    <xf numFmtId="0" fontId="13" fillId="16" borderId="51" xfId="1" applyFont="1" applyFill="1" applyBorder="1" applyAlignment="1">
      <alignment horizontal="center" vertical="center"/>
    </xf>
    <xf numFmtId="0" fontId="5" fillId="16" borderId="53" xfId="0" applyFont="1" applyFill="1" applyBorder="1"/>
    <xf numFmtId="4" fontId="16" fillId="0" borderId="0" xfId="1" applyNumberFormat="1" applyFont="1" applyAlignment="1">
      <alignment horizontal="right" vertical="center" wrapText="1"/>
    </xf>
    <xf numFmtId="0" fontId="17" fillId="0" borderId="0" xfId="1" applyFont="1" applyFill="1" applyBorder="1" applyAlignment="1">
      <alignment horizontal="center" vertical="center" wrapText="1"/>
    </xf>
    <xf numFmtId="0" fontId="13" fillId="16" borderId="148" xfId="1" applyFont="1" applyFill="1" applyBorder="1" applyAlignment="1">
      <alignment horizontal="center" vertical="center"/>
    </xf>
    <xf numFmtId="0" fontId="5" fillId="16" borderId="92" xfId="0" applyFont="1" applyFill="1" applyBorder="1"/>
    <xf numFmtId="49" fontId="13" fillId="16" borderId="63" xfId="1" applyNumberFormat="1" applyFont="1" applyFill="1" applyBorder="1" applyAlignment="1">
      <alignment horizontal="center" vertical="center" wrapText="1"/>
    </xf>
    <xf numFmtId="49" fontId="13" fillId="16" borderId="179" xfId="1" applyNumberFormat="1" applyFont="1" applyFill="1" applyBorder="1" applyAlignment="1">
      <alignment horizontal="center" vertical="center" wrapText="1"/>
    </xf>
    <xf numFmtId="0" fontId="13" fillId="16" borderId="65" xfId="1" applyFont="1" applyFill="1" applyBorder="1" applyAlignment="1">
      <alignment horizontal="center" vertical="center" wrapText="1"/>
    </xf>
    <xf numFmtId="0" fontId="13" fillId="16" borderId="180" xfId="1" applyFont="1" applyFill="1" applyBorder="1" applyAlignment="1">
      <alignment horizontal="center" vertical="center" wrapText="1"/>
    </xf>
    <xf numFmtId="0" fontId="22" fillId="17" borderId="67" xfId="5" applyFont="1" applyFill="1" applyBorder="1" applyAlignment="1">
      <alignment horizontal="center" vertical="center" wrapText="1"/>
    </xf>
    <xf numFmtId="0" fontId="22" fillId="17" borderId="72" xfId="5" applyFont="1" applyFill="1" applyBorder="1" applyAlignment="1">
      <alignment horizontal="center" vertical="center" wrapText="1"/>
    </xf>
    <xf numFmtId="0" fontId="22" fillId="16" borderId="68" xfId="1" applyFont="1" applyFill="1" applyBorder="1" applyAlignment="1">
      <alignment horizontal="center" vertical="center" wrapText="1"/>
    </xf>
    <xf numFmtId="0" fontId="22" fillId="16" borderId="73" xfId="1" applyFont="1" applyFill="1" applyBorder="1" applyAlignment="1">
      <alignment horizontal="center" vertical="center" wrapText="1"/>
    </xf>
    <xf numFmtId="4" fontId="10" fillId="0" borderId="0" xfId="2" applyNumberFormat="1" applyFont="1" applyAlignment="1">
      <alignment horizontal="right" vertical="center" wrapText="1"/>
    </xf>
    <xf numFmtId="0" fontId="22" fillId="16" borderId="173" xfId="2" applyFont="1" applyFill="1" applyBorder="1" applyAlignment="1">
      <alignment horizontal="center" vertical="center" wrapText="1"/>
    </xf>
    <xf numFmtId="0" fontId="22" fillId="16" borderId="174" xfId="2" applyFont="1" applyFill="1" applyBorder="1" applyAlignment="1">
      <alignment horizontal="center" vertical="center" wrapText="1"/>
    </xf>
    <xf numFmtId="0" fontId="7" fillId="0" borderId="0" xfId="2" applyFont="1" applyBorder="1" applyAlignment="1">
      <alignment horizontal="center" vertical="center" wrapText="1"/>
    </xf>
    <xf numFmtId="0" fontId="68" fillId="16" borderId="2" xfId="1" applyFont="1" applyFill="1" applyBorder="1" applyAlignment="1">
      <alignment horizontal="center" vertical="center" wrapText="1"/>
    </xf>
    <xf numFmtId="0" fontId="11" fillId="0" borderId="0" xfId="1" applyFont="1" applyAlignment="1">
      <alignment horizontal="center" vertical="center" wrapText="1"/>
    </xf>
    <xf numFmtId="49" fontId="11" fillId="0" borderId="0" xfId="1" applyNumberFormat="1" applyFont="1" applyBorder="1" applyAlignment="1">
      <alignment horizontal="center" vertical="center" wrapText="1"/>
    </xf>
    <xf numFmtId="0" fontId="68" fillId="17" borderId="2" xfId="5" applyFont="1" applyFill="1" applyBorder="1" applyAlignment="1">
      <alignment horizontal="center" vertical="center" wrapText="1"/>
    </xf>
    <xf numFmtId="0" fontId="68" fillId="16" borderId="2" xfId="1" applyNumberFormat="1" applyFont="1" applyFill="1" applyBorder="1" applyAlignment="1">
      <alignment horizontal="center" vertical="center" wrapText="1"/>
    </xf>
    <xf numFmtId="4" fontId="68" fillId="16" borderId="2" xfId="1" applyNumberFormat="1" applyFont="1" applyFill="1" applyBorder="1" applyAlignment="1">
      <alignment horizontal="center" vertical="center" wrapText="1"/>
    </xf>
    <xf numFmtId="4" fontId="68" fillId="16" borderId="6" xfId="1" applyNumberFormat="1" applyFont="1" applyFill="1" applyBorder="1" applyAlignment="1">
      <alignment horizontal="center" vertical="center" wrapText="1"/>
    </xf>
    <xf numFmtId="0" fontId="26" fillId="16" borderId="2" xfId="4" applyFont="1" applyFill="1" applyBorder="1" applyAlignment="1">
      <alignment horizontal="center" vertical="center" wrapText="1"/>
    </xf>
    <xf numFmtId="4" fontId="26" fillId="16" borderId="2" xfId="4" applyNumberFormat="1" applyFont="1" applyFill="1" applyBorder="1" applyAlignment="1">
      <alignment horizontal="center" vertical="center" wrapText="1"/>
    </xf>
    <xf numFmtId="0" fontId="11" fillId="0" borderId="0" xfId="4" applyNumberFormat="1" applyFont="1" applyBorder="1" applyAlignment="1">
      <alignment horizontal="center" vertical="center" wrapText="1"/>
    </xf>
    <xf numFmtId="0" fontId="26" fillId="17" borderId="2" xfId="5" applyFont="1" applyFill="1" applyBorder="1" applyAlignment="1">
      <alignment horizontal="center" vertical="center" wrapText="1"/>
    </xf>
    <xf numFmtId="4" fontId="26" fillId="16" borderId="2" xfId="1" applyNumberFormat="1" applyFont="1" applyFill="1" applyBorder="1" applyAlignment="1">
      <alignment horizontal="center" vertical="center" wrapText="1"/>
    </xf>
    <xf numFmtId="0" fontId="11" fillId="0" borderId="0" xfId="1" applyNumberFormat="1" applyFont="1" applyBorder="1" applyAlignment="1">
      <alignment horizontal="center" vertical="center" wrapText="1"/>
    </xf>
    <xf numFmtId="0" fontId="26" fillId="16" borderId="2" xfId="1" applyFont="1" applyFill="1" applyBorder="1" applyAlignment="1">
      <alignment horizontal="center" vertical="center" wrapText="1"/>
    </xf>
    <xf numFmtId="0" fontId="26" fillId="17" borderId="134" xfId="5" applyFont="1" applyFill="1" applyBorder="1" applyAlignment="1">
      <alignment horizontal="center" vertical="center" wrapText="1"/>
    </xf>
    <xf numFmtId="0" fontId="26" fillId="17" borderId="73" xfId="5" applyFont="1" applyFill="1" applyBorder="1" applyAlignment="1">
      <alignment horizontal="center" vertical="center" wrapText="1"/>
    </xf>
    <xf numFmtId="0" fontId="26" fillId="16" borderId="148" xfId="4" applyFont="1" applyFill="1" applyBorder="1" applyAlignment="1">
      <alignment horizontal="center" vertical="center" wrapText="1"/>
    </xf>
    <xf numFmtId="0" fontId="26" fillId="16" borderId="92" xfId="4" applyFont="1" applyFill="1" applyBorder="1" applyAlignment="1">
      <alignment horizontal="center" vertical="center" wrapText="1"/>
    </xf>
    <xf numFmtId="0" fontId="55" fillId="0" borderId="0" xfId="4" applyNumberFormat="1" applyFont="1" applyBorder="1" applyAlignment="1">
      <alignment horizontal="center" vertical="center" wrapText="1"/>
    </xf>
    <xf numFmtId="0" fontId="26" fillId="17" borderId="63" xfId="5" applyFont="1" applyFill="1" applyBorder="1" applyAlignment="1">
      <alignment horizontal="center" vertical="center" wrapText="1"/>
    </xf>
    <xf numFmtId="0" fontId="26" fillId="17" borderId="80" xfId="5" applyFont="1" applyFill="1" applyBorder="1" applyAlignment="1">
      <alignment horizontal="center" vertical="center" wrapText="1"/>
    </xf>
    <xf numFmtId="0" fontId="26" fillId="17" borderId="65" xfId="5" applyFont="1" applyFill="1" applyBorder="1" applyAlignment="1">
      <alignment horizontal="center" vertical="center" wrapText="1"/>
    </xf>
    <xf numFmtId="0" fontId="26" fillId="17" borderId="81" xfId="5" applyFont="1" applyFill="1" applyBorder="1" applyAlignment="1">
      <alignment horizontal="center" vertical="center" wrapText="1"/>
    </xf>
    <xf numFmtId="0" fontId="26" fillId="16" borderId="88" xfId="4" applyFont="1" applyFill="1" applyBorder="1" applyAlignment="1">
      <alignment horizontal="center" vertical="center" wrapText="1"/>
    </xf>
    <xf numFmtId="0" fontId="26" fillId="16" borderId="89" xfId="4" applyFont="1" applyFill="1" applyBorder="1" applyAlignment="1">
      <alignment horizontal="center" vertical="center" wrapText="1"/>
    </xf>
    <xf numFmtId="4" fontId="26" fillId="16" borderId="65" xfId="4" applyNumberFormat="1" applyFont="1" applyFill="1" applyBorder="1" applyAlignment="1">
      <alignment horizontal="center" vertical="center" wrapText="1"/>
    </xf>
    <xf numFmtId="4" fontId="26" fillId="16" borderId="81" xfId="4" applyNumberFormat="1" applyFont="1" applyFill="1" applyBorder="1" applyAlignment="1">
      <alignment horizontal="center" vertical="center" wrapText="1"/>
    </xf>
    <xf numFmtId="4" fontId="26" fillId="16" borderId="79" xfId="4" applyNumberFormat="1" applyFont="1" applyFill="1" applyBorder="1" applyAlignment="1">
      <alignment horizontal="center" vertical="center" wrapText="1"/>
    </xf>
    <xf numFmtId="4" fontId="26" fillId="16" borderId="76" xfId="4" applyNumberFormat="1" applyFont="1" applyFill="1" applyBorder="1" applyAlignment="1">
      <alignment horizontal="center" vertical="center" wrapText="1"/>
    </xf>
    <xf numFmtId="4" fontId="23" fillId="16" borderId="65" xfId="9" applyNumberFormat="1" applyFont="1" applyFill="1" applyBorder="1" applyAlignment="1">
      <alignment horizontal="center" vertical="center" wrapText="1"/>
    </xf>
    <xf numFmtId="4" fontId="23" fillId="16" borderId="81" xfId="9" applyNumberFormat="1" applyFont="1" applyFill="1" applyBorder="1" applyAlignment="1">
      <alignment horizontal="center" vertical="center" wrapText="1"/>
    </xf>
    <xf numFmtId="4" fontId="23" fillId="16" borderId="86" xfId="9" applyNumberFormat="1" applyFont="1" applyFill="1" applyBorder="1" applyAlignment="1">
      <alignment horizontal="center" vertical="center" wrapText="1"/>
    </xf>
    <xf numFmtId="4" fontId="23" fillId="16" borderId="87" xfId="9" applyNumberFormat="1" applyFont="1" applyFill="1" applyBorder="1" applyAlignment="1">
      <alignment horizontal="center" vertical="center" wrapText="1"/>
    </xf>
    <xf numFmtId="4" fontId="23" fillId="16" borderId="101" xfId="9" applyNumberFormat="1" applyFont="1" applyFill="1" applyBorder="1" applyAlignment="1">
      <alignment horizontal="center" vertical="center" wrapText="1"/>
    </xf>
    <xf numFmtId="4" fontId="23" fillId="16" borderId="102" xfId="9" applyNumberFormat="1" applyFont="1" applyFill="1" applyBorder="1" applyAlignment="1">
      <alignment horizontal="center" vertical="center" wrapText="1"/>
    </xf>
    <xf numFmtId="0" fontId="13" fillId="16" borderId="93" xfId="10" applyFont="1" applyFill="1" applyBorder="1" applyAlignment="1">
      <alignment horizontal="center" vertical="center"/>
    </xf>
    <xf numFmtId="0" fontId="5" fillId="16" borderId="99" xfId="0" applyFont="1" applyFill="1" applyBorder="1"/>
    <xf numFmtId="4" fontId="10" fillId="0" borderId="0" xfId="9" applyNumberFormat="1" applyFont="1" applyAlignment="1">
      <alignment horizontal="right" vertical="center" wrapText="1"/>
    </xf>
    <xf numFmtId="0" fontId="11" fillId="0" borderId="0" xfId="9" applyNumberFormat="1" applyFont="1" applyBorder="1" applyAlignment="1">
      <alignment horizontal="center" vertical="center" wrapText="1"/>
    </xf>
    <xf numFmtId="0" fontId="23" fillId="17" borderId="63" xfId="5" applyFont="1" applyFill="1" applyBorder="1" applyAlignment="1">
      <alignment horizontal="center" vertical="center" wrapText="1"/>
    </xf>
    <xf numFmtId="0" fontId="23" fillId="17" borderId="80" xfId="5" applyFont="1" applyFill="1" applyBorder="1" applyAlignment="1">
      <alignment horizontal="center" vertical="center" wrapText="1"/>
    </xf>
    <xf numFmtId="0" fontId="23" fillId="17" borderId="86" xfId="5" applyFont="1" applyFill="1" applyBorder="1" applyAlignment="1">
      <alignment horizontal="center" vertical="center" wrapText="1"/>
    </xf>
    <xf numFmtId="0" fontId="23" fillId="17" borderId="87" xfId="5" applyFont="1" applyFill="1" applyBorder="1" applyAlignment="1">
      <alignment horizontal="center" vertical="center" wrapText="1"/>
    </xf>
    <xf numFmtId="0" fontId="23" fillId="16" borderId="84" xfId="9" applyFont="1" applyFill="1" applyBorder="1" applyAlignment="1">
      <alignment horizontal="center" vertical="center" wrapText="1"/>
    </xf>
    <xf numFmtId="0" fontId="23" fillId="16" borderId="103" xfId="9" applyFont="1" applyFill="1" applyBorder="1" applyAlignment="1">
      <alignment horizontal="center" vertical="center" wrapText="1"/>
    </xf>
    <xf numFmtId="0" fontId="23" fillId="16" borderId="78" xfId="9" applyFont="1" applyFill="1" applyBorder="1" applyAlignment="1">
      <alignment horizontal="center" vertical="center" wrapText="1"/>
    </xf>
    <xf numFmtId="0" fontId="23" fillId="16" borderId="77" xfId="9" applyFont="1" applyFill="1" applyBorder="1" applyAlignment="1">
      <alignment horizontal="center" vertical="center" wrapText="1"/>
    </xf>
    <xf numFmtId="0" fontId="23" fillId="16" borderId="65" xfId="9" applyFont="1" applyFill="1" applyBorder="1" applyAlignment="1">
      <alignment horizontal="center" vertical="center" wrapText="1"/>
    </xf>
    <xf numFmtId="0" fontId="23" fillId="16" borderId="81" xfId="9" applyFont="1" applyFill="1" applyBorder="1" applyAlignment="1">
      <alignment horizontal="center" vertical="center" wrapText="1"/>
    </xf>
    <xf numFmtId="0" fontId="23" fillId="17" borderId="68" xfId="5" applyFont="1" applyFill="1" applyBorder="1" applyAlignment="1">
      <alignment horizontal="center" vertical="center" wrapText="1"/>
    </xf>
    <xf numFmtId="0" fontId="23" fillId="17" borderId="73" xfId="5" applyFont="1" applyFill="1" applyBorder="1" applyAlignment="1">
      <alignment horizontal="center" vertical="center" wrapText="1"/>
    </xf>
    <xf numFmtId="0" fontId="52" fillId="17" borderId="85" xfId="5" applyFont="1" applyFill="1" applyBorder="1" applyAlignment="1">
      <alignment horizontal="center" vertical="center" wrapText="1"/>
    </xf>
    <xf numFmtId="0" fontId="52" fillId="17" borderId="75" xfId="5" applyFont="1" applyFill="1" applyBorder="1" applyAlignment="1">
      <alignment horizontal="center" vertical="center" wrapText="1"/>
    </xf>
    <xf numFmtId="0" fontId="52" fillId="16" borderId="109" xfId="1" applyFont="1" applyFill="1" applyBorder="1" applyAlignment="1">
      <alignment horizontal="center" vertical="center" wrapText="1"/>
    </xf>
    <xf numFmtId="0" fontId="52" fillId="16" borderId="110" xfId="1" applyFont="1" applyFill="1" applyBorder="1" applyAlignment="1">
      <alignment horizontal="center" vertical="center" wrapText="1"/>
    </xf>
    <xf numFmtId="0" fontId="52" fillId="16" borderId="90" xfId="1" applyFont="1" applyFill="1" applyBorder="1" applyAlignment="1">
      <alignment horizontal="center" vertical="center"/>
    </xf>
    <xf numFmtId="0" fontId="52" fillId="16" borderId="89" xfId="1" applyFont="1" applyFill="1" applyBorder="1" applyAlignment="1">
      <alignment horizontal="center" vertical="center"/>
    </xf>
    <xf numFmtId="0" fontId="52" fillId="16" borderId="88" xfId="1" applyFont="1" applyFill="1" applyBorder="1" applyAlignment="1">
      <alignment horizontal="center" vertical="center"/>
    </xf>
    <xf numFmtId="0" fontId="52" fillId="16" borderId="108" xfId="1" applyFont="1" applyFill="1" applyBorder="1" applyAlignment="1">
      <alignment horizontal="center" vertical="center"/>
    </xf>
    <xf numFmtId="0" fontId="52" fillId="16" borderId="90" xfId="1" applyFont="1" applyFill="1" applyBorder="1" applyAlignment="1">
      <alignment horizontal="center" vertical="center" wrapText="1"/>
    </xf>
    <xf numFmtId="0" fontId="52" fillId="16" borderId="123" xfId="1" applyFont="1" applyFill="1" applyBorder="1" applyAlignment="1">
      <alignment horizontal="center" vertical="center" wrapText="1"/>
    </xf>
    <xf numFmtId="0" fontId="52" fillId="16" borderId="148" xfId="1" applyFont="1" applyFill="1" applyBorder="1" applyAlignment="1">
      <alignment horizontal="center" vertical="center" wrapText="1"/>
    </xf>
    <xf numFmtId="0" fontId="52" fillId="16" borderId="91" xfId="1" applyFont="1" applyFill="1" applyBorder="1" applyAlignment="1">
      <alignment horizontal="center" vertical="center" wrapText="1"/>
    </xf>
    <xf numFmtId="0" fontId="26" fillId="17" borderId="126" xfId="5" applyFont="1" applyFill="1" applyBorder="1" applyAlignment="1">
      <alignment horizontal="center" vertical="center" wrapText="1"/>
    </xf>
    <xf numFmtId="0" fontId="26" fillId="17" borderId="127" xfId="5" applyFont="1" applyFill="1" applyBorder="1" applyAlignment="1">
      <alignment horizontal="center" vertical="center" wrapText="1"/>
    </xf>
    <xf numFmtId="0" fontId="3" fillId="0" borderId="121" xfId="1" applyFont="1" applyFill="1" applyBorder="1" applyAlignment="1">
      <alignment horizontal="center" vertical="center" wrapText="1"/>
    </xf>
    <xf numFmtId="0" fontId="3" fillId="0" borderId="122" xfId="1" applyFont="1" applyFill="1" applyBorder="1" applyAlignment="1">
      <alignment horizontal="center" vertical="center" wrapText="1"/>
    </xf>
    <xf numFmtId="0" fontId="52" fillId="16" borderId="151" xfId="1" applyFont="1" applyFill="1" applyBorder="1" applyAlignment="1">
      <alignment horizontal="center" vertical="center" wrapText="1"/>
    </xf>
    <xf numFmtId="0" fontId="52" fillId="16" borderId="145" xfId="1" applyFont="1" applyFill="1" applyBorder="1" applyAlignment="1">
      <alignment horizontal="center" vertical="center" wrapText="1"/>
    </xf>
    <xf numFmtId="2" fontId="3" fillId="0" borderId="204" xfId="1" applyNumberFormat="1" applyFont="1" applyFill="1" applyBorder="1" applyAlignment="1">
      <alignment horizontal="center" vertical="center" wrapText="1"/>
    </xf>
    <xf numFmtId="2" fontId="3" fillId="0" borderId="206" xfId="1" applyNumberFormat="1" applyFont="1" applyFill="1" applyBorder="1" applyAlignment="1">
      <alignment horizontal="center" vertical="center" wrapText="1"/>
    </xf>
    <xf numFmtId="10" fontId="3" fillId="0" borderId="204" xfId="11" applyNumberFormat="1" applyFont="1" applyFill="1" applyBorder="1" applyAlignment="1">
      <alignment horizontal="center" vertical="center" wrapText="1"/>
    </xf>
    <xf numFmtId="10" fontId="3" fillId="0" borderId="206" xfId="11" applyNumberFormat="1" applyFont="1" applyFill="1" applyBorder="1" applyAlignment="1">
      <alignment horizontal="center" vertical="center" wrapText="1"/>
    </xf>
    <xf numFmtId="0" fontId="26" fillId="16" borderId="227" xfId="1" applyFont="1" applyFill="1" applyBorder="1" applyAlignment="1">
      <alignment horizontal="center" vertical="center" wrapText="1"/>
    </xf>
    <xf numFmtId="0" fontId="26" fillId="16" borderId="73" xfId="1" applyFont="1" applyFill="1" applyBorder="1" applyAlignment="1">
      <alignment horizontal="center" vertical="center" wrapText="1"/>
    </xf>
    <xf numFmtId="10" fontId="3" fillId="0" borderId="210" xfId="11" applyNumberFormat="1" applyFont="1" applyFill="1" applyBorder="1" applyAlignment="1">
      <alignment horizontal="center" vertical="center" wrapText="1"/>
    </xf>
    <xf numFmtId="10" fontId="3" fillId="0" borderId="25" xfId="11" applyNumberFormat="1" applyFont="1" applyFill="1" applyBorder="1" applyAlignment="1">
      <alignment horizontal="center" vertical="center" wrapText="1"/>
    </xf>
    <xf numFmtId="10" fontId="3" fillId="0" borderId="1" xfId="11" applyNumberFormat="1" applyFont="1" applyFill="1" applyBorder="1" applyAlignment="1">
      <alignment horizontal="center" vertical="center" wrapText="1"/>
    </xf>
    <xf numFmtId="0" fontId="26" fillId="16" borderId="250" xfId="1" applyFont="1" applyFill="1" applyBorder="1" applyAlignment="1">
      <alignment horizontal="center" vertical="center" wrapText="1"/>
    </xf>
    <xf numFmtId="0" fontId="26" fillId="16" borderId="233" xfId="1" applyFont="1" applyFill="1" applyBorder="1" applyAlignment="1">
      <alignment horizontal="center" vertical="center" wrapText="1"/>
    </xf>
    <xf numFmtId="0" fontId="15" fillId="2" borderId="0" xfId="0" applyFont="1" applyFill="1" applyAlignment="1">
      <alignment horizontal="left" vertical="center" wrapText="1"/>
    </xf>
    <xf numFmtId="0" fontId="0" fillId="2" borderId="0" xfId="0" applyFill="1" applyAlignment="1">
      <alignment horizontal="left" vertical="center" wrapText="1"/>
    </xf>
    <xf numFmtId="0" fontId="26" fillId="17" borderId="218" xfId="5" applyFont="1" applyFill="1" applyBorder="1" applyAlignment="1">
      <alignment horizontal="center" vertical="center" wrapText="1"/>
    </xf>
    <xf numFmtId="0" fontId="26" fillId="17" borderId="229" xfId="5" applyFont="1" applyFill="1" applyBorder="1" applyAlignment="1">
      <alignment horizontal="center" vertical="center" wrapText="1"/>
    </xf>
    <xf numFmtId="0" fontId="26" fillId="17" borderId="219" xfId="5" applyFont="1" applyFill="1" applyBorder="1" applyAlignment="1">
      <alignment horizontal="center" vertical="center" wrapText="1"/>
    </xf>
    <xf numFmtId="0" fontId="26" fillId="16" borderId="220" xfId="1" applyFont="1" applyFill="1" applyBorder="1" applyAlignment="1">
      <alignment horizontal="center" vertical="center" wrapText="1"/>
    </xf>
    <xf numFmtId="0" fontId="26" fillId="16" borderId="110" xfId="1" applyFont="1" applyFill="1" applyBorder="1" applyAlignment="1">
      <alignment horizontal="center" vertical="center" wrapText="1"/>
    </xf>
    <xf numFmtId="0" fontId="26" fillId="16" borderId="221" xfId="1" applyFont="1" applyFill="1" applyBorder="1" applyAlignment="1">
      <alignment horizontal="center" vertical="center" wrapText="1"/>
    </xf>
    <xf numFmtId="0" fontId="26" fillId="16" borderId="222" xfId="1" applyFont="1" applyFill="1" applyBorder="1" applyAlignment="1">
      <alignment horizontal="center" vertical="center" wrapText="1"/>
    </xf>
    <xf numFmtId="0" fontId="26" fillId="16" borderId="223" xfId="1" applyFont="1" applyFill="1" applyBorder="1" applyAlignment="1">
      <alignment horizontal="center" vertical="center" wrapText="1"/>
    </xf>
    <xf numFmtId="0" fontId="26" fillId="16" borderId="224" xfId="1" applyFont="1" applyFill="1" applyBorder="1" applyAlignment="1">
      <alignment horizontal="center" vertical="center" wrapText="1"/>
    </xf>
    <xf numFmtId="0" fontId="26" fillId="16" borderId="225" xfId="1" applyFont="1" applyFill="1" applyBorder="1" applyAlignment="1">
      <alignment horizontal="center" vertical="center" wrapText="1"/>
    </xf>
    <xf numFmtId="0" fontId="26" fillId="16" borderId="92" xfId="1" applyFont="1" applyFill="1" applyBorder="1" applyAlignment="1">
      <alignment horizontal="center" vertical="center" wrapText="1"/>
    </xf>
    <xf numFmtId="0" fontId="26" fillId="16" borderId="219" xfId="1" applyFont="1" applyFill="1" applyBorder="1" applyAlignment="1">
      <alignment horizontal="center" vertical="center" wrapText="1"/>
    </xf>
    <xf numFmtId="0" fontId="26" fillId="16" borderId="81" xfId="1" applyFont="1" applyFill="1" applyBorder="1" applyAlignment="1">
      <alignment horizontal="center" vertical="center" wrapText="1"/>
    </xf>
    <xf numFmtId="0" fontId="26" fillId="16" borderId="226" xfId="1" applyFont="1" applyFill="1" applyBorder="1" applyAlignment="1">
      <alignment horizontal="center" vertical="center" wrapText="1"/>
    </xf>
    <xf numFmtId="0" fontId="26" fillId="16" borderId="100" xfId="1" applyFont="1" applyFill="1" applyBorder="1" applyAlignment="1">
      <alignment horizontal="center" vertical="center" wrapText="1"/>
    </xf>
    <xf numFmtId="0" fontId="26" fillId="16" borderId="228" xfId="1" applyFont="1" applyFill="1" applyBorder="1" applyAlignment="1">
      <alignment horizontal="center" vertical="center" wrapText="1"/>
    </xf>
    <xf numFmtId="0" fontId="26" fillId="16" borderId="230" xfId="1" applyFont="1" applyFill="1" applyBorder="1" applyAlignment="1">
      <alignment horizontal="center" vertical="center" wrapText="1"/>
    </xf>
    <xf numFmtId="0" fontId="26" fillId="16" borderId="96" xfId="1" applyFont="1" applyFill="1" applyBorder="1" applyAlignment="1">
      <alignment horizontal="center" vertical="center" wrapText="1"/>
    </xf>
    <xf numFmtId="0" fontId="26" fillId="16" borderId="112" xfId="1" applyFont="1" applyFill="1" applyBorder="1" applyAlignment="1">
      <alignment horizontal="center" vertical="center" wrapText="1"/>
    </xf>
    <xf numFmtId="0" fontId="26" fillId="16" borderId="97" xfId="1" applyFont="1" applyFill="1" applyBorder="1" applyAlignment="1">
      <alignment horizontal="center" vertical="center" wrapText="1"/>
    </xf>
    <xf numFmtId="0" fontId="26" fillId="16" borderId="143" xfId="1" applyFont="1" applyFill="1" applyBorder="1" applyAlignment="1">
      <alignment horizontal="center" vertical="center" wrapText="1"/>
    </xf>
    <xf numFmtId="0" fontId="7" fillId="0" borderId="0" xfId="1" applyFont="1" applyBorder="1" applyAlignment="1">
      <alignment horizontal="center" vertical="center" wrapText="1"/>
    </xf>
    <xf numFmtId="0" fontId="3" fillId="0" borderId="239" xfId="1" applyFont="1" applyFill="1" applyBorder="1" applyAlignment="1">
      <alignment horizontal="center" vertical="center" wrapText="1"/>
    </xf>
    <xf numFmtId="0" fontId="3" fillId="0" borderId="240" xfId="1" applyFont="1" applyFill="1" applyBorder="1" applyAlignment="1">
      <alignment horizontal="center" vertical="center" wrapText="1"/>
    </xf>
    <xf numFmtId="0" fontId="14" fillId="0" borderId="70" xfId="4" applyFont="1" applyFill="1" applyBorder="1" applyAlignment="1">
      <alignment horizontal="left" vertical="center" wrapText="1"/>
    </xf>
    <xf numFmtId="0" fontId="14" fillId="0" borderId="71" xfId="4" applyFont="1" applyFill="1" applyBorder="1" applyAlignment="1">
      <alignment horizontal="left" vertical="center" wrapText="1"/>
    </xf>
    <xf numFmtId="0" fontId="61" fillId="0" borderId="69" xfId="4" applyFont="1" applyFill="1" applyBorder="1" applyAlignment="1">
      <alignment horizontal="center" vertical="center" wrapText="1"/>
    </xf>
    <xf numFmtId="0" fontId="61" fillId="0" borderId="70" xfId="4" applyFont="1" applyFill="1" applyBorder="1" applyAlignment="1">
      <alignment horizontal="center" vertical="center" wrapText="1"/>
    </xf>
    <xf numFmtId="0" fontId="22" fillId="16" borderId="93" xfId="4" applyFont="1" applyFill="1" applyBorder="1" applyAlignment="1">
      <alignment horizontal="center" vertical="center" wrapText="1"/>
    </xf>
    <xf numFmtId="0" fontId="22" fillId="16" borderId="94" xfId="4" applyFont="1" applyFill="1" applyBorder="1" applyAlignment="1">
      <alignment horizontal="center" vertical="center" wrapText="1"/>
    </xf>
    <xf numFmtId="0" fontId="22" fillId="16" borderId="116" xfId="4" applyFont="1" applyFill="1" applyBorder="1" applyAlignment="1">
      <alignment horizontal="center" vertical="center" wrapText="1"/>
    </xf>
    <xf numFmtId="0" fontId="22" fillId="16" borderId="115" xfId="4" applyFont="1" applyFill="1" applyBorder="1" applyAlignment="1">
      <alignment horizontal="center" vertical="center"/>
    </xf>
    <xf numFmtId="0" fontId="22" fillId="16" borderId="116" xfId="4" applyFont="1" applyFill="1" applyBorder="1" applyAlignment="1">
      <alignment horizontal="center" vertical="center"/>
    </xf>
    <xf numFmtId="0" fontId="6" fillId="0" borderId="3" xfId="4" applyFont="1" applyFill="1" applyBorder="1" applyAlignment="1">
      <alignment horizontal="left" vertical="center" wrapText="1"/>
    </xf>
    <xf numFmtId="0" fontId="6" fillId="0" borderId="60" xfId="4" applyFont="1" applyFill="1" applyBorder="1" applyAlignment="1">
      <alignment horizontal="left" vertical="center" wrapText="1"/>
    </xf>
    <xf numFmtId="0" fontId="6" fillId="0" borderId="168" xfId="4" applyFont="1" applyFill="1" applyBorder="1" applyAlignment="1">
      <alignment horizontal="center" vertical="center" wrapText="1"/>
    </xf>
    <xf numFmtId="0" fontId="6" fillId="0" borderId="169" xfId="4" applyFont="1" applyFill="1" applyBorder="1" applyAlignment="1">
      <alignment horizontal="center" vertical="center" wrapText="1"/>
    </xf>
    <xf numFmtId="0" fontId="13" fillId="16" borderId="164" xfId="4" applyFont="1" applyFill="1" applyBorder="1" applyAlignment="1">
      <alignment horizontal="center" vertical="center"/>
    </xf>
    <xf numFmtId="0" fontId="13" fillId="16" borderId="165" xfId="4" applyFont="1" applyFill="1" applyBorder="1" applyAlignment="1">
      <alignment horizontal="center" vertical="center"/>
    </xf>
    <xf numFmtId="0" fontId="13" fillId="16" borderId="148" xfId="4" applyFont="1" applyFill="1" applyBorder="1" applyAlignment="1">
      <alignment horizontal="center" vertical="center" wrapText="1"/>
    </xf>
    <xf numFmtId="0" fontId="13" fillId="16" borderId="91" xfId="4" applyFont="1" applyFill="1" applyBorder="1" applyAlignment="1">
      <alignment horizontal="center" vertical="center" wrapText="1"/>
    </xf>
    <xf numFmtId="0" fontId="6" fillId="0" borderId="0" xfId="4" applyFont="1" applyBorder="1" applyAlignment="1">
      <alignment horizontal="center"/>
    </xf>
    <xf numFmtId="0" fontId="23" fillId="17" borderId="156" xfId="5" applyFont="1" applyFill="1" applyBorder="1" applyAlignment="1">
      <alignment horizontal="center" vertical="center" wrapText="1"/>
    </xf>
    <xf numFmtId="0" fontId="23" fillId="17" borderId="160" xfId="5" applyFont="1" applyFill="1" applyBorder="1" applyAlignment="1">
      <alignment horizontal="center" vertical="center" wrapText="1"/>
    </xf>
    <xf numFmtId="0" fontId="6" fillId="0" borderId="59" xfId="4" applyFont="1" applyFill="1" applyBorder="1" applyAlignment="1">
      <alignment horizontal="center" vertical="center" wrapText="1"/>
    </xf>
    <xf numFmtId="0" fontId="6" fillId="0" borderId="3" xfId="4" applyFont="1" applyFill="1" applyBorder="1" applyAlignment="1">
      <alignment horizontal="center" vertical="center" wrapText="1"/>
    </xf>
    <xf numFmtId="0" fontId="6" fillId="0" borderId="1" xfId="4" applyFont="1" applyFill="1" applyBorder="1" applyAlignment="1">
      <alignment horizontal="left" vertical="center" wrapText="1"/>
    </xf>
    <xf numFmtId="0" fontId="6" fillId="0" borderId="56" xfId="4" applyFont="1" applyFill="1" applyBorder="1" applyAlignment="1">
      <alignment horizontal="left" vertical="center" wrapText="1"/>
    </xf>
    <xf numFmtId="0" fontId="6" fillId="0" borderId="166" xfId="4" applyFont="1" applyFill="1" applyBorder="1" applyAlignment="1">
      <alignment horizontal="center" vertical="center" wrapText="1"/>
    </xf>
    <xf numFmtId="0" fontId="6" fillId="0" borderId="167" xfId="4" applyFont="1" applyFill="1" applyBorder="1" applyAlignment="1">
      <alignment horizontal="center" vertical="center" wrapText="1"/>
    </xf>
    <xf numFmtId="0" fontId="45" fillId="0" borderId="0" xfId="4" applyFont="1" applyFill="1" applyBorder="1" applyAlignment="1">
      <alignment horizontal="center" vertical="center"/>
    </xf>
    <xf numFmtId="0" fontId="14" fillId="0" borderId="1" xfId="4" applyFont="1" applyFill="1" applyBorder="1" applyAlignment="1">
      <alignment horizontal="left" vertical="center"/>
    </xf>
    <xf numFmtId="0" fontId="14" fillId="0" borderId="56" xfId="4" applyFont="1" applyFill="1" applyBorder="1" applyAlignment="1">
      <alignment horizontal="left" vertical="center"/>
    </xf>
    <xf numFmtId="0" fontId="14" fillId="0" borderId="2" xfId="4" applyFont="1" applyFill="1" applyBorder="1" applyAlignment="1">
      <alignment horizontal="left" vertical="center"/>
    </xf>
    <xf numFmtId="0" fontId="14" fillId="0" borderId="58" xfId="4" applyFont="1" applyFill="1" applyBorder="1" applyAlignment="1">
      <alignment horizontal="left" vertical="center"/>
    </xf>
    <xf numFmtId="0" fontId="14" fillId="0" borderId="6" xfId="4" applyFont="1" applyFill="1" applyBorder="1" applyAlignment="1">
      <alignment horizontal="left" vertical="center"/>
    </xf>
    <xf numFmtId="0" fontId="14" fillId="0" borderId="253" xfId="4" applyFont="1" applyFill="1" applyBorder="1" applyAlignment="1">
      <alignment horizontal="left" vertical="center"/>
    </xf>
    <xf numFmtId="0" fontId="13" fillId="16" borderId="157" xfId="4" applyFont="1" applyFill="1" applyBorder="1" applyAlignment="1">
      <alignment horizontal="center" vertical="center" wrapText="1"/>
    </xf>
    <xf numFmtId="0" fontId="13" fillId="16" borderId="158" xfId="4" applyFont="1" applyFill="1" applyBorder="1" applyAlignment="1">
      <alignment horizontal="center" vertical="center" wrapText="1"/>
    </xf>
    <xf numFmtId="0" fontId="13" fillId="16" borderId="159" xfId="4" applyFont="1" applyFill="1" applyBorder="1" applyAlignment="1">
      <alignment horizontal="center" vertical="center" wrapText="1"/>
    </xf>
    <xf numFmtId="0" fontId="6" fillId="0" borderId="0" xfId="4" applyFont="1" applyFill="1" applyBorder="1" applyAlignment="1">
      <alignment horizontal="left" vertical="center" wrapText="1"/>
    </xf>
    <xf numFmtId="0" fontId="13" fillId="16" borderId="161" xfId="4" applyFont="1" applyFill="1" applyBorder="1" applyAlignment="1">
      <alignment horizontal="center" vertical="center" wrapText="1"/>
    </xf>
    <xf numFmtId="0" fontId="13" fillId="16" borderId="162" xfId="4" applyFont="1" applyFill="1" applyBorder="1" applyAlignment="1">
      <alignment horizontal="center" vertical="center" wrapText="1"/>
    </xf>
    <xf numFmtId="10" fontId="61" fillId="0" borderId="56" xfId="4" applyNumberFormat="1" applyFont="1" applyFill="1" applyBorder="1" applyAlignment="1">
      <alignment horizontal="center" vertical="center"/>
    </xf>
    <xf numFmtId="10" fontId="61" fillId="0" borderId="58" xfId="4" applyNumberFormat="1" applyFont="1" applyFill="1" applyBorder="1" applyAlignment="1">
      <alignment horizontal="center" vertical="center"/>
    </xf>
    <xf numFmtId="0" fontId="13" fillId="16" borderId="95" xfId="4" applyFont="1" applyFill="1" applyBorder="1" applyAlignment="1">
      <alignment horizontal="center" vertical="center" wrapText="1"/>
    </xf>
    <xf numFmtId="0" fontId="14" fillId="0" borderId="5" xfId="4" applyFont="1" applyFill="1" applyBorder="1" applyAlignment="1">
      <alignment horizontal="left" vertical="center" wrapText="1"/>
    </xf>
    <xf numFmtId="0" fontId="14" fillId="0" borderId="2" xfId="4" applyFont="1" applyFill="1" applyBorder="1" applyAlignment="1">
      <alignment horizontal="left" vertical="center" wrapText="1"/>
    </xf>
    <xf numFmtId="0" fontId="14" fillId="0" borderId="58" xfId="4" applyFont="1" applyFill="1" applyBorder="1" applyAlignment="1">
      <alignment horizontal="left" vertical="center" wrapText="1"/>
    </xf>
    <xf numFmtId="0" fontId="14" fillId="3" borderId="5" xfId="4" applyFont="1" applyFill="1" applyBorder="1" applyAlignment="1">
      <alignment horizontal="left" vertical="center" wrapText="1"/>
    </xf>
    <xf numFmtId="0" fontId="14" fillId="3" borderId="2" xfId="4" applyFont="1" applyFill="1" applyBorder="1" applyAlignment="1">
      <alignment horizontal="left" vertical="center" wrapText="1"/>
    </xf>
    <xf numFmtId="0" fontId="14" fillId="3" borderId="58" xfId="4" applyFont="1" applyFill="1" applyBorder="1" applyAlignment="1">
      <alignment horizontal="left" vertical="center" wrapText="1"/>
    </xf>
    <xf numFmtId="3" fontId="6" fillId="0" borderId="57" xfId="4" applyNumberFormat="1" applyFont="1" applyFill="1" applyBorder="1" applyAlignment="1">
      <alignment horizontal="center" vertical="center" wrapText="1"/>
    </xf>
    <xf numFmtId="3" fontId="6" fillId="0" borderId="2" xfId="4" applyNumberFormat="1" applyFont="1" applyFill="1" applyBorder="1" applyAlignment="1">
      <alignment horizontal="center" vertical="center" wrapText="1"/>
    </xf>
    <xf numFmtId="3" fontId="6" fillId="0" borderId="58" xfId="4" applyNumberFormat="1" applyFont="1" applyFill="1" applyBorder="1" applyAlignment="1">
      <alignment horizontal="center" vertical="center" wrapText="1"/>
    </xf>
    <xf numFmtId="0" fontId="6" fillId="0" borderId="57"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58" xfId="4" applyFont="1" applyFill="1" applyBorder="1" applyAlignment="1">
      <alignment horizontal="center" vertical="center" wrapText="1"/>
    </xf>
    <xf numFmtId="3" fontId="6" fillId="3" borderId="57" xfId="4" applyNumberFormat="1" applyFont="1" applyFill="1" applyBorder="1" applyAlignment="1">
      <alignment horizontal="center" vertical="center" wrapText="1"/>
    </xf>
    <xf numFmtId="3" fontId="6" fillId="3" borderId="2" xfId="4" applyNumberFormat="1" applyFont="1" applyFill="1" applyBorder="1" applyAlignment="1">
      <alignment horizontal="center" vertical="center" wrapText="1"/>
    </xf>
    <xf numFmtId="3" fontId="6" fillId="3" borderId="58" xfId="4" applyNumberFormat="1" applyFont="1" applyFill="1" applyBorder="1" applyAlignment="1">
      <alignment horizontal="center" vertical="center" wrapText="1"/>
    </xf>
    <xf numFmtId="0" fontId="6" fillId="3" borderId="57" xfId="4" applyFont="1" applyFill="1" applyBorder="1" applyAlignment="1">
      <alignment horizontal="center" vertical="center" wrapText="1"/>
    </xf>
    <xf numFmtId="0" fontId="6" fillId="3" borderId="2" xfId="4" applyFont="1" applyFill="1" applyBorder="1" applyAlignment="1">
      <alignment horizontal="center" vertical="center" wrapText="1"/>
    </xf>
    <xf numFmtId="0" fontId="6" fillId="3" borderId="58" xfId="4" applyFont="1" applyFill="1" applyBorder="1" applyAlignment="1">
      <alignment horizontal="center" vertical="center" wrapText="1"/>
    </xf>
    <xf numFmtId="3" fontId="6" fillId="0" borderId="55" xfId="4" applyNumberFormat="1" applyFont="1" applyFill="1" applyBorder="1" applyAlignment="1">
      <alignment horizontal="center" vertical="center" wrapText="1"/>
    </xf>
    <xf numFmtId="3" fontId="6" fillId="0" borderId="1" xfId="4" applyNumberFormat="1" applyFont="1" applyFill="1" applyBorder="1" applyAlignment="1">
      <alignment horizontal="center" vertical="center" wrapText="1"/>
    </xf>
    <xf numFmtId="3" fontId="6" fillId="0" borderId="56" xfId="4" applyNumberFormat="1" applyFont="1" applyFill="1" applyBorder="1" applyAlignment="1">
      <alignment horizontal="center" vertical="center" wrapText="1"/>
    </xf>
    <xf numFmtId="0" fontId="6" fillId="0" borderId="55" xfId="4"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0" borderId="56" xfId="4" applyFont="1" applyFill="1" applyBorder="1" applyAlignment="1">
      <alignment horizontal="center" vertical="center" wrapText="1"/>
    </xf>
    <xf numFmtId="0" fontId="22" fillId="16" borderId="98" xfId="4" applyFont="1" applyFill="1" applyBorder="1" applyAlignment="1">
      <alignment horizontal="center" vertical="center" wrapText="1"/>
    </xf>
    <xf numFmtId="0" fontId="22" fillId="16" borderId="99" xfId="4" applyFont="1" applyFill="1" applyBorder="1" applyAlignment="1">
      <alignment horizontal="center" vertical="center" wrapText="1"/>
    </xf>
    <xf numFmtId="0" fontId="22" fillId="16" borderId="113" xfId="4" applyFont="1" applyFill="1" applyBorder="1" applyAlignment="1">
      <alignment horizontal="center" vertical="center" wrapText="1"/>
    </xf>
    <xf numFmtId="0" fontId="22" fillId="16" borderId="53" xfId="4" applyFont="1" applyFill="1" applyBorder="1" applyAlignment="1">
      <alignment horizontal="center" vertical="center" wrapText="1"/>
    </xf>
    <xf numFmtId="0" fontId="22" fillId="16" borderId="114" xfId="4" applyFont="1" applyFill="1" applyBorder="1" applyAlignment="1">
      <alignment horizontal="center" vertical="center" wrapText="1"/>
    </xf>
    <xf numFmtId="0" fontId="22" fillId="16" borderId="54" xfId="4" applyFont="1" applyFill="1" applyBorder="1" applyAlignment="1">
      <alignment horizontal="center" vertical="center" wrapText="1"/>
    </xf>
    <xf numFmtId="0" fontId="14" fillId="0" borderId="27" xfId="4" applyFont="1" applyFill="1" applyBorder="1" applyAlignment="1">
      <alignment horizontal="left" vertical="center" wrapText="1"/>
    </xf>
    <xf numFmtId="0" fontId="14" fillId="0" borderId="1" xfId="4" applyFont="1" applyFill="1" applyBorder="1" applyAlignment="1">
      <alignment horizontal="left" vertical="center" wrapText="1"/>
    </xf>
    <xf numFmtId="0" fontId="14" fillId="0" borderId="56" xfId="4" applyFont="1" applyFill="1" applyBorder="1" applyAlignment="1">
      <alignment horizontal="left" vertical="center" wrapText="1"/>
    </xf>
    <xf numFmtId="0" fontId="7" fillId="0" borderId="0" xfId="4" applyFont="1" applyAlignment="1">
      <alignment horizontal="center"/>
    </xf>
    <xf numFmtId="0" fontId="7" fillId="0" borderId="0" xfId="4" applyFont="1" applyBorder="1" applyAlignment="1">
      <alignment horizontal="center" vertical="center" wrapText="1"/>
    </xf>
    <xf numFmtId="0" fontId="6" fillId="0" borderId="60" xfId="4" applyFont="1" applyFill="1" applyBorder="1" applyAlignment="1">
      <alignment horizontal="center" vertical="center" wrapText="1"/>
    </xf>
    <xf numFmtId="0" fontId="14" fillId="3" borderId="93" xfId="4" applyFont="1" applyFill="1" applyBorder="1" applyAlignment="1">
      <alignment horizontal="left" vertical="center" wrapText="1"/>
    </xf>
    <xf numFmtId="0" fontId="14" fillId="3" borderId="94" xfId="4" applyFont="1" applyFill="1" applyBorder="1" applyAlignment="1">
      <alignment horizontal="left" vertical="center" wrapText="1"/>
    </xf>
    <xf numFmtId="0" fontId="14" fillId="3" borderId="119" xfId="4" applyFont="1" applyFill="1" applyBorder="1" applyAlignment="1">
      <alignment horizontal="left" vertical="center" wrapText="1"/>
    </xf>
    <xf numFmtId="3" fontId="60" fillId="3" borderId="93" xfId="4" applyNumberFormat="1" applyFont="1" applyFill="1" applyBorder="1" applyAlignment="1">
      <alignment horizontal="center" vertical="center" wrapText="1"/>
    </xf>
    <xf numFmtId="3" fontId="60" fillId="3" borderId="94" xfId="4" applyNumberFormat="1" applyFont="1" applyFill="1" applyBorder="1" applyAlignment="1">
      <alignment horizontal="center" vertical="center" wrapText="1"/>
    </xf>
    <xf numFmtId="3" fontId="60" fillId="3" borderId="119" xfId="4" applyNumberFormat="1" applyFont="1" applyFill="1" applyBorder="1" applyAlignment="1">
      <alignment horizontal="center" vertical="center" wrapText="1"/>
    </xf>
    <xf numFmtId="0" fontId="60" fillId="3" borderId="93" xfId="4" applyFont="1" applyFill="1" applyBorder="1" applyAlignment="1">
      <alignment horizontal="center" vertical="center" wrapText="1"/>
    </xf>
    <xf numFmtId="0" fontId="60" fillId="3" borderId="94" xfId="4" applyFont="1" applyFill="1" applyBorder="1" applyAlignment="1">
      <alignment horizontal="center" vertical="center" wrapText="1"/>
    </xf>
    <xf numFmtId="0" fontId="60" fillId="3" borderId="119" xfId="4" applyFont="1" applyFill="1" applyBorder="1" applyAlignment="1">
      <alignment horizontal="center" vertical="center" wrapText="1"/>
    </xf>
    <xf numFmtId="10" fontId="60" fillId="0" borderId="93" xfId="4" applyNumberFormat="1" applyFont="1" applyFill="1" applyBorder="1" applyAlignment="1">
      <alignment horizontal="center" vertical="center" wrapText="1"/>
    </xf>
    <xf numFmtId="10" fontId="60" fillId="0" borderId="94" xfId="4" applyNumberFormat="1" applyFont="1" applyFill="1" applyBorder="1" applyAlignment="1">
      <alignment horizontal="center" vertical="center" wrapText="1"/>
    </xf>
    <xf numFmtId="10" fontId="60" fillId="0" borderId="119" xfId="4" applyNumberFormat="1" applyFont="1" applyFill="1" applyBorder="1" applyAlignment="1">
      <alignment horizontal="center" vertical="center" wrapText="1"/>
    </xf>
    <xf numFmtId="0" fontId="14" fillId="0" borderId="30" xfId="4" applyFont="1" applyFill="1" applyBorder="1" applyAlignment="1">
      <alignment horizontal="left" vertical="center" wrapText="1"/>
    </xf>
    <xf numFmtId="0" fontId="14" fillId="0" borderId="3" xfId="4" applyFont="1" applyFill="1" applyBorder="1" applyAlignment="1">
      <alignment horizontal="left" vertical="center" wrapText="1"/>
    </xf>
    <xf numFmtId="0" fontId="14" fillId="0" borderId="60" xfId="4" applyFont="1" applyFill="1" applyBorder="1" applyAlignment="1">
      <alignment horizontal="left" vertical="center" wrapText="1"/>
    </xf>
    <xf numFmtId="0" fontId="14" fillId="0" borderId="98" xfId="4" applyFont="1" applyFill="1" applyBorder="1" applyAlignment="1">
      <alignment horizontal="left" vertical="center" wrapText="1"/>
    </xf>
    <xf numFmtId="0" fontId="14" fillId="0" borderId="94" xfId="4" applyFont="1" applyFill="1" applyBorder="1" applyAlignment="1">
      <alignment horizontal="left" vertical="center" wrapText="1"/>
    </xf>
    <xf numFmtId="0" fontId="14" fillId="0" borderId="99" xfId="4" applyFont="1" applyFill="1" applyBorder="1" applyAlignment="1">
      <alignment horizontal="left" vertical="center" wrapText="1"/>
    </xf>
    <xf numFmtId="3" fontId="6" fillId="0" borderId="59" xfId="4" applyNumberFormat="1" applyFont="1" applyFill="1" applyBorder="1" applyAlignment="1">
      <alignment horizontal="center" vertical="center" wrapText="1"/>
    </xf>
    <xf numFmtId="3" fontId="6" fillId="0" borderId="3" xfId="4" applyNumberFormat="1" applyFont="1" applyFill="1" applyBorder="1" applyAlignment="1">
      <alignment horizontal="center" vertical="center" wrapText="1"/>
    </xf>
    <xf numFmtId="3" fontId="6" fillId="0" borderId="60" xfId="4" applyNumberFormat="1" applyFont="1" applyFill="1" applyBorder="1" applyAlignment="1">
      <alignment horizontal="center" vertical="center" wrapText="1"/>
    </xf>
    <xf numFmtId="0" fontId="9" fillId="0" borderId="55" xfId="6" applyFont="1" applyFill="1" applyBorder="1" applyAlignment="1">
      <alignment horizontal="center" vertical="center" wrapText="1"/>
    </xf>
    <xf numFmtId="0" fontId="9" fillId="0" borderId="57" xfId="6" applyFont="1" applyFill="1" applyBorder="1" applyAlignment="1">
      <alignment horizontal="center" vertical="center" wrapText="1"/>
    </xf>
    <xf numFmtId="0" fontId="14" fillId="0" borderId="1" xfId="4" applyFont="1" applyFill="1" applyBorder="1" applyAlignment="1">
      <alignment horizontal="center" vertical="center" wrapText="1"/>
    </xf>
    <xf numFmtId="0" fontId="14" fillId="0" borderId="2" xfId="4" applyFont="1" applyFill="1" applyBorder="1" applyAlignment="1">
      <alignment horizontal="center" vertical="center" wrapText="1"/>
    </xf>
    <xf numFmtId="0" fontId="61" fillId="0" borderId="1" xfId="4" applyFont="1" applyFill="1" applyBorder="1" applyAlignment="1">
      <alignment horizontal="center" vertical="center"/>
    </xf>
    <xf numFmtId="0" fontId="61" fillId="0" borderId="2" xfId="4" applyFont="1" applyFill="1" applyBorder="1" applyAlignment="1">
      <alignment horizontal="center" vertical="center"/>
    </xf>
    <xf numFmtId="0" fontId="6" fillId="4" borderId="2" xfId="4" applyFont="1" applyFill="1" applyBorder="1" applyAlignment="1">
      <alignment horizontal="left" vertical="center" wrapText="1"/>
    </xf>
    <xf numFmtId="0" fontId="6" fillId="4" borderId="58" xfId="4" applyFont="1" applyFill="1" applyBorder="1" applyAlignment="1">
      <alignment horizontal="left" vertical="center" wrapText="1"/>
    </xf>
    <xf numFmtId="0" fontId="6" fillId="4" borderId="64" xfId="4" applyFont="1" applyFill="1" applyBorder="1" applyAlignment="1">
      <alignment horizontal="center" vertical="center" wrapText="1"/>
    </xf>
    <xf numFmtId="0" fontId="6" fillId="4" borderId="5" xfId="4" applyFont="1" applyFill="1" applyBorder="1" applyAlignment="1">
      <alignment horizontal="center" vertical="center" wrapText="1"/>
    </xf>
    <xf numFmtId="0" fontId="6" fillId="4" borderId="57" xfId="4" applyFont="1" applyFill="1" applyBorder="1" applyAlignment="1">
      <alignment horizontal="center" vertical="center" wrapText="1"/>
    </xf>
    <xf numFmtId="0" fontId="6" fillId="4" borderId="2" xfId="4" applyFont="1" applyFill="1" applyBorder="1" applyAlignment="1">
      <alignment horizontal="center" vertical="center" wrapText="1"/>
    </xf>
    <xf numFmtId="0" fontId="22" fillId="16" borderId="95" xfId="4" applyFont="1" applyFill="1" applyBorder="1" applyAlignment="1">
      <alignment horizontal="center" vertical="center" wrapText="1"/>
    </xf>
    <xf numFmtId="0" fontId="22" fillId="16" borderId="91" xfId="4" applyFont="1" applyFill="1" applyBorder="1" applyAlignment="1">
      <alignment horizontal="center" vertical="center" wrapText="1"/>
    </xf>
    <xf numFmtId="0" fontId="22" fillId="16" borderId="157" xfId="4" applyFont="1" applyFill="1" applyBorder="1" applyAlignment="1">
      <alignment horizontal="center" vertical="center" wrapText="1"/>
    </xf>
    <xf numFmtId="0" fontId="22" fillId="16" borderId="158" xfId="4" applyFont="1" applyFill="1" applyBorder="1" applyAlignment="1">
      <alignment horizontal="center" vertical="center" wrapText="1"/>
    </xf>
    <xf numFmtId="0" fontId="22" fillId="16" borderId="159" xfId="4" applyFont="1" applyFill="1" applyBorder="1" applyAlignment="1">
      <alignment horizontal="center" vertical="center" wrapText="1"/>
    </xf>
    <xf numFmtId="0" fontId="22" fillId="16" borderId="133" xfId="4" applyFont="1" applyFill="1" applyBorder="1" applyAlignment="1">
      <alignment horizontal="center" vertical="center" wrapText="1"/>
    </xf>
    <xf numFmtId="0" fontId="11" fillId="0" borderId="4" xfId="9" applyNumberFormat="1" applyFont="1" applyBorder="1" applyAlignment="1">
      <alignment horizontal="center" vertical="center" wrapText="1"/>
    </xf>
    <xf numFmtId="0" fontId="44" fillId="0" borderId="29" xfId="1" applyFont="1" applyFill="1" applyBorder="1" applyAlignment="1">
      <alignment horizontal="center" vertical="center" wrapText="1"/>
    </xf>
    <xf numFmtId="0" fontId="44" fillId="0" borderId="24" xfId="1" applyFont="1" applyFill="1" applyBorder="1" applyAlignment="1">
      <alignment horizontal="center" vertical="center" wrapText="1"/>
    </xf>
    <xf numFmtId="0" fontId="44" fillId="0" borderId="43" xfId="1" applyFont="1" applyFill="1" applyBorder="1" applyAlignment="1">
      <alignment horizontal="center" vertical="center" wrapText="1"/>
    </xf>
    <xf numFmtId="0" fontId="44" fillId="4" borderId="29" xfId="1" applyFont="1" applyFill="1" applyBorder="1" applyAlignment="1">
      <alignment horizontal="center" vertical="center" wrapText="1"/>
    </xf>
    <xf numFmtId="0" fontId="44" fillId="4" borderId="43" xfId="1" applyFont="1" applyFill="1" applyBorder="1" applyAlignment="1">
      <alignment horizontal="center" vertical="center" wrapText="1"/>
    </xf>
    <xf numFmtId="0" fontId="37" fillId="8" borderId="32" xfId="1" applyFont="1" applyFill="1" applyBorder="1" applyAlignment="1">
      <alignment horizontal="center" vertical="center" wrapText="1"/>
    </xf>
    <xf numFmtId="0" fontId="37" fillId="8" borderId="33" xfId="1" applyFont="1" applyFill="1" applyBorder="1" applyAlignment="1">
      <alignment horizontal="center" vertical="center" wrapText="1"/>
    </xf>
    <xf numFmtId="0" fontId="37" fillId="8" borderId="34" xfId="1" applyFont="1" applyFill="1" applyBorder="1" applyAlignment="1">
      <alignment horizontal="center" vertical="center" wrapText="1"/>
    </xf>
    <xf numFmtId="0" fontId="37" fillId="7" borderId="7" xfId="5" applyFont="1" applyFill="1" applyBorder="1" applyAlignment="1">
      <alignment horizontal="center" vertical="center" wrapText="1"/>
    </xf>
    <xf numFmtId="0" fontId="37" fillId="7" borderId="10" xfId="5" applyFont="1" applyFill="1" applyBorder="1" applyAlignment="1">
      <alignment horizontal="center" vertical="center" wrapText="1"/>
    </xf>
    <xf numFmtId="0" fontId="37" fillId="7" borderId="8" xfId="5" applyFont="1" applyFill="1" applyBorder="1" applyAlignment="1">
      <alignment horizontal="center" vertical="center" wrapText="1"/>
    </xf>
    <xf numFmtId="0" fontId="37" fillId="7" borderId="11" xfId="5" applyFont="1" applyFill="1" applyBorder="1" applyAlignment="1">
      <alignment horizontal="center" vertical="center" wrapText="1"/>
    </xf>
    <xf numFmtId="0" fontId="37" fillId="8" borderId="9" xfId="1" applyFont="1" applyFill="1" applyBorder="1" applyAlignment="1">
      <alignment horizontal="center" vertical="center" wrapText="1"/>
    </xf>
    <xf numFmtId="0" fontId="37" fillId="8" borderId="12" xfId="1" applyFont="1" applyFill="1" applyBorder="1" applyAlignment="1">
      <alignment horizontal="center" vertical="center" wrapText="1"/>
    </xf>
    <xf numFmtId="0" fontId="37" fillId="8" borderId="20" xfId="1" applyFont="1" applyFill="1" applyBorder="1" applyAlignment="1">
      <alignment horizontal="center" vertical="center"/>
    </xf>
    <xf numFmtId="0" fontId="37" fillId="8" borderId="8" xfId="1" applyFont="1" applyFill="1" applyBorder="1" applyAlignment="1">
      <alignment horizontal="center" vertical="center"/>
    </xf>
    <xf numFmtId="0" fontId="37" fillId="8" borderId="9" xfId="1" applyFont="1" applyFill="1" applyBorder="1" applyAlignment="1">
      <alignment horizontal="center" vertical="center"/>
    </xf>
    <xf numFmtId="0" fontId="37" fillId="8" borderId="39" xfId="1" applyFont="1" applyFill="1" applyBorder="1" applyAlignment="1">
      <alignment horizontal="center" vertical="center" wrapText="1"/>
    </xf>
    <xf numFmtId="0" fontId="37" fillId="8" borderId="38" xfId="1" applyFont="1" applyFill="1" applyBorder="1" applyAlignment="1">
      <alignment horizontal="center" vertical="center" wrapText="1"/>
    </xf>
    <xf numFmtId="0" fontId="25" fillId="15" borderId="42" xfId="6" applyFont="1" applyFill="1" applyBorder="1" applyAlignment="1">
      <alignment horizontal="right" vertical="center" wrapText="1"/>
    </xf>
    <xf numFmtId="0" fontId="25" fillId="15" borderId="36" xfId="6" applyFont="1" applyFill="1" applyBorder="1" applyAlignment="1">
      <alignment horizontal="right" vertical="center" wrapText="1"/>
    </xf>
    <xf numFmtId="0" fontId="25" fillId="15" borderId="22" xfId="6" applyFont="1" applyFill="1" applyBorder="1" applyAlignment="1">
      <alignment horizontal="right" vertical="center" wrapText="1"/>
    </xf>
    <xf numFmtId="0" fontId="9" fillId="11" borderId="29" xfId="6" applyFont="1" applyFill="1" applyBorder="1" applyAlignment="1">
      <alignment horizontal="center" vertical="center" wrapText="1"/>
    </xf>
    <xf numFmtId="0" fontId="9" fillId="11" borderId="24" xfId="6" applyFont="1" applyFill="1" applyBorder="1" applyAlignment="1">
      <alignment horizontal="center" vertical="center" wrapText="1"/>
    </xf>
    <xf numFmtId="0" fontId="9" fillId="11" borderId="13" xfId="6" applyFont="1" applyFill="1" applyBorder="1" applyAlignment="1">
      <alignment horizontal="center" vertical="center" wrapText="1"/>
    </xf>
    <xf numFmtId="0" fontId="34" fillId="12" borderId="21" xfId="12" applyFont="1" applyFill="1" applyBorder="1" applyAlignment="1">
      <alignment horizontal="center" vertical="center" textRotation="90" wrapText="1"/>
    </xf>
    <xf numFmtId="0" fontId="34" fillId="12" borderId="25" xfId="12" applyFont="1" applyFill="1" applyBorder="1" applyAlignment="1">
      <alignment horizontal="center" vertical="center" textRotation="90" wrapText="1"/>
    </xf>
    <xf numFmtId="0" fontId="34" fillId="12" borderId="1" xfId="12" applyFont="1" applyFill="1" applyBorder="1" applyAlignment="1">
      <alignment horizontal="center" vertical="center" textRotation="90" wrapText="1"/>
    </xf>
    <xf numFmtId="0" fontId="25" fillId="11" borderId="42" xfId="6" applyFont="1" applyFill="1" applyBorder="1" applyAlignment="1">
      <alignment horizontal="right" vertical="center" wrapText="1"/>
    </xf>
    <xf numFmtId="0" fontId="25" fillId="11" borderId="36" xfId="6" applyFont="1" applyFill="1" applyBorder="1" applyAlignment="1">
      <alignment horizontal="right" vertical="center" wrapText="1"/>
    </xf>
    <xf numFmtId="0" fontId="25" fillId="11" borderId="22" xfId="6" applyFont="1" applyFill="1" applyBorder="1" applyAlignment="1">
      <alignment horizontal="right" vertical="center" wrapText="1"/>
    </xf>
    <xf numFmtId="0" fontId="8" fillId="8" borderId="49" xfId="12" applyFont="1" applyFill="1" applyBorder="1" applyAlignment="1">
      <alignment horizontal="center" vertical="center" wrapText="1"/>
    </xf>
    <xf numFmtId="0" fontId="8" fillId="8" borderId="50" xfId="12" applyFont="1" applyFill="1" applyBorder="1" applyAlignment="1">
      <alignment horizontal="center" vertical="center" wrapText="1"/>
    </xf>
    <xf numFmtId="0" fontId="8" fillId="8" borderId="46" xfId="12" applyFont="1" applyFill="1" applyBorder="1" applyAlignment="1">
      <alignment horizontal="center" vertical="center" wrapText="1"/>
    </xf>
    <xf numFmtId="0" fontId="9" fillId="14" borderId="29" xfId="6" applyFont="1" applyFill="1" applyBorder="1" applyAlignment="1">
      <alignment horizontal="center" vertical="center" wrapText="1"/>
    </xf>
    <xf numFmtId="0" fontId="9" fillId="14" borderId="24" xfId="6" applyFont="1" applyFill="1" applyBorder="1" applyAlignment="1">
      <alignment horizontal="center" vertical="center" wrapText="1"/>
    </xf>
    <xf numFmtId="0" fontId="9" fillId="14" borderId="13" xfId="6" applyFont="1" applyFill="1" applyBorder="1" applyAlignment="1">
      <alignment horizontal="center" vertical="center" wrapText="1"/>
    </xf>
    <xf numFmtId="0" fontId="34" fillId="8" borderId="21" xfId="12" applyFont="1" applyFill="1" applyBorder="1" applyAlignment="1">
      <alignment horizontal="center" vertical="center" textRotation="90" wrapText="1"/>
    </xf>
    <xf numFmtId="0" fontId="34" fillId="8" borderId="25" xfId="12" applyFont="1" applyFill="1" applyBorder="1" applyAlignment="1">
      <alignment horizontal="center" vertical="center" textRotation="90" wrapText="1"/>
    </xf>
    <xf numFmtId="0" fontId="34" fillId="8" borderId="1" xfId="12" applyFont="1" applyFill="1" applyBorder="1" applyAlignment="1">
      <alignment horizontal="center" vertical="center" textRotation="90" wrapText="1"/>
    </xf>
    <xf numFmtId="0" fontId="9" fillId="15" borderId="29" xfId="6" applyFont="1" applyFill="1" applyBorder="1" applyAlignment="1">
      <alignment horizontal="center" vertical="center" wrapText="1"/>
    </xf>
    <xf numFmtId="0" fontId="9" fillId="15" borderId="24" xfId="6" applyFont="1" applyFill="1" applyBorder="1" applyAlignment="1">
      <alignment horizontal="center" vertical="center" wrapText="1"/>
    </xf>
    <xf numFmtId="0" fontId="9" fillId="15" borderId="13" xfId="6" applyFont="1" applyFill="1" applyBorder="1" applyAlignment="1">
      <alignment horizontal="center" vertical="center" wrapText="1"/>
    </xf>
    <xf numFmtId="0" fontId="34" fillId="9" borderId="21" xfId="12" applyFont="1" applyFill="1" applyBorder="1" applyAlignment="1">
      <alignment horizontal="center" vertical="center" textRotation="90" wrapText="1"/>
    </xf>
    <xf numFmtId="0" fontId="34" fillId="9" borderId="25" xfId="12" applyFont="1" applyFill="1" applyBorder="1" applyAlignment="1">
      <alignment horizontal="center" vertical="center" textRotation="90" wrapText="1"/>
    </xf>
    <xf numFmtId="0" fontId="34" fillId="9" borderId="1" xfId="12" applyFont="1" applyFill="1" applyBorder="1" applyAlignment="1">
      <alignment horizontal="center" vertical="center" textRotation="90" wrapText="1"/>
    </xf>
    <xf numFmtId="0" fontId="7" fillId="0" borderId="0" xfId="12" applyFont="1" applyBorder="1" applyAlignment="1">
      <alignment horizontal="center" vertical="center" wrapText="1"/>
    </xf>
    <xf numFmtId="0" fontId="34" fillId="8" borderId="35" xfId="12" applyFont="1" applyFill="1" applyBorder="1" applyAlignment="1">
      <alignment horizontal="center" vertical="center" wrapText="1"/>
    </xf>
    <xf numFmtId="0" fontId="34" fillId="8" borderId="37" xfId="12" applyFont="1" applyFill="1" applyBorder="1" applyAlignment="1">
      <alignment horizontal="center" vertical="center" wrapText="1"/>
    </xf>
    <xf numFmtId="0" fontId="34" fillId="8" borderId="20" xfId="12" applyFont="1" applyFill="1" applyBorder="1" applyAlignment="1">
      <alignment horizontal="center" vertical="center" wrapText="1"/>
    </xf>
    <xf numFmtId="0" fontId="34" fillId="8" borderId="47" xfId="12" applyFont="1" applyFill="1" applyBorder="1" applyAlignment="1">
      <alignment horizontal="center" vertical="center" wrapText="1"/>
    </xf>
    <xf numFmtId="0" fontId="34" fillId="8" borderId="48" xfId="12" applyFont="1" applyFill="1" applyBorder="1" applyAlignment="1">
      <alignment horizontal="center" vertical="center" wrapText="1"/>
    </xf>
    <xf numFmtId="0" fontId="34" fillId="8" borderId="28" xfId="12" applyFont="1" applyFill="1" applyBorder="1" applyAlignment="1">
      <alignment horizontal="center" vertical="center" wrapText="1"/>
    </xf>
    <xf numFmtId="0" fontId="34" fillId="8" borderId="41" xfId="12" applyFont="1" applyFill="1" applyBorder="1" applyAlignment="1">
      <alignment horizontal="center" vertical="center" wrapText="1"/>
    </xf>
    <xf numFmtId="0" fontId="34" fillId="8" borderId="6" xfId="12" applyFont="1" applyFill="1" applyBorder="1" applyAlignment="1">
      <alignment horizontal="center" vertical="center" wrapText="1"/>
    </xf>
    <xf numFmtId="0" fontId="34" fillId="8" borderId="5" xfId="12" applyFont="1" applyFill="1" applyBorder="1" applyAlignment="1">
      <alignment horizontal="center" vertical="center" wrapText="1"/>
    </xf>
    <xf numFmtId="4" fontId="10" fillId="0" borderId="0" xfId="12" applyNumberFormat="1" applyFont="1" applyAlignment="1">
      <alignment horizontal="center" vertical="center" wrapText="1"/>
    </xf>
    <xf numFmtId="4" fontId="10" fillId="0" borderId="0" xfId="12" applyNumberFormat="1" applyFont="1" applyAlignment="1">
      <alignment horizontal="right" vertical="center" wrapText="1"/>
    </xf>
    <xf numFmtId="0" fontId="11" fillId="0" borderId="0" xfId="12" applyFont="1" applyAlignment="1">
      <alignment horizontal="center" vertical="center"/>
    </xf>
    <xf numFmtId="0" fontId="34" fillId="7" borderId="29" xfId="5" applyFont="1" applyFill="1" applyBorder="1" applyAlignment="1">
      <alignment horizontal="center" vertical="center" wrapText="1"/>
    </xf>
    <xf numFmtId="0" fontId="34" fillId="7" borderId="24" xfId="5" applyFont="1" applyFill="1" applyBorder="1" applyAlignment="1">
      <alignment horizontal="center" vertical="center" wrapText="1"/>
    </xf>
    <xf numFmtId="0" fontId="34" fillId="7" borderId="43" xfId="5" applyFont="1" applyFill="1" applyBorder="1" applyAlignment="1">
      <alignment horizontal="center" vertical="center" wrapText="1"/>
    </xf>
    <xf numFmtId="0" fontId="34" fillId="8" borderId="23" xfId="12" applyFont="1" applyFill="1" applyBorder="1" applyAlignment="1">
      <alignment horizontal="center" vertical="center" textRotation="90" wrapText="1"/>
    </xf>
  </cellXfs>
  <cellStyles count="13">
    <cellStyle name="Normal" xfId="0" builtinId="0"/>
    <cellStyle name="Normal 2" xfId="12"/>
    <cellStyle name="Normal_Sheet2 2" xfId="5"/>
    <cellStyle name="Обычный 2" xfId="1"/>
    <cellStyle name="Обычный 2 2" xfId="10"/>
    <cellStyle name="Обычный 3" xfId="2"/>
    <cellStyle name="Обычный 4" xfId="4"/>
    <cellStyle name="Обычный 4 2" xfId="9"/>
    <cellStyle name="Обычный 5" xfId="8"/>
    <cellStyle name="Обычный_sume COP FP " xfId="3"/>
    <cellStyle name="Обычный_sume COP FP  2" xfId="6"/>
    <cellStyle name="Обычный_sume LP  2" xfId="7"/>
    <cellStyle name="Процентный 2" xfId="11"/>
  </cellStyles>
  <dxfs count="0"/>
  <tableStyles count="0" defaultTableStyle="TableStyleMedium2" defaultPivotStyle="PivotStyleLight16"/>
  <colors>
    <mruColors>
      <color rgb="FF16365C"/>
      <color rgb="FFDAE3F3"/>
      <color rgb="FFDB4545"/>
      <color rgb="FFC93535"/>
      <color rgb="FFD1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8.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9.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1.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2.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9186046511627909"/>
          <c:y val="2.3809523809523808E-2"/>
          <c:w val="0.59069767441860466"/>
          <c:h val="0.94897959183673475"/>
        </c:manualLayout>
      </c:layout>
      <c:barChart>
        <c:barDir val="bar"/>
        <c:grouping val="clustered"/>
        <c:varyColors val="0"/>
        <c:ser>
          <c:idx val="0"/>
          <c:order val="0"/>
          <c:spPr>
            <a:solidFill>
              <a:schemeClr val="accent5">
                <a:lumMod val="50000"/>
              </a:schemeClr>
            </a:solidFill>
            <a:ln w="9525">
              <a:solidFill>
                <a:srgbClr val="002060"/>
              </a:solidFill>
            </a:ln>
            <a:effectLst/>
          </c:spPr>
          <c:invertIfNegative val="0"/>
          <c:dLbls>
            <c:spPr>
              <a:noFill/>
              <a:ln w="25400">
                <a:noFill/>
              </a:ln>
            </c:spPr>
            <c:txPr>
              <a:bodyPr wrap="square" lIns="38100" tIns="19050" rIns="38100" bIns="19050" anchor="ctr">
                <a:spAutoFit/>
              </a:bodyPr>
              <a:lstStyle/>
              <a:p>
                <a:pPr>
                  <a:defRPr sz="900" b="1" i="0" u="none" strike="noStrike" baseline="0">
                    <a:solidFill>
                      <a:sysClr val="windowText" lastClr="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'Anexa 01'!$B$6:$B$24</c:f>
              <c:strCache>
                <c:ptCount val="19"/>
                <c:pt idx="0">
                  <c:v>Anunţ de intenţie</c:v>
                </c:pt>
                <c:pt idx="1">
                  <c:v>Solicitare privind modificarea conţinutului anunţului de publicare</c:v>
                </c:pt>
                <c:pt idx="2">
                  <c:v>Anunț de publicare privind Acord Cadru</c:v>
                </c:pt>
                <c:pt idx="3">
                  <c:v>Darea de seamă privind Acord Cadru</c:v>
                </c:pt>
                <c:pt idx="4">
                  <c:v>Anunţ de publicare pentru licitaţii publice</c:v>
                </c:pt>
                <c:pt idx="5">
                  <c:v>Darea de seamă privind licitaţia publică</c:v>
                </c:pt>
                <c:pt idx="6">
                  <c:v>Anunţ de publicare pentru cererea ofertei de preţ</c:v>
                </c:pt>
                <c:pt idx="7">
                  <c:v>Darea de seamă privind cererea ofertei de preţ cu publicare</c:v>
                </c:pt>
                <c:pt idx="8">
                  <c:v>Dare de seamă privind cererea ofertei de preţ fără publicare</c:v>
                </c:pt>
                <c:pt idx="9">
                  <c:v>Darea de seamă privind contracte de o singură sursă</c:v>
                </c:pt>
                <c:pt idx="10">
                  <c:v>Dare de seamă privind achiziţiile de mică valoare</c:v>
                </c:pt>
                <c:pt idx="11">
                  <c:v>Modificarea dării de seamă</c:v>
                </c:pt>
                <c:pt idx="12">
                  <c:v>Modificarea conţinutului documentelor de licitaţie</c:v>
                </c:pt>
                <c:pt idx="13">
                  <c:v>Contestaţii de diferit gen din partea operatorilor economici</c:v>
                </c:pt>
                <c:pt idx="14">
                  <c:v>Demers de diferit gen</c:v>
                </c:pt>
                <c:pt idx="15">
                  <c:v>Indicaţii de diferit gen</c:v>
                </c:pt>
                <c:pt idx="16">
                  <c:v>Ordin</c:v>
                </c:pt>
                <c:pt idx="17">
                  <c:v>Scrisori de diferit gen</c:v>
                </c:pt>
                <c:pt idx="18">
                  <c:v>Altele</c:v>
                </c:pt>
              </c:strCache>
            </c:strRef>
          </c:cat>
          <c:val>
            <c:numRef>
              <c:f>'Anexa 01'!$D$6:$D$24</c:f>
              <c:numCache>
                <c:formatCode>General</c:formatCode>
                <c:ptCount val="19"/>
                <c:pt idx="0">
                  <c:v>128</c:v>
                </c:pt>
                <c:pt idx="1">
                  <c:v>13</c:v>
                </c:pt>
                <c:pt idx="2">
                  <c:v>32</c:v>
                </c:pt>
                <c:pt idx="3">
                  <c:v>58</c:v>
                </c:pt>
                <c:pt idx="4">
                  <c:v>1333</c:v>
                </c:pt>
                <c:pt idx="5">
                  <c:v>1301</c:v>
                </c:pt>
                <c:pt idx="6">
                  <c:v>4760</c:v>
                </c:pt>
                <c:pt idx="7">
                  <c:v>4766</c:v>
                </c:pt>
                <c:pt idx="8">
                  <c:v>2155</c:v>
                </c:pt>
                <c:pt idx="9">
                  <c:v>526</c:v>
                </c:pt>
                <c:pt idx="10">
                  <c:v>2934</c:v>
                </c:pt>
                <c:pt idx="11">
                  <c:v>2781</c:v>
                </c:pt>
                <c:pt idx="12">
                  <c:v>13</c:v>
                </c:pt>
                <c:pt idx="13">
                  <c:v>743</c:v>
                </c:pt>
                <c:pt idx="14">
                  <c:v>25</c:v>
                </c:pt>
                <c:pt idx="15">
                  <c:v>41</c:v>
                </c:pt>
                <c:pt idx="16">
                  <c:v>8</c:v>
                </c:pt>
                <c:pt idx="17">
                  <c:v>3467</c:v>
                </c:pt>
                <c:pt idx="18">
                  <c:v>713</c:v>
                </c:pt>
              </c:numCache>
            </c:numRef>
          </c:val>
        </c:ser>
        <c:dLbls>
          <c:showLegendKey val="0"/>
          <c:showVal val="0"/>
          <c:showCatName val="0"/>
          <c:showSerName val="0"/>
          <c:showPercent val="0"/>
          <c:showBubbleSize val="0"/>
        </c:dLbls>
        <c:gapWidth val="30"/>
        <c:axId val="385264240"/>
        <c:axId val="385264800"/>
      </c:barChart>
      <c:catAx>
        <c:axId val="385264240"/>
        <c:scaling>
          <c:orientation val="maxMin"/>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lstStyle/>
          <a:p>
            <a:pPr>
              <a:defRPr sz="900" b="0" i="0" u="none" strike="noStrike" baseline="0">
                <a:solidFill>
                  <a:sysClr val="windowText" lastClr="000000"/>
                </a:solidFill>
                <a:latin typeface="Calibri"/>
                <a:ea typeface="Calibri"/>
                <a:cs typeface="Calibri"/>
              </a:defRPr>
            </a:pPr>
            <a:endParaRPr lang="ro-RO"/>
          </a:p>
        </c:txPr>
        <c:crossAx val="385264800"/>
        <c:crosses val="autoZero"/>
        <c:auto val="1"/>
        <c:lblAlgn val="ctr"/>
        <c:lblOffset val="100"/>
        <c:noMultiLvlLbl val="0"/>
      </c:catAx>
      <c:valAx>
        <c:axId val="385264800"/>
        <c:scaling>
          <c:orientation val="minMax"/>
        </c:scaling>
        <c:delete val="1"/>
        <c:axPos val="t"/>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385264240"/>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doughnutChart>
        <c:varyColors val="1"/>
        <c:ser>
          <c:idx val="0"/>
          <c:order val="0"/>
          <c:spPr>
            <a:ln w="25400"/>
            <a:effectLst/>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hade val="86000"/>
                </a:schemeClr>
              </a:solidFill>
              <a:ln w="25400" cap="flat" cmpd="sng" algn="ctr">
                <a:solidFill>
                  <a:schemeClr val="lt1"/>
                </a:solidFill>
                <a:prstDash val="solid"/>
                <a:round/>
              </a:ln>
              <a:effectLst/>
            </c:spPr>
          </c:dPt>
          <c:dPt>
            <c:idx val="2"/>
            <c:bubble3D val="0"/>
            <c:spPr>
              <a:solidFill>
                <a:schemeClr val="accent5">
                  <a:tint val="86000"/>
                </a:schemeClr>
              </a:solidFill>
              <a:ln w="25400" cap="flat" cmpd="sng" algn="ctr">
                <a:solidFill>
                  <a:schemeClr val="lt1"/>
                </a:solidFill>
                <a:prstDash val="solid"/>
                <a:round/>
              </a:ln>
              <a:effectLst/>
            </c:spPr>
          </c:dPt>
          <c:dPt>
            <c:idx val="3"/>
            <c:bubble3D val="0"/>
            <c:spPr>
              <a:solidFill>
                <a:schemeClr val="accent5">
                  <a:tint val="58000"/>
                </a:schemeClr>
              </a:solidFill>
              <a:ln w="25400" cap="flat" cmpd="sng" algn="ctr">
                <a:solidFill>
                  <a:schemeClr val="lt1"/>
                </a:solidFill>
                <a:prstDash val="solid"/>
                <a:round/>
              </a:ln>
              <a:effectLst/>
            </c:spPr>
          </c:dPt>
          <c:dLbls>
            <c:dLbl>
              <c:idx val="0"/>
              <c:layout>
                <c:manualLayout>
                  <c:x val="0.1079663388379954"/>
                  <c:y val="0.19643927420464846"/>
                </c:manualLayout>
              </c:layout>
              <c:tx>
                <c:rich>
                  <a:bodyPr rot="0" spcFirstLastPara="1" vertOverflow="ellipsis"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fld id="{6D27354A-4540-46E6-A661-724D60E9FB90}" type="CATEGORYNAME">
                      <a:rPr lang="en-US" b="0" baseline="0"/>
                      <a:pPr>
                        <a:defRPr/>
                      </a:pPr>
                      <a:t>[CATEGORY NAME]</a:t>
                    </a:fld>
                    <a:endParaRPr lang="en-US" b="0" baseline="0"/>
                  </a:p>
                  <a:p>
                    <a:pPr>
                      <a:defRPr/>
                    </a:pPr>
                    <a:fld id="{1DA6A166-8610-41CA-956F-B40AABDBC0DB}" type="VALUE">
                      <a:rPr lang="en-US" b="0" baseline="0"/>
                      <a:pPr>
                        <a:defRPr/>
                      </a:pPr>
                      <a:t>[VALUE]</a:t>
                    </a:fld>
                    <a:endParaRPr lang="en-US" b="0" baseline="0"/>
                  </a:p>
                  <a:p>
                    <a:pPr>
                      <a:defRPr/>
                    </a:pPr>
                    <a:fld id="{38E808E2-77C0-44BD-9DAB-D424628054EB}" type="PERCENTAGE">
                      <a:rPr lang="en-US" b="1" baseline="0"/>
                      <a:pPr>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4362167514482572"/>
                      <c:h val="0.10331463629893027"/>
                    </c:manualLayout>
                  </c15:layout>
                  <c15:dlblFieldTable/>
                  <c15:showDataLabelsRange val="0"/>
                </c:ext>
              </c:extLst>
            </c:dLbl>
            <c:dLbl>
              <c:idx val="1"/>
              <c:layout>
                <c:manualLayout>
                  <c:x val="-0.19466119264274845"/>
                  <c:y val="-0.16729630315197941"/>
                </c:manualLayout>
              </c:layout>
              <c:tx>
                <c:rich>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fld id="{0D92E567-C96F-41A6-BCFB-3BA19289926A}" type="CATEGORYNAME">
                      <a:rPr lang="en-US" sz="1000" b="0" baseline="0"/>
                      <a:pPr algn="r">
                        <a:defRPr/>
                      </a:pPr>
                      <a:t>[CATEGORY NAME]</a:t>
                    </a:fld>
                    <a:endParaRPr lang="en-US" sz="1000" b="0" baseline="0"/>
                  </a:p>
                  <a:p>
                    <a:pPr algn="r">
                      <a:defRPr/>
                    </a:pPr>
                    <a:fld id="{80433FD8-C051-4917-B075-73731D523110}" type="VALUE">
                      <a:rPr lang="en-US" sz="1000" b="0" baseline="0"/>
                      <a:pPr algn="r">
                        <a:defRPr/>
                      </a:pPr>
                      <a:t>[VALUE]</a:t>
                    </a:fld>
                    <a:endParaRPr lang="en-US" sz="1000" b="0" baseline="0"/>
                  </a:p>
                  <a:p>
                    <a:pPr algn="r">
                      <a:defRPr/>
                    </a:pPr>
                    <a:fld id="{7DF9B8B8-D392-414A-BA3E-0447011F3715}" type="PERCENTAGE">
                      <a:rPr lang="en-US" sz="1000" b="1" baseline="0"/>
                      <a:pPr algn="r">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7780712235873239"/>
                      <c:h val="0.13648559752815709"/>
                    </c:manualLayout>
                  </c15:layout>
                  <c15:dlblFieldTable/>
                  <c15:showDataLabelsRange val="0"/>
                </c:ext>
              </c:extLst>
            </c:dLbl>
            <c:dLbl>
              <c:idx val="2"/>
              <c:layout>
                <c:manualLayout>
                  <c:x val="9.8241163434337239E-2"/>
                  <c:y val="-0.1865077624790572"/>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8558062A-6ABD-4CBD-A2DF-E1B0A9698A52}" type="CATEGORYNAME">
                      <a:rPr lang="en-US" sz="1000" b="0" baseline="0"/>
                      <a:pPr algn="l">
                        <a:defRPr/>
                      </a:pPr>
                      <a:t>[CATEGORY NAME]</a:t>
                    </a:fld>
                    <a:endParaRPr lang="en-US" sz="1000" b="0" baseline="0"/>
                  </a:p>
                  <a:p>
                    <a:pPr algn="l">
                      <a:defRPr/>
                    </a:pPr>
                    <a:fld id="{DF7590A4-B371-484D-BA78-E850F0F1B9D1}" type="VALUE">
                      <a:rPr lang="en-US" sz="1000" b="0" baseline="0"/>
                      <a:pPr algn="l">
                        <a:defRPr/>
                      </a:pPr>
                      <a:t>[VALUE]</a:t>
                    </a:fld>
                    <a:endParaRPr lang="en-US" sz="1000" b="0" baseline="0"/>
                  </a:p>
                  <a:p>
                    <a:pPr algn="l">
                      <a:defRPr/>
                    </a:pPr>
                    <a:fld id="{C4E8D235-33B7-4B7E-9EE1-7C3C72D8FF56}" type="PERCENTAGE">
                      <a:rPr lang="en-US" sz="1000" b="1" baseline="0"/>
                      <a:pPr algn="l">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35292564110420049"/>
                      <c:h val="0.13059589070353547"/>
                    </c:manualLayout>
                  </c15:layout>
                  <c15:dlblFieldTable/>
                  <c15:showDataLabelsRange val="0"/>
                </c:ext>
              </c:extLst>
            </c:dLbl>
            <c:dLbl>
              <c:idx val="3"/>
              <c:layout>
                <c:manualLayout>
                  <c:x val="0.27750850209871625"/>
                  <c:y val="-0.13508811398575177"/>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81A1B079-AF9A-4266-A15B-E15CC0F69AC1}" type="CATEGORYNAME">
                      <a:rPr lang="en-US" sz="1000" b="0" baseline="0"/>
                      <a:pPr algn="l">
                        <a:defRPr/>
                      </a:pPr>
                      <a:t>[CATEGORY NAME]</a:t>
                    </a:fld>
                    <a:endParaRPr lang="en-US" sz="1000" b="0" baseline="0"/>
                  </a:p>
                  <a:p>
                    <a:pPr algn="l">
                      <a:defRPr/>
                    </a:pPr>
                    <a:fld id="{1D4B8449-9D2B-4E1E-AE95-3F93DC4A3713}" type="VALUE">
                      <a:rPr lang="en-US" sz="1000" b="0" baseline="0"/>
                      <a:pPr algn="l">
                        <a:defRPr/>
                      </a:pPr>
                      <a:t>[VALUE]</a:t>
                    </a:fld>
                    <a:endParaRPr lang="en-US" sz="1000" b="0" baseline="0"/>
                  </a:p>
                  <a:p>
                    <a:pPr algn="l">
                      <a:defRPr/>
                    </a:pPr>
                    <a:fld id="{47B34E4E-6C1C-40D4-84C7-A6C4911DAC25}" type="PERCENTAGE">
                      <a:rPr lang="en-US" sz="1000" b="1" baseline="0"/>
                      <a:pPr algn="l">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33572331668658151"/>
                      <c:h val="0.12806291618610965"/>
                    </c:manualLayout>
                  </c15:layout>
                  <c15:dlblFieldTable/>
                  <c15:showDataLabelsRange val="0"/>
                </c:ext>
              </c:extLst>
            </c:dLbl>
            <c:numFmt formatCode="#,##0.00%;#,##0.00%;"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('Anexa 6'!$C$124,'Anexa 6'!$E$124,'Anexa 6'!$G$124,'Anexa 6'!$I$124)</c:f>
              <c:strCache>
                <c:ptCount val="4"/>
                <c:pt idx="0">
                  <c:v>Nr. total contracte</c:v>
                </c:pt>
                <c:pt idx="1">
                  <c:v>Nr. total acorduri adiționale de majorare</c:v>
                </c:pt>
                <c:pt idx="2">
                  <c:v>Nr. total acorduri adiționale de micșorare / reziliere</c:v>
                </c:pt>
                <c:pt idx="3">
                  <c:v>Alte acorduri adiționale</c:v>
                </c:pt>
              </c:strCache>
            </c:strRef>
          </c:cat>
          <c:val>
            <c:numRef>
              <c:f>('Anexa 6'!$C$114,'Anexa 6'!$E$114,'Anexa 6'!$G$114,'Anexa 6'!$I$114)</c:f>
              <c:numCache>
                <c:formatCode>#,##0.00</c:formatCode>
                <c:ptCount val="4"/>
                <c:pt idx="0" formatCode="General">
                  <c:v>9740</c:v>
                </c:pt>
                <c:pt idx="1">
                  <c:v>581</c:v>
                </c:pt>
                <c:pt idx="2" formatCode="0">
                  <c:v>693</c:v>
                </c:pt>
                <c:pt idx="3" formatCode="General">
                  <c:v>1200</c:v>
                </c:pt>
              </c:numCache>
            </c:numRef>
          </c:val>
        </c:ser>
        <c:dLbls>
          <c:showLegendKey val="0"/>
          <c:showVal val="0"/>
          <c:showCatName val="0"/>
          <c:showSerName val="0"/>
          <c:showPercent val="0"/>
          <c:showBubbleSize val="0"/>
          <c:showLeaderLines val="0"/>
        </c:dLbls>
        <c:firstSliceAng val="29"/>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9137120033102"/>
          <c:y val="4.0613294245044736E-2"/>
          <c:w val="0.7794116949884391"/>
          <c:h val="0.88107093477779563"/>
        </c:manualLayout>
      </c:layout>
      <c:barChart>
        <c:barDir val="bar"/>
        <c:grouping val="clustered"/>
        <c:varyColors val="0"/>
        <c:ser>
          <c:idx val="0"/>
          <c:order val="0"/>
          <c:tx>
            <c:strRef>
              <c:f>'Anexa 6'!$B$121</c:f>
              <c:strCache>
                <c:ptCount val="1"/>
                <c:pt idx="0">
                  <c:v>% Bunuri</c:v>
                </c:pt>
              </c:strCache>
            </c:strRef>
          </c:tx>
          <c:spPr>
            <a:solidFill>
              <a:schemeClr val="accent5">
                <a:lumMod val="50000"/>
              </a:schemeClr>
            </a:solidFill>
            <a:ln>
              <a:solidFill>
                <a:schemeClr val="accent5">
                  <a:lumMod val="50000"/>
                </a:schemeClr>
              </a:solidFill>
            </a:ln>
            <a:effectLst/>
          </c:spPr>
          <c:invertIfNegative val="0"/>
          <c:dLbls>
            <c:spPr>
              <a:noFill/>
              <a:ln w="25400">
                <a:noFill/>
              </a:ln>
            </c:spPr>
            <c:txPr>
              <a:bodyPr/>
              <a:lstStyle/>
              <a:p>
                <a:pPr>
                  <a:defRPr b="1">
                    <a:solidFill>
                      <a:schemeClr val="bg1"/>
                    </a:solidFill>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'Anexa 6'!$C$124:$K$124</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6'!$C$121:$K$121</c:f>
              <c:numCache>
                <c:formatCode>#,##0.00</c:formatCode>
                <c:ptCount val="9"/>
                <c:pt idx="0" formatCode="0.00">
                  <c:v>93.685831622176593</c:v>
                </c:pt>
                <c:pt idx="1">
                  <c:v>50.767476015890139</c:v>
                </c:pt>
                <c:pt idx="2">
                  <c:v>64.71600688468159</c:v>
                </c:pt>
                <c:pt idx="3">
                  <c:v>11.398151418911445</c:v>
                </c:pt>
                <c:pt idx="4">
                  <c:v>69.264069264069263</c:v>
                </c:pt>
                <c:pt idx="5">
                  <c:v>47.758177991524327</c:v>
                </c:pt>
                <c:pt idx="6">
                  <c:v>75.166666666666671</c:v>
                </c:pt>
                <c:pt idx="7">
                  <c:v>89.102669068282296</c:v>
                </c:pt>
                <c:pt idx="8">
                  <c:v>48.712642554915753</c:v>
                </c:pt>
              </c:numCache>
            </c:numRef>
          </c:val>
        </c:ser>
        <c:ser>
          <c:idx val="1"/>
          <c:order val="1"/>
          <c:tx>
            <c:strRef>
              <c:f>'Anexa 6'!$B$122</c:f>
              <c:strCache>
                <c:ptCount val="1"/>
                <c:pt idx="0">
                  <c:v>% Lucrări</c:v>
                </c:pt>
              </c:strCache>
            </c:strRef>
          </c:tx>
          <c:spPr>
            <a:solidFill>
              <a:schemeClr val="accent5">
                <a:lumMod val="20000"/>
                <a:lumOff val="80000"/>
              </a:schemeClr>
            </a:solidFill>
            <a:ln>
              <a:solidFill>
                <a:schemeClr val="accent5">
                  <a:lumMod val="50000"/>
                </a:schemeClr>
              </a:solidFill>
            </a:ln>
            <a:effectLst/>
          </c:spPr>
          <c:invertIfNegative val="0"/>
          <c:dLbls>
            <c:dLbl>
              <c:idx val="0"/>
              <c:layout>
                <c:manualLayout>
                  <c:x val="-5.2578015664514225E-3"/>
                  <c:y val="-9.8117685757253951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359571803874418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24230923873789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159124947826159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b="1"/>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'Anexa 6'!$C$124:$K$124</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6'!$C$122:$K$122</c:f>
              <c:numCache>
                <c:formatCode>#,##0.00</c:formatCode>
                <c:ptCount val="9"/>
                <c:pt idx="0" formatCode="0.00">
                  <c:v>2.2279260780287475</c:v>
                </c:pt>
                <c:pt idx="1">
                  <c:v>42.034534693635628</c:v>
                </c:pt>
                <c:pt idx="2">
                  <c:v>22.375215146299485</c:v>
                </c:pt>
                <c:pt idx="3">
                  <c:v>84.175996153728249</c:v>
                </c:pt>
                <c:pt idx="4">
                  <c:v>3.0303030303030303</c:v>
                </c:pt>
                <c:pt idx="5">
                  <c:v>42.12325559696275</c:v>
                </c:pt>
                <c:pt idx="6">
                  <c:v>19.833333333333332</c:v>
                </c:pt>
                <c:pt idx="7">
                  <c:v>4.9615195677091863</c:v>
                </c:pt>
                <c:pt idx="8">
                  <c:v>44.354224357921808</c:v>
                </c:pt>
              </c:numCache>
            </c:numRef>
          </c:val>
        </c:ser>
        <c:ser>
          <c:idx val="2"/>
          <c:order val="2"/>
          <c:tx>
            <c:strRef>
              <c:f>'Anexa 6'!$B$123</c:f>
              <c:strCache>
                <c:ptCount val="1"/>
                <c:pt idx="0">
                  <c:v>% Servicii</c:v>
                </c:pt>
              </c:strCache>
            </c:strRef>
          </c:tx>
          <c:spPr>
            <a:solidFill>
              <a:srgbClr val="92D050"/>
            </a:solidFill>
            <a:ln>
              <a:solidFill>
                <a:schemeClr val="accent5">
                  <a:lumMod val="50000"/>
                </a:schemeClr>
              </a:solidFill>
            </a:ln>
          </c:spPr>
          <c:invertIfNegative val="0"/>
          <c:dLbls>
            <c:dLbl>
              <c:idx val="0"/>
              <c:layout>
                <c:manualLayout>
                  <c:x val="-1.9571253015338401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754818434039627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7064615477978548E-2"/>
                  <c:y val="-9.5206083985972296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3.1266467414116589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4152190513758033E-4"/>
                  <c:y val="1.298279779292413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b="1"/>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'Anexa 6'!$C$124:$K$124</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6'!$C$123:$K$123</c:f>
              <c:numCache>
                <c:formatCode>#,##0.00</c:formatCode>
                <c:ptCount val="9"/>
                <c:pt idx="0" formatCode="0.00">
                  <c:v>4.0862422997946615</c:v>
                </c:pt>
                <c:pt idx="1">
                  <c:v>7.1979892904742337</c:v>
                </c:pt>
                <c:pt idx="2">
                  <c:v>12.908777969018933</c:v>
                </c:pt>
                <c:pt idx="3">
                  <c:v>4.4258524273602866</c:v>
                </c:pt>
                <c:pt idx="4">
                  <c:v>27.705627705627705</c:v>
                </c:pt>
                <c:pt idx="5">
                  <c:v>10.118566411512896</c:v>
                </c:pt>
                <c:pt idx="6">
                  <c:v>5</c:v>
                </c:pt>
                <c:pt idx="7">
                  <c:v>5.9358113640085151</c:v>
                </c:pt>
                <c:pt idx="8">
                  <c:v>6.933133087162382</c:v>
                </c:pt>
              </c:numCache>
            </c:numRef>
          </c:val>
        </c:ser>
        <c:dLbls>
          <c:showLegendKey val="0"/>
          <c:showVal val="0"/>
          <c:showCatName val="0"/>
          <c:showSerName val="0"/>
          <c:showPercent val="0"/>
          <c:showBubbleSize val="0"/>
        </c:dLbls>
        <c:gapWidth val="30"/>
        <c:axId val="214812720"/>
        <c:axId val="293867712"/>
      </c:barChart>
      <c:catAx>
        <c:axId val="214812720"/>
        <c:scaling>
          <c:orientation val="minMax"/>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lstStyle/>
          <a:p>
            <a:pPr>
              <a:defRPr/>
            </a:pPr>
            <a:endParaRPr lang="ro-RO"/>
          </a:p>
        </c:txPr>
        <c:crossAx val="293867712"/>
        <c:crosses val="autoZero"/>
        <c:auto val="1"/>
        <c:lblAlgn val="ctr"/>
        <c:lblOffset val="100"/>
        <c:noMultiLvlLbl val="0"/>
      </c:catAx>
      <c:valAx>
        <c:axId val="29386771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0" vert="horz"/>
          <a:lstStyle/>
          <a:p>
            <a:pPr>
              <a:defRPr/>
            </a:pPr>
            <a:endParaRPr lang="ro-RO"/>
          </a:p>
        </c:txPr>
        <c:crossAx val="214812720"/>
        <c:crosses val="autoZero"/>
        <c:crossBetween val="between"/>
      </c:valAx>
      <c:spPr>
        <a:noFill/>
        <a:ln w="25400">
          <a:noFill/>
        </a:ln>
      </c:spPr>
    </c:plotArea>
    <c:legend>
      <c:legendPos val="b"/>
      <c:layout>
        <c:manualLayout>
          <c:xMode val="edge"/>
          <c:yMode val="edge"/>
          <c:x val="0.38514000778804386"/>
          <c:y val="0.96341580476734467"/>
          <c:w val="0.30901036214403838"/>
          <c:h val="2.3491299225376738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rgbClr val="000000"/>
          </a:solidFill>
          <a:latin typeface="Calibri"/>
          <a:ea typeface="Calibri"/>
          <a:cs typeface="Calibri"/>
        </a:defRPr>
      </a:pPr>
      <a:endParaRPr lang="ro-RO"/>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doughnutChart>
        <c:varyColors val="1"/>
        <c:ser>
          <c:idx val="0"/>
          <c:order val="0"/>
          <c:spPr>
            <a:ln w="25400"/>
            <a:effectLst/>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olidFill>
              <a:ln w="25400" cap="flat" cmpd="sng" algn="ctr">
                <a:solidFill>
                  <a:schemeClr val="lt1"/>
                </a:solidFill>
                <a:prstDash val="solid"/>
                <a:round/>
              </a:ln>
              <a:effectLst/>
            </c:spPr>
          </c:dPt>
          <c:dPt>
            <c:idx val="2"/>
            <c:bubble3D val="0"/>
            <c:spPr>
              <a:solidFill>
                <a:schemeClr val="accent5">
                  <a:tint val="65000"/>
                </a:schemeClr>
              </a:solidFill>
              <a:ln w="25400" cap="flat" cmpd="sng" algn="ctr">
                <a:solidFill>
                  <a:schemeClr val="lt1"/>
                </a:solidFill>
                <a:prstDash val="solid"/>
                <a:round/>
              </a:ln>
              <a:effectLst/>
            </c:spPr>
          </c:dPt>
          <c:dLbls>
            <c:dLbl>
              <c:idx val="0"/>
              <c:layout>
                <c:manualLayout>
                  <c:x val="-2.3332534831269118E-2"/>
                  <c:y val="0.17117371457906999"/>
                </c:manualLayout>
              </c:layout>
              <c:tx>
                <c:rich>
                  <a:bodyPr rot="0" spcFirstLastPara="1" vertOverflow="ellipsis"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fld id="{BB5235DB-FCBA-4CD9-805F-AD21B4D2B546}" type="CATEGORYNAME">
                      <a:rPr lang="en-US" sz="1000" b="0"/>
                      <a:pPr>
                        <a:defRPr/>
                      </a:pPr>
                      <a:t>[CATEGORY NAME]</a:t>
                    </a:fld>
                    <a:endParaRPr lang="en-US" sz="1000" b="0" baseline="0"/>
                  </a:p>
                  <a:p>
                    <a:pPr>
                      <a:defRPr/>
                    </a:pPr>
                    <a:fld id="{22069877-9F08-4114-97C4-E3A5CF5FC20C}" type="VALUE">
                      <a:rPr lang="en-US" sz="1000" b="0"/>
                      <a:pPr>
                        <a:defRPr/>
                      </a:pPr>
                      <a:t>[VALUE]</a:t>
                    </a:fld>
                    <a:endParaRPr lang="en-US" sz="1000" b="0" baseline="0"/>
                  </a:p>
                  <a:p>
                    <a:pPr>
                      <a:defRPr/>
                    </a:pPr>
                    <a:fld id="{2E5B3B6F-3333-40FB-8B33-33C3B9B143D4}" type="PERCENTAGE">
                      <a:rPr lang="en-US" sz="1000" b="1"/>
                      <a:pPr>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4357689676383348"/>
                      <c:h val="9.5534005985184203E-2"/>
                    </c:manualLayout>
                  </c15:layout>
                  <c15:dlblFieldTable/>
                  <c15:showDataLabelsRange val="0"/>
                </c:ext>
              </c:extLst>
            </c:dLbl>
            <c:dLbl>
              <c:idx val="1"/>
              <c:layout>
                <c:manualLayout>
                  <c:x val="-0.22069325802347367"/>
                  <c:y val="-0.17587275061840291"/>
                </c:manualLayout>
              </c:layout>
              <c:tx>
                <c:rich>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fld id="{8747AD76-4595-425D-9154-E7A5ADAFE1B0}" type="CATEGORYNAME">
                      <a:rPr lang="en-US" sz="1000" b="0"/>
                      <a:pPr algn="r">
                        <a:defRPr/>
                      </a:pPr>
                      <a:t>[CATEGORY NAME]</a:t>
                    </a:fld>
                    <a:endParaRPr lang="en-US" sz="1000" b="0" baseline="0"/>
                  </a:p>
                  <a:p>
                    <a:pPr algn="r">
                      <a:defRPr/>
                    </a:pPr>
                    <a:fld id="{0404B7DE-EB0B-479A-9B4C-FAC1398272F2}" type="VALUE">
                      <a:rPr lang="en-US" sz="1000" b="0"/>
                      <a:pPr algn="r">
                        <a:defRPr/>
                      </a:pPr>
                      <a:t>[VALUE]</a:t>
                    </a:fld>
                    <a:endParaRPr lang="en-US" sz="1000" b="0" baseline="0"/>
                  </a:p>
                  <a:p>
                    <a:pPr algn="r">
                      <a:defRPr/>
                    </a:pPr>
                    <a:fld id="{55D7E22D-3830-4CF1-8EE6-06EF093DE546}" type="PERCENTAGE">
                      <a:rPr lang="en-US" sz="1000" b="1"/>
                      <a:pPr algn="r">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8157980900630958"/>
                      <c:h val="0.13076002190373684"/>
                    </c:manualLayout>
                  </c15:layout>
                  <c15:dlblFieldTable/>
                  <c15:showDataLabelsRange val="0"/>
                </c:ext>
              </c:extLst>
            </c:dLbl>
            <c:dLbl>
              <c:idx val="2"/>
              <c:layout>
                <c:manualLayout>
                  <c:x val="0.27208902801858265"/>
                  <c:y val="-0.17360458090220737"/>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A9BD09F4-DC22-47A3-B9B2-2E5324AD6AAC}" type="CATEGORYNAME">
                      <a:rPr lang="en-US" sz="1000" b="0"/>
                      <a:pPr algn="l">
                        <a:defRPr/>
                      </a:pPr>
                      <a:t>[CATEGORY NAME]</a:t>
                    </a:fld>
                    <a:endParaRPr lang="en-US" sz="1000" b="0" baseline="0"/>
                  </a:p>
                  <a:p>
                    <a:pPr algn="l">
                      <a:defRPr/>
                    </a:pPr>
                    <a:fld id="{FEAE5017-EBA0-41A0-BC10-4D6CC1BE6755}" type="VALUE">
                      <a:rPr lang="en-US" sz="1000" b="0"/>
                      <a:pPr algn="l">
                        <a:defRPr/>
                      </a:pPr>
                      <a:t>[VALUE]</a:t>
                    </a:fld>
                    <a:endParaRPr lang="en-US" sz="1000" b="0" baseline="0"/>
                  </a:p>
                  <a:p>
                    <a:pPr algn="l">
                      <a:defRPr/>
                    </a:pPr>
                    <a:fld id="{D56AD53E-EF85-4E56-8356-4B9C6F06127D}" type="PERCENTAGE">
                      <a:rPr lang="en-US" sz="1000" b="1"/>
                      <a:pPr algn="l">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43888535016322372"/>
                      <c:h val="0.12583224758775655"/>
                    </c:manualLayout>
                  </c15:layout>
                  <c15:dlblFieldTable/>
                  <c15:showDataLabelsRange val="0"/>
                </c:ext>
              </c:extLst>
            </c:dLbl>
            <c:numFmt formatCode="#,##0.00%;#,##0.00%;"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ro-RO"/>
              </a:p>
            </c:txPr>
            <c:showLegendKey val="0"/>
            <c:showVal val="0"/>
            <c:showCatName val="0"/>
            <c:showSerName val="0"/>
            <c:showPercent val="0"/>
            <c:showBubbleSize val="0"/>
            <c:separator>
</c:separator>
            <c:extLst>
              <c:ext xmlns:c15="http://schemas.microsoft.com/office/drawing/2012/chart" uri="{CE6537A1-D6FC-4f65-9D91-7224C49458BB}"/>
            </c:extLst>
          </c:dLbls>
          <c:cat>
            <c:strRef>
              <c:f>('Anexa 7'!$D$183,'Anexa 7'!$F$183,'Anexa 7'!$H$183)</c:f>
              <c:strCache>
                <c:ptCount val="3"/>
                <c:pt idx="0">
                  <c:v>Suma total contracte</c:v>
                </c:pt>
                <c:pt idx="1">
                  <c:v>Suma total acorduri adiționale de majorare</c:v>
                </c:pt>
                <c:pt idx="2">
                  <c:v>Suma total acorduri adiționale de micșorare / reziliere</c:v>
                </c:pt>
              </c:strCache>
            </c:strRef>
          </c:cat>
          <c:val>
            <c:numRef>
              <c:f>('Anexa 7'!$D$173,'Anexa 7'!$F$173,'Anexa 7'!$H$173)</c:f>
              <c:numCache>
                <c:formatCode>#,##0.00</c:formatCode>
                <c:ptCount val="3"/>
                <c:pt idx="0">
                  <c:v>726007085.73999929</c:v>
                </c:pt>
                <c:pt idx="1">
                  <c:v>20574930.389999997</c:v>
                </c:pt>
                <c:pt idx="2">
                  <c:v>-14119578.209999995</c:v>
                </c:pt>
              </c:numCache>
            </c:numRef>
          </c:val>
        </c:ser>
        <c:dLbls>
          <c:showLegendKey val="0"/>
          <c:showVal val="0"/>
          <c:showCatName val="0"/>
          <c:showSerName val="0"/>
          <c:showPercent val="0"/>
          <c:showBubbleSize val="0"/>
          <c:showLeaderLines val="1"/>
        </c:dLbls>
        <c:firstSliceAng val="0"/>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doughnutChart>
        <c:varyColors val="1"/>
        <c:ser>
          <c:idx val="0"/>
          <c:order val="0"/>
          <c:spPr>
            <a:ln w="25400"/>
            <a:effectLst/>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hade val="86000"/>
                </a:schemeClr>
              </a:solidFill>
              <a:ln w="25400" cap="flat" cmpd="sng" algn="ctr">
                <a:solidFill>
                  <a:schemeClr val="lt1"/>
                </a:solidFill>
                <a:prstDash val="solid"/>
                <a:round/>
              </a:ln>
              <a:effectLst/>
            </c:spPr>
          </c:dPt>
          <c:dPt>
            <c:idx val="2"/>
            <c:bubble3D val="0"/>
            <c:spPr>
              <a:solidFill>
                <a:schemeClr val="accent5">
                  <a:tint val="86000"/>
                </a:schemeClr>
              </a:solidFill>
              <a:ln w="25400" cap="flat" cmpd="sng" algn="ctr">
                <a:solidFill>
                  <a:schemeClr val="lt1"/>
                </a:solidFill>
                <a:prstDash val="solid"/>
                <a:round/>
              </a:ln>
              <a:effectLst/>
            </c:spPr>
          </c:dPt>
          <c:dPt>
            <c:idx val="3"/>
            <c:bubble3D val="0"/>
            <c:spPr>
              <a:solidFill>
                <a:schemeClr val="accent5">
                  <a:tint val="58000"/>
                </a:schemeClr>
              </a:solidFill>
              <a:ln w="25400" cap="flat" cmpd="sng" algn="ctr">
                <a:solidFill>
                  <a:schemeClr val="lt1"/>
                </a:solidFill>
                <a:prstDash val="solid"/>
                <a:round/>
              </a:ln>
              <a:effectLst/>
            </c:spPr>
          </c:dPt>
          <c:dLbls>
            <c:dLbl>
              <c:idx val="0"/>
              <c:layout>
                <c:manualLayout>
                  <c:x val="-0.23148710914824586"/>
                  <c:y val="0.15802913574652089"/>
                </c:manualLayout>
              </c:layout>
              <c:tx>
                <c:rich>
                  <a:bodyPr rot="0" spcFirstLastPara="1" vertOverflow="ellipsis"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fld id="{81D0C551-E13F-4CB7-9EC1-136DCF28925F}" type="CATEGORYNAME">
                      <a:rPr lang="en-US" b="0" baseline="0"/>
                      <a:pPr>
                        <a:defRPr/>
                      </a:pPr>
                      <a:t>[CATEGORY NAME]</a:t>
                    </a:fld>
                    <a:endParaRPr lang="en-US" b="0" baseline="0"/>
                  </a:p>
                  <a:p>
                    <a:pPr>
                      <a:defRPr/>
                    </a:pPr>
                    <a:fld id="{1B03A19D-C69F-4666-A18A-3959455EF601}" type="VALUE">
                      <a:rPr lang="en-US" b="0" baseline="0"/>
                      <a:pPr>
                        <a:defRPr/>
                      </a:pPr>
                      <a:t>[VALUE]</a:t>
                    </a:fld>
                    <a:endParaRPr lang="en-US" b="0" baseline="0"/>
                  </a:p>
                  <a:p>
                    <a:pPr>
                      <a:defRPr/>
                    </a:pPr>
                    <a:fld id="{11C27CEF-43DA-40EB-BE78-EA266003B8C8}" type="PERCENTAGE">
                      <a:rPr lang="en-US" b="1" baseline="0"/>
                      <a:pPr>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790157701850377"/>
                      <c:h val="0.10264391749666082"/>
                    </c:manualLayout>
                  </c15:layout>
                  <c15:dlblFieldTable/>
                  <c15:showDataLabelsRange val="0"/>
                </c:ext>
              </c:extLst>
            </c:dLbl>
            <c:dLbl>
              <c:idx val="1"/>
              <c:layout>
                <c:manualLayout>
                  <c:x val="-0.24006076195081921"/>
                  <c:y val="-0.1737201419966389"/>
                </c:manualLayout>
              </c:layout>
              <c:tx>
                <c:rich>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fld id="{4888BBE1-39C4-46A3-82A8-90D27ABB0EC9}" type="CATEGORYNAME">
                      <a:rPr lang="en-US" sz="1000" b="0" baseline="0"/>
                      <a:pPr algn="r">
                        <a:defRPr/>
                      </a:pPr>
                      <a:t>[CATEGORY NAME]</a:t>
                    </a:fld>
                    <a:endParaRPr lang="en-US" sz="1000" b="0" baseline="0"/>
                  </a:p>
                  <a:p>
                    <a:pPr algn="r">
                      <a:defRPr/>
                    </a:pPr>
                    <a:fld id="{CC3330BE-E658-4E51-82FA-5587EC9E4D6F}" type="VALUE">
                      <a:rPr lang="en-US" sz="1000" b="0" baseline="0"/>
                      <a:pPr algn="r">
                        <a:defRPr/>
                      </a:pPr>
                      <a:t>[VALUE]</a:t>
                    </a:fld>
                    <a:endParaRPr lang="en-US" sz="1000" b="0" baseline="0"/>
                  </a:p>
                  <a:p>
                    <a:pPr algn="r">
                      <a:defRPr/>
                    </a:pPr>
                    <a:fld id="{AEA6A4DE-2407-4656-937F-6E8EAEA907B1}" type="PERCENTAGE">
                      <a:rPr lang="en-US" sz="1000" b="1" baseline="0"/>
                      <a:pPr algn="r">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40232010898732612"/>
                      <c:h val="9.6641552899412744E-2"/>
                    </c:manualLayout>
                  </c15:layout>
                  <c15:dlblFieldTable/>
                  <c15:showDataLabelsRange val="0"/>
                </c:ext>
              </c:extLst>
            </c:dLbl>
            <c:dLbl>
              <c:idx val="2"/>
              <c:layout>
                <c:manualLayout>
                  <c:x val="0.21558735353789782"/>
                  <c:y val="-0.1816891368794728"/>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27E391EF-5958-4965-8AA5-67A0879B8A50}" type="CATEGORYNAME">
                      <a:rPr lang="en-US" sz="1000" b="0" baseline="0"/>
                      <a:pPr algn="l">
                        <a:defRPr/>
                      </a:pPr>
                      <a:t>[CATEGORY NAME]</a:t>
                    </a:fld>
                    <a:endParaRPr lang="en-US" sz="1000" b="0" baseline="0"/>
                  </a:p>
                  <a:p>
                    <a:pPr algn="l">
                      <a:defRPr/>
                    </a:pPr>
                    <a:fld id="{A5E4FD5B-DCFE-46FA-998D-EA80D5DEBFC3}" type="VALUE">
                      <a:rPr lang="en-US" sz="1000" b="0" baseline="0"/>
                      <a:pPr algn="l">
                        <a:defRPr/>
                      </a:pPr>
                      <a:t>[VALUE]</a:t>
                    </a:fld>
                    <a:endParaRPr lang="en-US" sz="1000" b="0" baseline="0"/>
                  </a:p>
                  <a:p>
                    <a:pPr algn="l">
                      <a:defRPr/>
                    </a:pPr>
                    <a:fld id="{CC3B97C9-3E34-4B12-9260-8A23C87CF3FB}" type="PERCENTAGE">
                      <a:rPr lang="en-US" sz="1000" b="1" baseline="0"/>
                      <a:pPr algn="l">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6837488741936111"/>
                      <c:h val="0.13571253233633562"/>
                    </c:manualLayout>
                  </c15:layout>
                  <c15:dlblFieldTable/>
                  <c15:showDataLabelsRange val="0"/>
                </c:ext>
              </c:extLst>
            </c:dLbl>
            <c:dLbl>
              <c:idx val="3"/>
              <c:layout>
                <c:manualLayout>
                  <c:x val="0.23220122214761313"/>
                  <c:y val="-6.2599652561415475E-2"/>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997E057F-2935-473B-B221-6F4A6C434436}" type="CATEGORYNAME">
                      <a:rPr lang="en-US" sz="1000" b="0" baseline="0"/>
                      <a:pPr algn="l">
                        <a:defRPr/>
                      </a:pPr>
                      <a:t>[CATEGORY NAME]</a:t>
                    </a:fld>
                    <a:endParaRPr lang="en-US" sz="1000" b="0" baseline="0"/>
                  </a:p>
                  <a:p>
                    <a:pPr algn="l">
                      <a:defRPr/>
                    </a:pPr>
                    <a:fld id="{E8C94DE8-3164-4279-9B4A-528085180205}" type="VALUE">
                      <a:rPr lang="en-US" sz="1000" b="0" baseline="0"/>
                      <a:pPr algn="l">
                        <a:defRPr/>
                      </a:pPr>
                      <a:t>[VALUE]</a:t>
                    </a:fld>
                    <a:endParaRPr lang="en-US" sz="1000" b="0" baseline="0"/>
                  </a:p>
                  <a:p>
                    <a:pPr algn="l">
                      <a:defRPr/>
                    </a:pPr>
                    <a:fld id="{41785FD6-2B70-4451-BE27-F44CAF46E0B5}" type="PERCENTAGE">
                      <a:rPr lang="en-US" sz="1000" b="1" baseline="0"/>
                      <a:pPr algn="l">
                        <a:defRPr/>
                      </a:pPr>
                      <a:t>[PERCENTAGE]</a:t>
                    </a:fld>
                    <a:endParaRPr lang="ro-RO"/>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18517179184880345"/>
                      <c:h val="0.13079117808115709"/>
                    </c:manualLayout>
                  </c15:layout>
                  <c15:dlblFieldTable/>
                  <c15:showDataLabelsRange val="0"/>
                </c:ext>
              </c:extLst>
            </c:dLbl>
            <c:numFmt formatCode="#,##0.00%;#,##0.00%;"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ro-RO"/>
              </a:p>
            </c:txPr>
            <c:showLegendKey val="0"/>
            <c:showVal val="0"/>
            <c:showCatName val="0"/>
            <c:showSerName val="0"/>
            <c:showPercent val="0"/>
            <c:showBubbleSize val="0"/>
            <c:separator>
</c:separator>
            <c:extLst>
              <c:ext xmlns:c15="http://schemas.microsoft.com/office/drawing/2012/chart" uri="{CE6537A1-D6FC-4f65-9D91-7224C49458BB}"/>
            </c:extLst>
          </c:dLbls>
          <c:cat>
            <c:strRef>
              <c:f>('Anexa 7'!$C$183,'Anexa 7'!$E$183,'Anexa 7'!$G$183,'Anexa 7'!$I$183)</c:f>
              <c:strCache>
                <c:ptCount val="4"/>
                <c:pt idx="0">
                  <c:v>Nr. total contracte</c:v>
                </c:pt>
                <c:pt idx="1">
                  <c:v>Nr. total acorduri adiționale de majorare</c:v>
                </c:pt>
                <c:pt idx="2">
                  <c:v>Nr. total acorduri adiționale de micșorare / reziliere</c:v>
                </c:pt>
                <c:pt idx="3">
                  <c:v>Alte acorduri adiționale</c:v>
                </c:pt>
              </c:strCache>
            </c:strRef>
          </c:cat>
          <c:val>
            <c:numRef>
              <c:f>('Anexa 7'!$C$173,'Anexa 7'!$E$173,'Anexa 7'!$G$173,'Anexa 7'!$I$173)</c:f>
              <c:numCache>
                <c:formatCode>General</c:formatCode>
                <c:ptCount val="4"/>
                <c:pt idx="0">
                  <c:v>8767</c:v>
                </c:pt>
                <c:pt idx="1">
                  <c:v>641</c:v>
                </c:pt>
                <c:pt idx="2">
                  <c:v>741</c:v>
                </c:pt>
                <c:pt idx="3">
                  <c:v>375</c:v>
                </c:pt>
              </c:numCache>
            </c:numRef>
          </c:val>
        </c:ser>
        <c:dLbls>
          <c:showLegendKey val="0"/>
          <c:showVal val="0"/>
          <c:showCatName val="0"/>
          <c:showSerName val="0"/>
          <c:showPercent val="0"/>
          <c:showBubbleSize val="0"/>
          <c:showLeaderLines val="1"/>
        </c:dLbls>
        <c:firstSliceAng val="43"/>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6335540465022"/>
          <c:y val="4.1903255582658783E-2"/>
          <c:w val="0.7794116949884391"/>
          <c:h val="0.88107093477779563"/>
        </c:manualLayout>
      </c:layout>
      <c:barChart>
        <c:barDir val="bar"/>
        <c:grouping val="clustered"/>
        <c:varyColors val="0"/>
        <c:ser>
          <c:idx val="0"/>
          <c:order val="0"/>
          <c:tx>
            <c:strRef>
              <c:f>'Anexa 7'!$B$180</c:f>
              <c:strCache>
                <c:ptCount val="1"/>
                <c:pt idx="0">
                  <c:v>% Bunuri</c:v>
                </c:pt>
              </c:strCache>
            </c:strRef>
          </c:tx>
          <c:spPr>
            <a:solidFill>
              <a:schemeClr val="accent5">
                <a:lumMod val="50000"/>
              </a:schemeClr>
            </a:solidFill>
            <a:ln>
              <a:solidFill>
                <a:schemeClr val="accent5">
                  <a:lumMod val="50000"/>
                </a:schemeClr>
              </a:solidFill>
            </a:ln>
            <a:effectLst/>
          </c:spPr>
          <c:invertIfNegative val="0"/>
          <c:dLbls>
            <c:spPr>
              <a:noFill/>
              <a:ln w="25400">
                <a:noFill/>
              </a:ln>
            </c:spPr>
            <c:txPr>
              <a:bodyPr wrap="square" lIns="38100" tIns="19050" rIns="38100" bIns="19050" anchor="ctr">
                <a:spAutoFit/>
              </a:bodyPr>
              <a:lstStyle/>
              <a:p>
                <a:pPr>
                  <a:defRPr sz="1200" b="1" i="0" u="none" strike="noStrike" baseline="0">
                    <a:solidFill>
                      <a:srgbClr val="FFFFFF"/>
                    </a:solidFill>
                    <a:latin typeface="Calibri"/>
                    <a:ea typeface="Calibri"/>
                    <a:cs typeface="Calibri"/>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'Anexa 7'!$C$183:$K$183</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7'!$C$180:$K$180</c:f>
              <c:numCache>
                <c:formatCode>#,##0.00</c:formatCode>
                <c:ptCount val="9"/>
                <c:pt idx="0" formatCode="0.00">
                  <c:v>81.863807459792397</c:v>
                </c:pt>
                <c:pt idx="1">
                  <c:v>41.01685935289126</c:v>
                </c:pt>
                <c:pt idx="2" formatCode="0.00">
                  <c:v>56.162246489859598</c:v>
                </c:pt>
                <c:pt idx="3">
                  <c:v>11.804652768985628</c:v>
                </c:pt>
                <c:pt idx="4" formatCode="0.00">
                  <c:v>90.553306342780033</c:v>
                </c:pt>
                <c:pt idx="5">
                  <c:v>53.21005201613599</c:v>
                </c:pt>
                <c:pt idx="6" formatCode="0.00">
                  <c:v>46.93333333333333</c:v>
                </c:pt>
                <c:pt idx="7" formatCode="0.00">
                  <c:v>79.665526415811485</c:v>
                </c:pt>
                <c:pt idx="8">
                  <c:v>39.96123954986605</c:v>
                </c:pt>
              </c:numCache>
            </c:numRef>
          </c:val>
        </c:ser>
        <c:ser>
          <c:idx val="1"/>
          <c:order val="1"/>
          <c:tx>
            <c:strRef>
              <c:f>'Anexa 7'!$B$181</c:f>
              <c:strCache>
                <c:ptCount val="1"/>
                <c:pt idx="0">
                  <c:v>% Lucrări</c:v>
                </c:pt>
              </c:strCache>
            </c:strRef>
          </c:tx>
          <c:spPr>
            <a:solidFill>
              <a:schemeClr val="accent5">
                <a:lumMod val="20000"/>
                <a:lumOff val="80000"/>
              </a:schemeClr>
            </a:solidFill>
            <a:ln>
              <a:solidFill>
                <a:schemeClr val="accent5">
                  <a:lumMod val="50000"/>
                </a:schemeClr>
              </a:solidFill>
            </a:ln>
            <a:effectLst/>
          </c:spPr>
          <c:invertIfNegative val="0"/>
          <c:dLbls>
            <c:dLbl>
              <c:idx val="0"/>
              <c:layout>
                <c:manualLayout>
                  <c:x val="2.3199276493039512E-3"/>
                  <c:y val="1.289930981582629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200" b="1" i="0" u="none" strike="noStrike" baseline="0">
                    <a:solidFill>
                      <a:sysClr val="windowText" lastClr="000000"/>
                    </a:solidFill>
                    <a:latin typeface="Calibri"/>
                    <a:ea typeface="Calibri"/>
                    <a:cs typeface="Calibri"/>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'Anexa 7'!$C$183:$K$183</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7'!$C$181:$K$181</c:f>
              <c:numCache>
                <c:formatCode>#,##0.00</c:formatCode>
                <c:ptCount val="9"/>
                <c:pt idx="0" formatCode="0.00">
                  <c:v>13.368312991901449</c:v>
                </c:pt>
                <c:pt idx="1">
                  <c:v>53.540641111484412</c:v>
                </c:pt>
                <c:pt idx="2" formatCode="0.00">
                  <c:v>37.441497659906396</c:v>
                </c:pt>
                <c:pt idx="3">
                  <c:v>84.148778546608739</c:v>
                </c:pt>
                <c:pt idx="4" formatCode="0.00">
                  <c:v>6.3427800269905532</c:v>
                </c:pt>
                <c:pt idx="5">
                  <c:v>43.393638385462793</c:v>
                </c:pt>
                <c:pt idx="6" formatCode="0.00">
                  <c:v>45.06666666666667</c:v>
                </c:pt>
                <c:pt idx="7" formatCode="0.00">
                  <c:v>15.469403268719118</c:v>
                </c:pt>
                <c:pt idx="8">
                  <c:v>54.596028603950955</c:v>
                </c:pt>
              </c:numCache>
            </c:numRef>
          </c:val>
        </c:ser>
        <c:ser>
          <c:idx val="2"/>
          <c:order val="2"/>
          <c:tx>
            <c:strRef>
              <c:f>'Anexa 7'!$B$182</c:f>
              <c:strCache>
                <c:ptCount val="1"/>
                <c:pt idx="0">
                  <c:v>% Servicii</c:v>
                </c:pt>
              </c:strCache>
            </c:strRef>
          </c:tx>
          <c:spPr>
            <a:solidFill>
              <a:srgbClr val="92D050"/>
            </a:solidFill>
            <a:ln>
              <a:solidFill>
                <a:schemeClr val="accent5">
                  <a:lumMod val="50000"/>
                </a:schemeClr>
              </a:solidFill>
            </a:ln>
          </c:spPr>
          <c:invertIfNegative val="0"/>
          <c:dLbls>
            <c:dLbl>
              <c:idx val="2"/>
              <c:layout>
                <c:manualLayout>
                  <c:x val="-3.72135950280266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249475572310218E-4"/>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0663566844156506E-3"/>
                  <c:y val="-1.289930981582629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3.42823112547588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200" b="1">
                    <a:solidFill>
                      <a:sysClr val="windowText" lastClr="000000"/>
                    </a:solidFill>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'Anexa 7'!$C$183:$K$183</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7'!$C$182:$K$182</c:f>
              <c:numCache>
                <c:formatCode>#,##0.00</c:formatCode>
                <c:ptCount val="9"/>
                <c:pt idx="0" formatCode="0.00">
                  <c:v>4.7678795483061478</c:v>
                </c:pt>
                <c:pt idx="1">
                  <c:v>5.4424995356244406</c:v>
                </c:pt>
                <c:pt idx="2" formatCode="0.00">
                  <c:v>6.3962558502340094</c:v>
                </c:pt>
                <c:pt idx="3">
                  <c:v>4.0465686844056448</c:v>
                </c:pt>
                <c:pt idx="4" formatCode="0.00">
                  <c:v>3.1039136302294197</c:v>
                </c:pt>
                <c:pt idx="5">
                  <c:v>3.396309598401241</c:v>
                </c:pt>
                <c:pt idx="6" formatCode="0.00">
                  <c:v>8</c:v>
                </c:pt>
                <c:pt idx="7" formatCode="0.00">
                  <c:v>4.8650703154694028</c:v>
                </c:pt>
                <c:pt idx="8">
                  <c:v>5.4427318461829657</c:v>
                </c:pt>
              </c:numCache>
            </c:numRef>
          </c:val>
        </c:ser>
        <c:dLbls>
          <c:showLegendKey val="0"/>
          <c:showVal val="0"/>
          <c:showCatName val="0"/>
          <c:showSerName val="0"/>
          <c:showPercent val="0"/>
          <c:showBubbleSize val="0"/>
        </c:dLbls>
        <c:gapWidth val="30"/>
        <c:axId val="293874992"/>
        <c:axId val="297301360"/>
      </c:barChart>
      <c:catAx>
        <c:axId val="293874992"/>
        <c:scaling>
          <c:orientation val="minMax"/>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nchor="ctr" anchorCtr="1"/>
          <a:lstStyle/>
          <a:p>
            <a:pPr>
              <a:defRPr sz="1200" b="0" i="0" u="none" strike="noStrike" baseline="0">
                <a:solidFill>
                  <a:schemeClr val="tx2">
                    <a:lumMod val="75000"/>
                  </a:schemeClr>
                </a:solidFill>
                <a:latin typeface="Calibri"/>
                <a:ea typeface="Calibri"/>
                <a:cs typeface="Calibri"/>
              </a:defRPr>
            </a:pPr>
            <a:endParaRPr lang="ro-RO"/>
          </a:p>
        </c:txPr>
        <c:crossAx val="297301360"/>
        <c:crosses val="autoZero"/>
        <c:auto val="1"/>
        <c:lblAlgn val="ctr"/>
        <c:lblOffset val="100"/>
        <c:noMultiLvlLbl val="0"/>
      </c:catAx>
      <c:valAx>
        <c:axId val="29730136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0" vert="horz"/>
          <a:lstStyle/>
          <a:p>
            <a:pPr>
              <a:defRPr sz="1200" b="0" i="0" u="none" strike="noStrike" baseline="0">
                <a:solidFill>
                  <a:schemeClr val="tx2">
                    <a:lumMod val="75000"/>
                  </a:schemeClr>
                </a:solidFill>
                <a:latin typeface="Calibri"/>
                <a:ea typeface="Calibri"/>
                <a:cs typeface="Calibri"/>
              </a:defRPr>
            </a:pPr>
            <a:endParaRPr lang="ro-RO"/>
          </a:p>
        </c:txPr>
        <c:crossAx val="293874992"/>
        <c:crosses val="autoZero"/>
        <c:crossBetween val="between"/>
      </c:valAx>
      <c:spPr>
        <a:noFill/>
        <a:ln w="25400">
          <a:noFill/>
        </a:ln>
      </c:spPr>
    </c:plotArea>
    <c:legend>
      <c:legendPos val="b"/>
      <c:layout>
        <c:manualLayout>
          <c:xMode val="edge"/>
          <c:yMode val="edge"/>
          <c:x val="0.37746511415802753"/>
          <c:y val="0.96471407803171749"/>
          <c:w val="0.32462053729770263"/>
          <c:h val="2.349128102192477E-2"/>
        </c:manualLayout>
      </c:layout>
      <c:overlay val="0"/>
      <c:spPr>
        <a:noFill/>
        <a:ln w="25400">
          <a:noFill/>
        </a:ln>
      </c:spPr>
      <c:txPr>
        <a:bodyPr/>
        <a:lstStyle/>
        <a:p>
          <a:pPr>
            <a:defRPr sz="1200" b="0" i="0" u="none" strike="noStrike" baseline="0">
              <a:solidFill>
                <a:schemeClr val="tx2">
                  <a:lumMod val="75000"/>
                </a:schemeClr>
              </a:solidFill>
              <a:latin typeface="Calibri"/>
              <a:ea typeface="Calibri"/>
              <a:cs typeface="Calibri"/>
            </a:defRPr>
          </a:pPr>
          <a:endParaRPr lang="ro-R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6.7618198396985407E-2"/>
          <c:y val="0.1290940545475294"/>
          <c:w val="0.81869834408894671"/>
          <c:h val="0.74181189090494126"/>
        </c:manualLayout>
      </c:layout>
      <c:doughnutChart>
        <c:varyColors val="1"/>
        <c:ser>
          <c:idx val="0"/>
          <c:order val="0"/>
          <c:spPr>
            <a:ln w="25400"/>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olidFill>
              <a:ln w="25400" cap="flat" cmpd="sng" algn="ctr">
                <a:solidFill>
                  <a:schemeClr val="lt1"/>
                </a:solidFill>
                <a:prstDash val="solid"/>
                <a:round/>
              </a:ln>
              <a:effectLst/>
            </c:spPr>
          </c:dPt>
          <c:dPt>
            <c:idx val="2"/>
            <c:bubble3D val="0"/>
            <c:spPr>
              <a:solidFill>
                <a:schemeClr val="accent5">
                  <a:tint val="65000"/>
                </a:schemeClr>
              </a:solidFill>
              <a:ln w="25400" cap="flat" cmpd="sng" algn="ctr">
                <a:solidFill>
                  <a:schemeClr val="lt1"/>
                </a:solidFill>
                <a:prstDash val="solid"/>
                <a:round/>
              </a:ln>
              <a:effectLst/>
            </c:spPr>
          </c:dPt>
          <c:dLbls>
            <c:dLbl>
              <c:idx val="0"/>
              <c:layout>
                <c:manualLayout>
                  <c:x val="-9.0265360930464437E-3"/>
                  <c:y val="0.17537738217505403"/>
                </c:manualLayout>
              </c:layout>
              <c:tx>
                <c:rich>
                  <a:bodyPr rot="0" spcFirstLastPara="1" vertOverflow="ellipsis"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r>
                      <a:rPr lang="en-US" baseline="0"/>
                      <a:t>Suma total contracte
</a:t>
                    </a:r>
                    <a:fld id="{B7B504B3-75BA-42B7-9646-61ECC7C02A18}" type="VALUE">
                      <a:rPr lang="en-US" baseline="0"/>
                      <a:pPr>
                        <a:defRPr/>
                      </a:pPr>
                      <a:t>[VALUE]</a:t>
                    </a:fld>
                    <a:r>
                      <a:rPr lang="en-US" baseline="0"/>
                      <a:t>
</a:t>
                    </a:r>
                    <a:fld id="{9674AC60-3715-4E24-9426-DF9738EEC978}" type="PERCENTAGE">
                      <a:rPr lang="en-US" b="1" baseline="0"/>
                      <a:pPr>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8553181335892003"/>
                      <c:h val="9.4819976771196288E-2"/>
                    </c:manualLayout>
                  </c15:layout>
                  <c15:dlblFieldTable/>
                  <c15:showDataLabelsRange val="0"/>
                </c:ext>
              </c:extLst>
            </c:dLbl>
            <c:dLbl>
              <c:idx val="1"/>
              <c:layout>
                <c:manualLayout>
                  <c:x val="-0.18551856161933694"/>
                  <c:y val="-0.17788793792080337"/>
                </c:manualLayout>
              </c:layout>
              <c:tx>
                <c:rich>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r>
                      <a:rPr lang="en-US" baseline="0"/>
                      <a:t>Suma total acorduri aditionale de majorare
</a:t>
                    </a:r>
                    <a:fld id="{3FC2BE48-6526-4F1B-AE61-F9190A22368A}" type="VALUE">
                      <a:rPr lang="en-US" baseline="0"/>
                      <a:pPr algn="r">
                        <a:defRPr/>
                      </a:pPr>
                      <a:t>[VALUE]</a:t>
                    </a:fld>
                    <a:r>
                      <a:rPr lang="en-US" baseline="0"/>
                      <a:t>
</a:t>
                    </a:r>
                    <a:fld id="{5A22CA7F-A29B-4C26-A675-CAE6F85B6CD2}" type="PERCENTAGE">
                      <a:rPr lang="en-US" b="1" baseline="0"/>
                      <a:pPr algn="r">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35819063883809144"/>
                      <c:h val="0.1259698276845829"/>
                    </c:manualLayout>
                  </c15:layout>
                  <c15:dlblFieldTable/>
                  <c15:showDataLabelsRange val="0"/>
                </c:ext>
              </c:extLst>
            </c:dLbl>
            <c:dLbl>
              <c:idx val="2"/>
              <c:layout>
                <c:manualLayout>
                  <c:x val="0.20221258331192285"/>
                  <c:y val="-0.17761442428392102"/>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16DEFE11-E7A5-4688-9F0D-A83260B90155}" type="CATEGORYNAME">
                      <a:rPr lang="en-US"/>
                      <a:pPr algn="l">
                        <a:defRPr/>
                      </a:pPr>
                      <a:t>[CATEGORY NAME]</a:t>
                    </a:fld>
                    <a:r>
                      <a:rPr lang="en-US" baseline="0"/>
                      <a:t>
</a:t>
                    </a:r>
                    <a:fld id="{BBFF3018-5ECD-4EF1-9679-FBF683E0AFD4}" type="VALUE">
                      <a:rPr lang="en-US" baseline="0"/>
                      <a:pPr algn="l">
                        <a:defRPr/>
                      </a:pPr>
                      <a:t>[VALUE]</a:t>
                    </a:fld>
                    <a:r>
                      <a:rPr lang="en-US" baseline="0"/>
                      <a:t>
</a:t>
                    </a:r>
                    <a:fld id="{68A8DFA8-D123-4AB4-851F-2C67215EFEC1}" type="PERCENTAGE">
                      <a:rPr lang="en-US" b="1" baseline="0"/>
                      <a:pPr algn="l">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38701493067718562"/>
                      <c:h val="0.12644608448334202"/>
                    </c:manualLayout>
                  </c15:layout>
                  <c15:dlblFieldTable/>
                  <c15:showDataLabelsRange val="0"/>
                </c:ext>
              </c:extLst>
            </c:dLbl>
            <c:numFmt formatCode="#,##0.00%;#,##0.00%;"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('Anexa 8'!$D$132,'Anexa 8'!$F$132,'Anexa 8'!$H$132)</c:f>
              <c:strCache>
                <c:ptCount val="3"/>
                <c:pt idx="0">
                  <c:v>Suma total contracte</c:v>
                </c:pt>
                <c:pt idx="1">
                  <c:v>Suma total acorduri adiționale de majorare</c:v>
                </c:pt>
                <c:pt idx="2">
                  <c:v>Suma total acorduri adiționale de micșorare / reziliere</c:v>
                </c:pt>
              </c:strCache>
            </c:strRef>
          </c:cat>
          <c:val>
            <c:numRef>
              <c:f>('Anexa 8'!$D$122,'Anexa 8'!$F$122,'Anexa 8'!$H$122)</c:f>
              <c:numCache>
                <c:formatCode>#,##0.00</c:formatCode>
                <c:ptCount val="3"/>
                <c:pt idx="0">
                  <c:v>178231899.6700002</c:v>
                </c:pt>
                <c:pt idx="1">
                  <c:v>758122.24</c:v>
                </c:pt>
                <c:pt idx="2">
                  <c:v>-1112748.0100000002</c:v>
                </c:pt>
              </c:numCache>
            </c:numRef>
          </c:val>
        </c:ser>
        <c:dLbls>
          <c:showLegendKey val="0"/>
          <c:showVal val="0"/>
          <c:showCatName val="0"/>
          <c:showSerName val="0"/>
          <c:showPercent val="0"/>
          <c:showBubbleSize val="0"/>
          <c:showLeaderLines val="0"/>
        </c:dLbls>
        <c:firstSliceAng val="0"/>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doughnutChart>
        <c:varyColors val="1"/>
        <c:ser>
          <c:idx val="0"/>
          <c:order val="0"/>
          <c:spPr>
            <a:ln w="25400"/>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hade val="86000"/>
                </a:schemeClr>
              </a:solidFill>
              <a:ln w="25400" cap="flat" cmpd="sng" algn="ctr">
                <a:solidFill>
                  <a:schemeClr val="lt1"/>
                </a:solidFill>
                <a:prstDash val="solid"/>
                <a:round/>
              </a:ln>
              <a:effectLst/>
            </c:spPr>
          </c:dPt>
          <c:dPt>
            <c:idx val="2"/>
            <c:bubble3D val="0"/>
            <c:spPr>
              <a:solidFill>
                <a:schemeClr val="accent5">
                  <a:tint val="86000"/>
                </a:schemeClr>
              </a:solidFill>
              <a:ln w="25400" cap="flat" cmpd="sng" algn="ctr">
                <a:solidFill>
                  <a:schemeClr val="lt1"/>
                </a:solidFill>
                <a:prstDash val="solid"/>
                <a:round/>
              </a:ln>
              <a:effectLst/>
            </c:spPr>
          </c:dPt>
          <c:dPt>
            <c:idx val="3"/>
            <c:bubble3D val="0"/>
            <c:spPr>
              <a:solidFill>
                <a:schemeClr val="accent5">
                  <a:tint val="58000"/>
                </a:schemeClr>
              </a:solidFill>
              <a:ln w="25400" cap="flat" cmpd="sng" algn="ctr">
                <a:solidFill>
                  <a:schemeClr val="lt1"/>
                </a:solidFill>
                <a:prstDash val="solid"/>
                <a:round/>
              </a:ln>
              <a:effectLst/>
            </c:spPr>
          </c:dPt>
          <c:dLbls>
            <c:dLbl>
              <c:idx val="0"/>
              <c:layout>
                <c:manualLayout>
                  <c:x val="9.5052083333333329E-2"/>
                  <c:y val="0.18343891361405912"/>
                </c:manualLayout>
              </c:layout>
              <c:tx>
                <c:rich>
                  <a:bodyPr rot="0" spcFirstLastPara="1" vertOverflow="ellipsis" vert="horz" wrap="square" lIns="38100" tIns="19050" rIns="38100" bIns="19050" anchor="ctr" anchorCtr="0">
                    <a:noAutofit/>
                  </a:bodyPr>
                  <a:lstStyle/>
                  <a:p>
                    <a:pPr algn="ctr">
                      <a:defRPr sz="1000" b="0" i="0" u="none" strike="noStrike" kern="1200" baseline="0">
                        <a:solidFill>
                          <a:srgbClr val="000000"/>
                        </a:solidFill>
                        <a:latin typeface="Calibri"/>
                        <a:ea typeface="Calibri"/>
                        <a:cs typeface="Calibri"/>
                      </a:defRPr>
                    </a:pPr>
                    <a:fld id="{2758E93C-8228-4B46-B56C-6AE04AE34084}" type="CATEGORYNAME">
                      <a:rPr lang="en-US"/>
                      <a:pPr algn="ctr">
                        <a:defRPr/>
                      </a:pPr>
                      <a:t>[CATEGORY NAME]</a:t>
                    </a:fld>
                    <a:r>
                      <a:rPr lang="en-US" baseline="0"/>
                      <a:t>
</a:t>
                    </a:r>
                    <a:fld id="{B91ED6FB-7C00-46AE-B041-99BD01AACDC9}" type="VALUE">
                      <a:rPr lang="en-US" baseline="0"/>
                      <a:pPr algn="ctr">
                        <a:defRPr/>
                      </a:pPr>
                      <a:t>[VALUE]</a:t>
                    </a:fld>
                    <a:r>
                      <a:rPr lang="en-US" baseline="0"/>
                      <a:t>
</a:t>
                    </a:r>
                    <a:fld id="{50047307-7DC9-4D9A-88BE-ABF353E0148B}" type="PERCENTAGE">
                      <a:rPr lang="en-US" b="1" baseline="0"/>
                      <a:pPr algn="ctr">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1859375"/>
                      <c:h val="0.1110801393728223"/>
                    </c:manualLayout>
                  </c15:layout>
                  <c15:dlblFieldTable/>
                  <c15:showDataLabelsRange val="0"/>
                </c:ext>
              </c:extLst>
            </c:dLbl>
            <c:dLbl>
              <c:idx val="1"/>
              <c:layout>
                <c:manualLayout>
                  <c:x val="-0.10286458333333333"/>
                  <c:y val="-0.19045997945908935"/>
                </c:manualLayout>
              </c:layout>
              <c:tx>
                <c:rich>
                  <a:bodyPr rot="0" spcFirstLastPara="1" vertOverflow="ellipsis" vert="horz" wrap="square" lIns="38100" tIns="19050" rIns="38100" bIns="19050" anchor="ctr" anchorCtr="0">
                    <a:spAutoFit/>
                  </a:bodyPr>
                  <a:lstStyle/>
                  <a:p>
                    <a:pPr algn="r">
                      <a:defRPr sz="1000" b="0" i="0" u="none" strike="noStrike" kern="1200" baseline="0">
                        <a:solidFill>
                          <a:srgbClr val="000000"/>
                        </a:solidFill>
                        <a:latin typeface="Calibri"/>
                        <a:ea typeface="Calibri"/>
                        <a:cs typeface="Calibri"/>
                      </a:defRPr>
                    </a:pPr>
                    <a:fld id="{0698DAC0-7579-4230-9BD4-259F7A013CFD}" type="CATEGORYNAME">
                      <a:rPr lang="en-US"/>
                      <a:pPr algn="r">
                        <a:defRPr/>
                      </a:pPr>
                      <a:t>[CATEGORY NAME]</a:t>
                    </a:fld>
                    <a:r>
                      <a:rPr lang="en-US" baseline="0"/>
                      <a:t>
</a:t>
                    </a:r>
                    <a:fld id="{C60E558D-64B6-4780-8333-7CD9F1D1DFA5}" type="VALUE">
                      <a:rPr lang="en-US" baseline="0"/>
                      <a:pPr algn="r">
                        <a:defRPr/>
                      </a:pPr>
                      <a:t>[VALUE]</a:t>
                    </a:fld>
                    <a:r>
                      <a:rPr lang="en-US" baseline="0"/>
                      <a:t>
</a:t>
                    </a:r>
                    <a:fld id="{246119B6-F62D-4E30-AFC7-2D97EDFE3A34}" type="PERCENTAGE">
                      <a:rPr lang="en-US" b="1" baseline="0"/>
                      <a:pPr algn="r">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sp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7894520997375327"/>
                      <c:h val="0.14872250724756966"/>
                    </c:manualLayout>
                  </c15:layout>
                  <c15:dlblFieldTable/>
                  <c15:showDataLabelsRange val="0"/>
                </c:ext>
              </c:extLst>
            </c:dLbl>
            <c:dLbl>
              <c:idx val="2"/>
              <c:layout>
                <c:manualLayout>
                  <c:x val="0.19661458333333334"/>
                  <c:y val="-0.17693352355345826"/>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8127B4D4-AEEF-465F-877F-AE051344B3C4}" type="CATEGORYNAME">
                      <a:rPr lang="en-US"/>
                      <a:pPr algn="l">
                        <a:defRPr/>
                      </a:pPr>
                      <a:t>[CATEGORY NAME]</a:t>
                    </a:fld>
                    <a:r>
                      <a:rPr lang="en-US" baseline="0"/>
                      <a:t>
</a:t>
                    </a:r>
                    <a:fld id="{ADE00FAA-8A46-4CDC-8B25-E538D6A748FD}" type="VALUE">
                      <a:rPr lang="en-US" baseline="0"/>
                      <a:pPr algn="l">
                        <a:defRPr/>
                      </a:pPr>
                      <a:t>[VALUE]</a:t>
                    </a:fld>
                    <a:r>
                      <a:rPr lang="en-US" baseline="0"/>
                      <a:t>
</a:t>
                    </a:r>
                    <a:fld id="{B1531A68-AA6B-47BC-B2D7-BB5F32F2B9F4}" type="PERCENTAGE">
                      <a:rPr lang="en-US" b="1" baseline="0"/>
                      <a:pPr algn="l">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32582020997375327"/>
                      <c:h val="0.12364692218350753"/>
                    </c:manualLayout>
                  </c15:layout>
                  <c15:dlblFieldTable/>
                  <c15:showDataLabelsRange val="0"/>
                </c:ext>
              </c:extLst>
            </c:dLbl>
            <c:dLbl>
              <c:idx val="3"/>
              <c:layout>
                <c:manualLayout>
                  <c:x val="0.23437489747375329"/>
                  <c:y val="-0.13008129635969418"/>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AF9DC94F-923F-4130-9C52-20E03D0D4261}" type="CATEGORYNAME">
                      <a:rPr lang="en-US"/>
                      <a:pPr algn="l">
                        <a:defRPr/>
                      </a:pPr>
                      <a:t>[CATEGORY NAME]</a:t>
                    </a:fld>
                    <a:r>
                      <a:rPr lang="en-US" baseline="0"/>
                      <a:t>
</a:t>
                    </a:r>
                    <a:fld id="{8A4FEFA1-30AD-447A-9D24-7A3C4B1490D6}" type="VALUE">
                      <a:rPr lang="en-US" baseline="0"/>
                      <a:pPr algn="l">
                        <a:defRPr/>
                      </a:pPr>
                      <a:t>[VALUE]</a:t>
                    </a:fld>
                    <a:r>
                      <a:rPr lang="en-US" baseline="0"/>
                      <a:t>
</a:t>
                    </a:r>
                    <a:fld id="{72F274F4-381F-4B56-8003-90D8D07BE12F}" type="PERCENTAGE">
                      <a:rPr lang="en-US" b="1" baseline="0"/>
                      <a:pPr algn="l">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6753916502624669"/>
                      <c:h val="0.1203717448362433"/>
                    </c:manualLayout>
                  </c15:layout>
                  <c15:dlblFieldTable/>
                  <c15:showDataLabelsRange val="0"/>
                </c:ext>
              </c:extLst>
            </c:dLbl>
            <c:numFmt formatCode="#,##0.00%;#,##0.00%;"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('Anexa 7'!$C$183,'Anexa 7'!$E$183,'Anexa 7'!$G$183,'Anexa 7'!$I$183)</c:f>
              <c:strCache>
                <c:ptCount val="4"/>
                <c:pt idx="0">
                  <c:v>Nr. total contracte</c:v>
                </c:pt>
                <c:pt idx="1">
                  <c:v>Nr. total acorduri adiționale de majorare</c:v>
                </c:pt>
                <c:pt idx="2">
                  <c:v>Nr. total acorduri adiționale de micșorare / reziliere</c:v>
                </c:pt>
                <c:pt idx="3">
                  <c:v>Alte acorduri adiționale</c:v>
                </c:pt>
              </c:strCache>
            </c:strRef>
          </c:cat>
          <c:val>
            <c:numRef>
              <c:f>('Anexa 8'!$C$122,'Anexa 8'!$E$122,'Anexa 8'!$G$122,'Anexa 8'!$I$122)</c:f>
              <c:numCache>
                <c:formatCode>General</c:formatCode>
                <c:ptCount val="4"/>
                <c:pt idx="0">
                  <c:v>2052</c:v>
                </c:pt>
                <c:pt idx="1">
                  <c:v>36</c:v>
                </c:pt>
                <c:pt idx="2">
                  <c:v>37</c:v>
                </c:pt>
                <c:pt idx="3">
                  <c:v>46</c:v>
                </c:pt>
              </c:numCache>
            </c:numRef>
          </c:val>
        </c:ser>
        <c:dLbls>
          <c:showLegendKey val="0"/>
          <c:showVal val="0"/>
          <c:showCatName val="0"/>
          <c:showSerName val="0"/>
          <c:showPercent val="0"/>
          <c:showBubbleSize val="0"/>
          <c:showLeaderLines val="0"/>
        </c:dLbls>
        <c:firstSliceAng val="28"/>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9137120033102"/>
          <c:y val="4.0613294245044736E-2"/>
          <c:w val="0.7794116949884391"/>
          <c:h val="0.88107093477779563"/>
        </c:manualLayout>
      </c:layout>
      <c:barChart>
        <c:barDir val="bar"/>
        <c:grouping val="clustered"/>
        <c:varyColors val="0"/>
        <c:ser>
          <c:idx val="0"/>
          <c:order val="0"/>
          <c:tx>
            <c:strRef>
              <c:f>'Anexa 8'!$B$129</c:f>
              <c:strCache>
                <c:ptCount val="1"/>
                <c:pt idx="0">
                  <c:v>% Bunuri</c:v>
                </c:pt>
              </c:strCache>
            </c:strRef>
          </c:tx>
          <c:spPr>
            <a:solidFill>
              <a:schemeClr val="accent5">
                <a:lumMod val="50000"/>
              </a:schemeClr>
            </a:solidFill>
            <a:ln>
              <a:solidFill>
                <a:schemeClr val="accent5">
                  <a:lumMod val="50000"/>
                </a:schemeClr>
              </a:solidFill>
            </a:ln>
          </c:spPr>
          <c:invertIfNegative val="0"/>
          <c:dLbls>
            <c:dLbl>
              <c:idx val="3"/>
              <c:layout>
                <c:manualLayout>
                  <c:x val="-3.482182515647085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200" b="1">
                    <a:solidFill>
                      <a:schemeClr val="bg1"/>
                    </a:solidFill>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'Anexa 8'!$C$132:$K$132</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8'!$C$129:$K$129</c:f>
              <c:numCache>
                <c:formatCode>#,##0.00</c:formatCode>
                <c:ptCount val="9"/>
                <c:pt idx="0" formatCode="0.00">
                  <c:v>26.65692007797271</c:v>
                </c:pt>
                <c:pt idx="1">
                  <c:v>13.732328059857217</c:v>
                </c:pt>
                <c:pt idx="2" formatCode="0.00">
                  <c:v>11.111111111111111</c:v>
                </c:pt>
                <c:pt idx="3">
                  <c:v>3.645261745651994</c:v>
                </c:pt>
                <c:pt idx="4" formatCode="0.00">
                  <c:v>27.027027027027028</c:v>
                </c:pt>
                <c:pt idx="5">
                  <c:v>14.035289984477256</c:v>
                </c:pt>
                <c:pt idx="6" formatCode="0.00">
                  <c:v>36.956521739130437</c:v>
                </c:pt>
                <c:pt idx="7" formatCode="0.00">
                  <c:v>26.623675725472133</c:v>
                </c:pt>
                <c:pt idx="8">
                  <c:v>13.687441215052257</c:v>
                </c:pt>
              </c:numCache>
            </c:numRef>
          </c:val>
        </c:ser>
        <c:ser>
          <c:idx val="1"/>
          <c:order val="1"/>
          <c:tx>
            <c:strRef>
              <c:f>'Anexa 8'!$B$130</c:f>
              <c:strCache>
                <c:ptCount val="1"/>
                <c:pt idx="0">
                  <c:v>% Lucrări</c:v>
                </c:pt>
              </c:strCache>
            </c:strRef>
          </c:tx>
          <c:spPr>
            <a:solidFill>
              <a:srgbClr val="DAE3F3"/>
            </a:solidFill>
            <a:ln>
              <a:solidFill>
                <a:schemeClr val="accent5">
                  <a:lumMod val="50000"/>
                </a:schemeClr>
              </a:solidFill>
            </a:ln>
          </c:spPr>
          <c:invertIfNegative val="0"/>
          <c:dLbls>
            <c:spPr>
              <a:noFill/>
              <a:ln>
                <a:noFill/>
              </a:ln>
              <a:effectLst/>
            </c:spPr>
            <c:txPr>
              <a:bodyPr wrap="square" lIns="38100" tIns="19050" rIns="38100" bIns="19050" anchor="ctr">
                <a:spAutoFit/>
              </a:bodyPr>
              <a:lstStyle/>
              <a:p>
                <a:pPr>
                  <a:defRPr sz="1200" b="1"/>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'Anexa 8'!$C$132:$K$132</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8'!$C$130:$K$130</c:f>
              <c:numCache>
                <c:formatCode>#,##0.00</c:formatCode>
                <c:ptCount val="9"/>
                <c:pt idx="0" formatCode="0.00">
                  <c:v>68.567251461988306</c:v>
                </c:pt>
                <c:pt idx="1">
                  <c:v>83.219314457526181</c:v>
                </c:pt>
                <c:pt idx="2" formatCode="0.00">
                  <c:v>88.888888888888886</c:v>
                </c:pt>
                <c:pt idx="3">
                  <c:v>96.354738254348007</c:v>
                </c:pt>
                <c:pt idx="4" formatCode="0.00">
                  <c:v>62.162162162162161</c:v>
                </c:pt>
                <c:pt idx="5">
                  <c:v>74.300002567517495</c:v>
                </c:pt>
                <c:pt idx="6" formatCode="0.00">
                  <c:v>43.478260869565219</c:v>
                </c:pt>
                <c:pt idx="7" formatCode="0.00">
                  <c:v>68.263473053892213</c:v>
                </c:pt>
                <c:pt idx="8">
                  <c:v>83.331094917347954</c:v>
                </c:pt>
              </c:numCache>
            </c:numRef>
          </c:val>
        </c:ser>
        <c:ser>
          <c:idx val="2"/>
          <c:order val="2"/>
          <c:tx>
            <c:strRef>
              <c:f>'Anexa 8'!$B$131</c:f>
              <c:strCache>
                <c:ptCount val="1"/>
                <c:pt idx="0">
                  <c:v>% Servicii</c:v>
                </c:pt>
              </c:strCache>
            </c:strRef>
          </c:tx>
          <c:spPr>
            <a:solidFill>
              <a:srgbClr val="92D050"/>
            </a:solidFill>
            <a:ln>
              <a:solidFill>
                <a:schemeClr val="accent5">
                  <a:lumMod val="50000"/>
                </a:schemeClr>
              </a:solidFill>
            </a:ln>
          </c:spPr>
          <c:invertIfNegative val="0"/>
          <c:dLbls>
            <c:dLbl>
              <c:idx val="1"/>
              <c:layout>
                <c:manualLayout>
                  <c:x val="-3.24641631334544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791404452821822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6.571168988491847E-3"/>
                  <c:y val="5.7326834107407097E-18"/>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200" b="1"/>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'Anexa 8'!$C$132:$K$132</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8'!$C$131:$K$131</c:f>
              <c:numCache>
                <c:formatCode>#,##0.00</c:formatCode>
                <c:ptCount val="9"/>
                <c:pt idx="0" formatCode="0.00">
                  <c:v>4.7758284600389862</c:v>
                </c:pt>
                <c:pt idx="1">
                  <c:v>3.0483574826165092</c:v>
                </c:pt>
                <c:pt idx="2" formatCode="0.00">
                  <c:v>0</c:v>
                </c:pt>
                <c:pt idx="3">
                  <c:v>0</c:v>
                </c:pt>
                <c:pt idx="4" formatCode="0.00">
                  <c:v>10.810810810810811</c:v>
                </c:pt>
                <c:pt idx="5">
                  <c:v>11.664707448005229</c:v>
                </c:pt>
                <c:pt idx="6" formatCode="0.00">
                  <c:v>19.565217391304348</c:v>
                </c:pt>
                <c:pt idx="7" formatCode="0.00">
                  <c:v>5.112851220635652</c:v>
                </c:pt>
                <c:pt idx="8">
                  <c:v>2.9814638675997829</c:v>
                </c:pt>
              </c:numCache>
            </c:numRef>
          </c:val>
        </c:ser>
        <c:dLbls>
          <c:showLegendKey val="0"/>
          <c:showVal val="0"/>
          <c:showCatName val="0"/>
          <c:showSerName val="0"/>
          <c:showPercent val="0"/>
          <c:showBubbleSize val="0"/>
        </c:dLbls>
        <c:gapWidth val="30"/>
        <c:axId val="297308640"/>
        <c:axId val="297309200"/>
      </c:barChart>
      <c:catAx>
        <c:axId val="297308640"/>
        <c:scaling>
          <c:orientation val="minMax"/>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nchor="ctr" anchorCtr="1"/>
          <a:lstStyle/>
          <a:p>
            <a:pPr>
              <a:defRPr sz="1200" b="0" i="0" u="none" strike="noStrike" baseline="0">
                <a:solidFill>
                  <a:schemeClr val="tx2">
                    <a:lumMod val="75000"/>
                  </a:schemeClr>
                </a:solidFill>
                <a:latin typeface="Calibri"/>
                <a:ea typeface="Calibri"/>
                <a:cs typeface="Calibri"/>
              </a:defRPr>
            </a:pPr>
            <a:endParaRPr lang="ro-RO"/>
          </a:p>
        </c:txPr>
        <c:crossAx val="297309200"/>
        <c:crosses val="autoZero"/>
        <c:auto val="1"/>
        <c:lblAlgn val="ctr"/>
        <c:lblOffset val="100"/>
        <c:noMultiLvlLbl val="0"/>
      </c:catAx>
      <c:valAx>
        <c:axId val="29730920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0" vert="horz"/>
          <a:lstStyle/>
          <a:p>
            <a:pPr>
              <a:defRPr sz="1200" b="0" i="0" u="none" strike="noStrike" baseline="0">
                <a:solidFill>
                  <a:schemeClr val="tx2">
                    <a:lumMod val="75000"/>
                  </a:schemeClr>
                </a:solidFill>
                <a:latin typeface="Calibri"/>
                <a:ea typeface="Calibri"/>
                <a:cs typeface="Calibri"/>
              </a:defRPr>
            </a:pPr>
            <a:endParaRPr lang="ro-RO"/>
          </a:p>
        </c:txPr>
        <c:crossAx val="297308640"/>
        <c:crosses val="autoZero"/>
        <c:crossBetween val="between"/>
      </c:valAx>
      <c:spPr>
        <a:noFill/>
        <a:ln w="25400">
          <a:noFill/>
        </a:ln>
      </c:spPr>
    </c:plotArea>
    <c:legend>
      <c:legendPos val="b"/>
      <c:layout>
        <c:manualLayout>
          <c:xMode val="edge"/>
          <c:yMode val="edge"/>
          <c:x val="0.37746511415802753"/>
          <c:y val="0.96471407803171749"/>
          <c:w val="0.32462053729770263"/>
          <c:h val="2.349128102192477E-2"/>
        </c:manualLayout>
      </c:layout>
      <c:overlay val="0"/>
      <c:spPr>
        <a:noFill/>
        <a:ln w="25400">
          <a:noFill/>
        </a:ln>
      </c:spPr>
      <c:txPr>
        <a:bodyPr/>
        <a:lstStyle/>
        <a:p>
          <a:pPr>
            <a:defRPr sz="1200" b="0" i="0" u="none" strike="noStrike" baseline="0">
              <a:solidFill>
                <a:schemeClr val="tx2">
                  <a:lumMod val="75000"/>
                </a:schemeClr>
              </a:solidFill>
              <a:latin typeface="Calibri"/>
              <a:ea typeface="Calibri"/>
              <a:cs typeface="Calibri"/>
            </a:defRPr>
          </a:pPr>
          <a:endParaRPr lang="ro-R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doughnutChart>
        <c:varyColors val="1"/>
        <c:ser>
          <c:idx val="0"/>
          <c:order val="0"/>
          <c:spPr>
            <a:ln w="25400">
              <a:solidFill>
                <a:schemeClr val="bg1"/>
              </a:solidFill>
            </a:ln>
          </c:spPr>
          <c:dPt>
            <c:idx val="0"/>
            <c:bubble3D val="0"/>
            <c:spPr>
              <a:solidFill>
                <a:schemeClr val="accent5">
                  <a:lumMod val="50000"/>
                </a:schemeClr>
              </a:solidFill>
              <a:ln w="25400" cap="flat" cmpd="sng" algn="ctr">
                <a:solidFill>
                  <a:schemeClr val="bg1"/>
                </a:solidFill>
                <a:prstDash val="solid"/>
                <a:round/>
              </a:ln>
              <a:effectLst/>
            </c:spPr>
          </c:dPt>
          <c:dPt>
            <c:idx val="1"/>
            <c:bubble3D val="0"/>
            <c:spPr>
              <a:solidFill>
                <a:schemeClr val="accent5"/>
              </a:solidFill>
              <a:ln w="25400" cap="flat" cmpd="sng" algn="ctr">
                <a:solidFill>
                  <a:schemeClr val="bg1"/>
                </a:solidFill>
                <a:prstDash val="solid"/>
                <a:round/>
              </a:ln>
              <a:effectLst/>
            </c:spPr>
          </c:dPt>
          <c:dPt>
            <c:idx val="2"/>
            <c:bubble3D val="0"/>
            <c:spPr>
              <a:solidFill>
                <a:schemeClr val="accent5">
                  <a:tint val="65000"/>
                </a:schemeClr>
              </a:solidFill>
              <a:ln w="25400" cap="flat" cmpd="sng" algn="ctr">
                <a:solidFill>
                  <a:schemeClr val="bg1"/>
                </a:solidFill>
                <a:prstDash val="solid"/>
                <a:round/>
              </a:ln>
              <a:effectLst/>
            </c:spPr>
          </c:dPt>
          <c:dLbls>
            <c:dLbl>
              <c:idx val="0"/>
              <c:layout>
                <c:manualLayout>
                  <c:x val="-1.3046264246961823E-2"/>
                  <c:y val="0.16519532439928614"/>
                </c:manualLayout>
              </c:layout>
              <c:tx>
                <c:rich>
                  <a:bodyPr/>
                  <a:lstStyle/>
                  <a:p>
                    <a:fld id="{169C8C5B-2A3E-424E-B123-92F2101E9578}" type="CATEGORYNAME">
                      <a:rPr lang="en-US"/>
                      <a:pPr/>
                      <a:t>[CATEGORY NAME]</a:t>
                    </a:fld>
                    <a:r>
                      <a:rPr lang="en-US" baseline="0"/>
                      <a:t>
</a:t>
                    </a:r>
                    <a:fld id="{3721DA55-C303-4F0F-9360-9C7F65231595}" type="VALUE">
                      <a:rPr lang="en-US" baseline="0"/>
                      <a:pPr/>
                      <a:t>[VALUE]</a:t>
                    </a:fld>
                    <a:r>
                      <a:rPr lang="en-US" baseline="0"/>
                      <a:t>
</a:t>
                    </a:r>
                    <a:fld id="{BE6F4DA3-2FA6-4240-985C-DC4BE0BF5544}" type="PERCENTAGE">
                      <a:rPr lang="en-US" b="1" baseline="0"/>
                      <a:pPr/>
                      <a:t>[PERCENTAGE]</a:t>
                    </a:fld>
                    <a:endParaRPr lang="en-US" baseline="0"/>
                  </a:p>
                </c:rich>
              </c:tx>
              <c:showLegendKey val="0"/>
              <c:showVal val="1"/>
              <c:showCatName val="1"/>
              <c:showSerName val="0"/>
              <c:showPercent val="1"/>
              <c:showBubbleSize val="0"/>
              <c:separator>
</c:separator>
              <c:extLst>
                <c:ext xmlns:c15="http://schemas.microsoft.com/office/drawing/2012/chart" uri="{CE6537A1-D6FC-4f65-9D91-7224C49458BB}">
                  <c15:layout>
                    <c:manualLayout>
                      <c:w val="0.242466517232345"/>
                      <c:h val="0.11568137446447307"/>
                    </c:manualLayout>
                  </c15:layout>
                  <c15:dlblFieldTable/>
                  <c15:showDataLabelsRange val="0"/>
                </c:ext>
              </c:extLst>
            </c:dLbl>
            <c:dLbl>
              <c:idx val="1"/>
              <c:layout>
                <c:manualLayout>
                  <c:x val="-0.1809890873646344"/>
                  <c:y val="-0.17524098601816165"/>
                </c:manualLayout>
              </c:layout>
              <c:tx>
                <c:rich>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fld id="{D2FEB123-DE9B-4460-91F1-56AE4F439F27}" type="CATEGORYNAME">
                      <a:rPr lang="en-US"/>
                      <a:pPr algn="r">
                        <a:defRPr/>
                      </a:pPr>
                      <a:t>[CATEGORY NAME]</a:t>
                    </a:fld>
                    <a:r>
                      <a:rPr lang="en-US" baseline="0"/>
                      <a:t>
</a:t>
                    </a:r>
                    <a:fld id="{27EA3701-7A2D-4DD5-B95D-A81D5DDFAAC9}" type="VALUE">
                      <a:rPr lang="en-US" baseline="0"/>
                      <a:pPr algn="r">
                        <a:defRPr/>
                      </a:pPr>
                      <a:t>[VALUE]</a:t>
                    </a:fld>
                    <a:r>
                      <a:rPr lang="en-US" baseline="0"/>
                      <a:t>
</a:t>
                    </a:r>
                    <a:fld id="{DB12B236-DFA6-45F8-9CE9-52FB3EDD6893}" type="PERCENTAGE">
                      <a:rPr lang="en-US" b="1" baseline="0"/>
                      <a:pPr algn="r">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32850681238514806"/>
                      <c:h val="0.12329375360233207"/>
                    </c:manualLayout>
                  </c15:layout>
                  <c15:dlblFieldTable/>
                  <c15:showDataLabelsRange val="0"/>
                </c:ext>
              </c:extLst>
            </c:dLbl>
            <c:dLbl>
              <c:idx val="2"/>
              <c:layout>
                <c:manualLayout>
                  <c:x val="0.18471757448777332"/>
                  <c:y val="-0.17524098601816165"/>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8D427DA6-6F77-4D53-A3CD-80CE6A16605D}" type="CATEGORYNAME">
                      <a:rPr lang="en-US"/>
                      <a:pPr algn="l">
                        <a:defRPr/>
                      </a:pPr>
                      <a:t>[CATEGORY NAME]</a:t>
                    </a:fld>
                    <a:r>
                      <a:rPr lang="en-US" baseline="0"/>
                      <a:t>
</a:t>
                    </a:r>
                    <a:fld id="{35CC9A3D-CB7A-4597-9D41-2D87846E2772}" type="VALUE">
                      <a:rPr lang="en-US" baseline="0"/>
                      <a:pPr algn="l">
                        <a:defRPr/>
                      </a:pPr>
                      <a:t>[VALUE]</a:t>
                    </a:fld>
                    <a:r>
                      <a:rPr lang="en-US" baseline="0"/>
                      <a:t>
</a:t>
                    </a:r>
                    <a:fld id="{49BE2388-1E35-47B1-9518-37F69C91FCB1}" type="PERCENTAGE">
                      <a:rPr lang="en-US" b="1" baseline="0"/>
                      <a:pPr algn="l">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37928299618325667"/>
                      <c:h val="0.12375147718685617"/>
                    </c:manualLayout>
                  </c15:layout>
                  <c15:dlblFieldTable/>
                  <c15:showDataLabelsRange val="0"/>
                </c:ext>
              </c:extLst>
            </c:dLbl>
            <c:numFmt formatCode="#,##0.00%;#,##0.00%;"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('Anexa 9'!$D$125,'Anexa 9'!$F$125,'Anexa 9'!$H$125)</c:f>
              <c:strCache>
                <c:ptCount val="3"/>
                <c:pt idx="0">
                  <c:v>Suma total contracte</c:v>
                </c:pt>
                <c:pt idx="1">
                  <c:v>Suma total acorduri adiționale de majorare</c:v>
                </c:pt>
                <c:pt idx="2">
                  <c:v>Suma total acorduri adiționale de micșorare / reziliere</c:v>
                </c:pt>
              </c:strCache>
            </c:strRef>
          </c:cat>
          <c:val>
            <c:numRef>
              <c:f>('Anexa 9'!$D$115,'Anexa 9'!$F$115,'Anexa 9'!$H$115)</c:f>
              <c:numCache>
                <c:formatCode>#,##0.00</c:formatCode>
                <c:ptCount val="3"/>
                <c:pt idx="0">
                  <c:v>998977228.96999991</c:v>
                </c:pt>
                <c:pt idx="1">
                  <c:v>47200147.57</c:v>
                </c:pt>
                <c:pt idx="2">
                  <c:v>-7799709.2799999993</c:v>
                </c:pt>
              </c:numCache>
            </c:numRef>
          </c:val>
        </c:ser>
        <c:dLbls>
          <c:showLegendKey val="0"/>
          <c:showVal val="0"/>
          <c:showCatName val="0"/>
          <c:showSerName val="0"/>
          <c:showPercent val="0"/>
          <c:showBubbleSize val="0"/>
          <c:showLeaderLines val="0"/>
        </c:dLbls>
        <c:firstSliceAng val="0"/>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doughnutChart>
        <c:varyColors val="1"/>
        <c:ser>
          <c:idx val="0"/>
          <c:order val="0"/>
          <c:spPr>
            <a:ln w="25400"/>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hade val="86000"/>
                </a:schemeClr>
              </a:solidFill>
              <a:ln w="25400" cap="flat" cmpd="sng" algn="ctr">
                <a:solidFill>
                  <a:schemeClr val="lt1"/>
                </a:solidFill>
                <a:prstDash val="solid"/>
                <a:round/>
              </a:ln>
              <a:effectLst/>
            </c:spPr>
          </c:dPt>
          <c:dPt>
            <c:idx val="2"/>
            <c:bubble3D val="0"/>
            <c:spPr>
              <a:solidFill>
                <a:schemeClr val="accent5">
                  <a:tint val="86000"/>
                </a:schemeClr>
              </a:solidFill>
              <a:ln w="25400" cap="flat" cmpd="sng" algn="ctr">
                <a:solidFill>
                  <a:schemeClr val="lt1"/>
                </a:solidFill>
                <a:prstDash val="solid"/>
                <a:round/>
              </a:ln>
              <a:effectLst/>
            </c:spPr>
          </c:dPt>
          <c:dPt>
            <c:idx val="3"/>
            <c:bubble3D val="0"/>
            <c:spPr>
              <a:solidFill>
                <a:schemeClr val="accent5">
                  <a:tint val="58000"/>
                </a:schemeClr>
              </a:solidFill>
              <a:ln w="25400" cap="flat" cmpd="sng" algn="ctr">
                <a:solidFill>
                  <a:schemeClr val="lt1"/>
                </a:solidFill>
                <a:prstDash val="solid"/>
                <a:round/>
              </a:ln>
              <a:effectLst/>
            </c:spPr>
          </c:dPt>
          <c:dLbls>
            <c:dLbl>
              <c:idx val="0"/>
              <c:layout>
                <c:manualLayout>
                  <c:x val="8.6444007858546168E-2"/>
                  <c:y val="0.17858953989111997"/>
                </c:manualLayout>
              </c:layout>
              <c:tx>
                <c:rich>
                  <a:bodyPr/>
                  <a:lstStyle/>
                  <a:p>
                    <a:fld id="{F0EAB8E6-976E-45A0-8C73-04DE52F45855}" type="CATEGORYNAME">
                      <a:rPr lang="en-US"/>
                      <a:pPr/>
                      <a:t>[CATEGORY NAME]</a:t>
                    </a:fld>
                    <a:r>
                      <a:rPr lang="en-US" baseline="0"/>
                      <a:t>
</a:t>
                    </a:r>
                    <a:fld id="{7B7F939B-A159-49A6-9B36-5A47DFD9989F}" type="VALUE">
                      <a:rPr lang="en-US" baseline="0"/>
                      <a:pPr/>
                      <a:t>[VALUE]</a:t>
                    </a:fld>
                    <a:r>
                      <a:rPr lang="en-US" baseline="0"/>
                      <a:t>
</a:t>
                    </a:r>
                    <a:fld id="{FC549E5F-93D5-408F-919B-42709DCB1323}" type="PERCENTAGE">
                      <a:rPr lang="en-US" b="1" baseline="0"/>
                      <a:pPr/>
                      <a:t>[PERCENTAGE]</a:t>
                    </a:fld>
                    <a:endParaRPr lang="en-US" baseline="0"/>
                  </a:p>
                </c:rich>
              </c:tx>
              <c:showLegendKey val="0"/>
              <c:showVal val="1"/>
              <c:showCatName val="1"/>
              <c:showSerName val="0"/>
              <c:showPercent val="1"/>
              <c:showBubbleSize val="0"/>
              <c:separator>
</c:separator>
              <c:extLst>
                <c:ext xmlns:c15="http://schemas.microsoft.com/office/drawing/2012/chart" uri="{CE6537A1-D6FC-4f65-9D91-7224C49458BB}">
                  <c15:layout>
                    <c:manualLayout>
                      <c:w val="0.23297969875573019"/>
                      <c:h val="0.11568137446447307"/>
                    </c:manualLayout>
                  </c15:layout>
                  <c15:dlblFieldTable/>
                  <c15:showDataLabelsRange val="0"/>
                </c:ext>
              </c:extLst>
            </c:dLbl>
            <c:dLbl>
              <c:idx val="1"/>
              <c:layout>
                <c:manualLayout>
                  <c:x val="-0.15093274407892693"/>
                  <c:y val="-0.18174069607382498"/>
                </c:manualLayout>
              </c:layout>
              <c:tx>
                <c:rich>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fld id="{ABFAC802-63D8-43C1-8D36-6EBA55EB4828}" type="CATEGORYNAME">
                      <a:rPr lang="en-US"/>
                      <a:pPr algn="r">
                        <a:defRPr/>
                      </a:pPr>
                      <a:t>[CATEGORY NAME]</a:t>
                    </a:fld>
                    <a:r>
                      <a:rPr lang="en-US" baseline="0"/>
                      <a:t>
</a:t>
                    </a:r>
                    <a:fld id="{6E6F0D3A-7121-4BCD-A290-5C959F55CAF7}" type="VALUE">
                      <a:rPr lang="en-US" baseline="0"/>
                      <a:pPr algn="r">
                        <a:defRPr/>
                      </a:pPr>
                      <a:t>[VALUE]</a:t>
                    </a:fld>
                    <a:r>
                      <a:rPr lang="en-US" baseline="0"/>
                      <a:t>
</a:t>
                    </a:r>
                    <a:fld id="{5699A6A9-21E9-4B81-B709-73B857F0D2EB}" type="PERCENTAGE">
                      <a:rPr lang="en-US" b="1" baseline="0"/>
                      <a:pPr algn="r">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8058928783214476"/>
                      <c:h val="0.12730094429219219"/>
                    </c:manualLayout>
                  </c15:layout>
                  <c15:dlblFieldTable/>
                  <c15:showDataLabelsRange val="0"/>
                </c:ext>
              </c:extLst>
            </c:dLbl>
            <c:dLbl>
              <c:idx val="2"/>
              <c:layout>
                <c:manualLayout>
                  <c:x val="0.13989563557519727"/>
                  <c:y val="-0.18975129824576206"/>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0D6332BF-4091-4FE7-BE9E-09F3125B41B7}" type="CATEGORYNAME">
                      <a:rPr lang="en-US"/>
                      <a:pPr algn="l">
                        <a:defRPr/>
                      </a:pPr>
                      <a:t>[CATEGORY NAME]</a:t>
                    </a:fld>
                    <a:r>
                      <a:rPr lang="en-US" baseline="0"/>
                      <a:t>
</a:t>
                    </a:r>
                    <a:fld id="{34F170DC-7522-4C6A-91AF-CC36D351E15A}" type="VALUE">
                      <a:rPr lang="en-US" baseline="0"/>
                      <a:pPr algn="l">
                        <a:defRPr/>
                      </a:pPr>
                      <a:t>[VALUE]</a:t>
                    </a:fld>
                    <a:r>
                      <a:rPr lang="en-US" baseline="0"/>
                      <a:t>
</a:t>
                    </a:r>
                    <a:fld id="{9903E322-641F-4A78-B897-BDF900B4363A}" type="PERCENTAGE">
                      <a:rPr lang="en-US" b="1" baseline="0"/>
                      <a:pPr algn="l">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33297959562520302"/>
                      <c:h val="0.12552612285097106"/>
                    </c:manualLayout>
                  </c15:layout>
                  <c15:dlblFieldTable/>
                  <c15:showDataLabelsRange val="0"/>
                </c:ext>
              </c:extLst>
            </c:dLbl>
            <c:dLbl>
              <c:idx val="3"/>
              <c:layout>
                <c:manualLayout>
                  <c:x val="0.23195916715944104"/>
                  <c:y val="-0.15514966278041062"/>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83F8E3F0-1059-4C97-A53F-1DCB2F4A33AA}" type="CATEGORYNAME">
                      <a:rPr lang="en-US"/>
                      <a:pPr algn="l">
                        <a:defRPr/>
                      </a:pPr>
                      <a:t>[CATEGORY NAME]</a:t>
                    </a:fld>
                    <a:r>
                      <a:rPr lang="en-US" baseline="0"/>
                      <a:t>
</a:t>
                    </a:r>
                    <a:fld id="{8DDAA71D-BCA5-40D4-A183-A94D74337DBB}" type="VALUE">
                      <a:rPr lang="en-US" baseline="0"/>
                      <a:pPr algn="l">
                        <a:defRPr/>
                      </a:pPr>
                      <a:t>[VALUE]</a:t>
                    </a:fld>
                    <a:r>
                      <a:rPr lang="en-US" baseline="0"/>
                      <a:t>
</a:t>
                    </a:r>
                    <a:fld id="{2195F3E4-8433-4D5E-925F-CE9B45EB8848}" type="PERCENTAGE">
                      <a:rPr lang="en-US" b="1" baseline="0"/>
                      <a:pPr algn="l">
                        <a:defRPr/>
                      </a:pPr>
                      <a:t>[PERCENTAGE]</a:t>
                    </a:fld>
                    <a:endParaRPr lang="en-US" baseline="0"/>
                  </a:p>
                </c:rich>
              </c:tx>
              <c:numFmt formatCode="#,##0.00%;#,##0.00%;" sourceLinked="0"/>
              <c:spPr>
                <a:noFill/>
                <a:ln w="25400">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9273826937640701"/>
                      <c:h val="0.13577269770222408"/>
                    </c:manualLayout>
                  </c15:layout>
                  <c15:dlblFieldTable/>
                  <c15:showDataLabelsRange val="0"/>
                </c:ext>
              </c:extLst>
            </c:dLbl>
            <c:numFmt formatCode="#,##0.00%;#,##0.00%;" sourceLinked="0"/>
            <c:spPr>
              <a:noFill/>
              <a:ln w="25400">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('Anexa 9'!$C$125,'Anexa 9'!$E$125,'Anexa 9'!$G$125,'Anexa 9'!$I$125)</c:f>
              <c:strCache>
                <c:ptCount val="4"/>
                <c:pt idx="0">
                  <c:v>Nr. total contracte</c:v>
                </c:pt>
                <c:pt idx="1">
                  <c:v>Nr. total acorduri adiționale de majorare</c:v>
                </c:pt>
                <c:pt idx="2">
                  <c:v>Nr. total acorduri adiționale de micșorare / reziliere</c:v>
                </c:pt>
                <c:pt idx="3">
                  <c:v>Alte acorduri adiționale</c:v>
                </c:pt>
              </c:strCache>
            </c:strRef>
          </c:cat>
          <c:val>
            <c:numRef>
              <c:f>('Anexa 9'!$C$115,'Anexa 9'!$E$115,'Anexa 9'!$G$115,'Anexa 9'!$I$115)</c:f>
              <c:numCache>
                <c:formatCode>General</c:formatCode>
                <c:ptCount val="4"/>
                <c:pt idx="0">
                  <c:v>929</c:v>
                </c:pt>
                <c:pt idx="1">
                  <c:v>69</c:v>
                </c:pt>
                <c:pt idx="2">
                  <c:v>79</c:v>
                </c:pt>
                <c:pt idx="3">
                  <c:v>19</c:v>
                </c:pt>
              </c:numCache>
            </c:numRef>
          </c:val>
        </c:ser>
        <c:dLbls>
          <c:showLegendKey val="0"/>
          <c:showVal val="0"/>
          <c:showCatName val="0"/>
          <c:showSerName val="0"/>
          <c:showPercent val="0"/>
          <c:showBubbleSize val="0"/>
          <c:showLeaderLines val="0"/>
        </c:dLbls>
        <c:firstSliceAng val="29"/>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5">
                <a:lumMod val="50000"/>
              </a:schemeClr>
            </a:solidFill>
            <a:ln w="9525">
              <a:solidFill>
                <a:srgbClr val="002060"/>
              </a:solidFill>
            </a:ln>
            <a:effectLst/>
          </c:spPr>
          <c:invertIfNegative val="0"/>
          <c:dLbls>
            <c:spPr>
              <a:noFill/>
              <a:ln w="25400">
                <a:noFill/>
              </a:ln>
            </c:spPr>
            <c:txPr>
              <a:bodyPr wrap="square" lIns="38100" tIns="19050" rIns="38100" bIns="19050" anchor="ctr">
                <a:spAutoFit/>
              </a:bodyPr>
              <a:lstStyle/>
              <a:p>
                <a:pPr>
                  <a:defRPr sz="900" b="1" i="0" u="none" strike="noStrike" baseline="0">
                    <a:solidFill>
                      <a:sysClr val="windowText" lastClr="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'Anexa 2'!$B$6:$B$19</c:f>
              <c:strCache>
                <c:ptCount val="14"/>
                <c:pt idx="0">
                  <c:v>Anulare procedură de achiziţie</c:v>
                </c:pt>
                <c:pt idx="1">
                  <c:v>Anulare procedură de achiziţie din cauza lipsei 3 ofertanţi calificaţi</c:v>
                </c:pt>
                <c:pt idx="2">
                  <c:v>Aviz</c:v>
                </c:pt>
                <c:pt idx="3">
                  <c:v>Informare</c:v>
                </c:pt>
                <c:pt idx="4">
                  <c:v>Prezentare informaţie solicitată</c:v>
                </c:pt>
                <c:pt idx="5">
                  <c:v>Solicitarea operării modificărilor în darea de seamă prezentată</c:v>
                </c:pt>
                <c:pt idx="6">
                  <c:v>Solicitarea prezentării informaţiei suplimentare</c:v>
                </c:pt>
                <c:pt idx="7">
                  <c:v>Răspuns la contestaţie</c:v>
                </c:pt>
                <c:pt idx="8">
                  <c:v>Răspuns la demersuri</c:v>
                </c:pt>
                <c:pt idx="9">
                  <c:v>Respingerea înregistrării acordurilor adiţionale</c:v>
                </c:pt>
                <c:pt idx="10">
                  <c:v>Respingerea înregistrării dărilor de seamă</c:v>
                </c:pt>
                <c:pt idx="11">
                  <c:v>Solicitarea revizuirii deciziei grupului de lucru</c:v>
                </c:pt>
                <c:pt idx="12">
                  <c:v>Solicitare răspuns</c:v>
                </c:pt>
                <c:pt idx="13">
                  <c:v>Alte</c:v>
                </c:pt>
              </c:strCache>
            </c:strRef>
          </c:cat>
          <c:val>
            <c:numRef>
              <c:f>'Anexa 2'!$C$6:$C$19</c:f>
              <c:numCache>
                <c:formatCode>General</c:formatCode>
                <c:ptCount val="14"/>
                <c:pt idx="0">
                  <c:v>46</c:v>
                </c:pt>
                <c:pt idx="1">
                  <c:v>16</c:v>
                </c:pt>
                <c:pt idx="2">
                  <c:v>13</c:v>
                </c:pt>
                <c:pt idx="3">
                  <c:v>220</c:v>
                </c:pt>
                <c:pt idx="4">
                  <c:v>199</c:v>
                </c:pt>
                <c:pt idx="5">
                  <c:v>6</c:v>
                </c:pt>
                <c:pt idx="6">
                  <c:v>302</c:v>
                </c:pt>
                <c:pt idx="7">
                  <c:v>629</c:v>
                </c:pt>
                <c:pt idx="8">
                  <c:v>313</c:v>
                </c:pt>
                <c:pt idx="9">
                  <c:v>245</c:v>
                </c:pt>
                <c:pt idx="10">
                  <c:v>202</c:v>
                </c:pt>
                <c:pt idx="11">
                  <c:v>101</c:v>
                </c:pt>
                <c:pt idx="12">
                  <c:v>550</c:v>
                </c:pt>
                <c:pt idx="13">
                  <c:v>363</c:v>
                </c:pt>
              </c:numCache>
            </c:numRef>
          </c:val>
        </c:ser>
        <c:dLbls>
          <c:showLegendKey val="0"/>
          <c:showVal val="0"/>
          <c:showCatName val="0"/>
          <c:showSerName val="0"/>
          <c:showPercent val="0"/>
          <c:showBubbleSize val="0"/>
        </c:dLbls>
        <c:gapWidth val="30"/>
        <c:axId val="384271200"/>
        <c:axId val="384271760"/>
      </c:barChart>
      <c:catAx>
        <c:axId val="384271200"/>
        <c:scaling>
          <c:orientation val="maxMin"/>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lstStyle/>
          <a:p>
            <a:pPr>
              <a:defRPr sz="900" b="0" i="0" u="none" strike="noStrike" baseline="0">
                <a:solidFill>
                  <a:sysClr val="windowText" lastClr="000000"/>
                </a:solidFill>
                <a:latin typeface="Calibri"/>
                <a:ea typeface="Calibri"/>
                <a:cs typeface="Calibri"/>
              </a:defRPr>
            </a:pPr>
            <a:endParaRPr lang="ro-RO"/>
          </a:p>
        </c:txPr>
        <c:crossAx val="384271760"/>
        <c:crosses val="autoZero"/>
        <c:auto val="1"/>
        <c:lblAlgn val="ctr"/>
        <c:lblOffset val="100"/>
        <c:noMultiLvlLbl val="0"/>
      </c:catAx>
      <c:valAx>
        <c:axId val="384271760"/>
        <c:scaling>
          <c:orientation val="minMax"/>
        </c:scaling>
        <c:delete val="1"/>
        <c:axPos val="t"/>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384271200"/>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9137120033102"/>
          <c:y val="4.0613294245044736E-2"/>
          <c:w val="0.7794116949884391"/>
          <c:h val="0.88107093477779563"/>
        </c:manualLayout>
      </c:layout>
      <c:barChart>
        <c:barDir val="bar"/>
        <c:grouping val="clustered"/>
        <c:varyColors val="0"/>
        <c:ser>
          <c:idx val="0"/>
          <c:order val="0"/>
          <c:tx>
            <c:strRef>
              <c:f>'Anexa 9'!$B$122</c:f>
              <c:strCache>
                <c:ptCount val="1"/>
                <c:pt idx="0">
                  <c:v>% Bunuri</c:v>
                </c:pt>
              </c:strCache>
            </c:strRef>
          </c:tx>
          <c:spPr>
            <a:solidFill>
              <a:schemeClr val="accent5">
                <a:lumMod val="50000"/>
              </a:schemeClr>
            </a:solidFill>
            <a:ln>
              <a:solidFill>
                <a:schemeClr val="accent5">
                  <a:lumMod val="50000"/>
                </a:schemeClr>
              </a:solidFill>
            </a:ln>
          </c:spPr>
          <c:invertIfNegative val="0"/>
          <c:dLbls>
            <c:dLbl>
              <c:idx val="0"/>
              <c:spPr>
                <a:noFill/>
                <a:ln>
                  <a:noFill/>
                </a:ln>
                <a:effectLst/>
              </c:spPr>
              <c:txPr>
                <a:bodyPr wrap="square" lIns="38100" tIns="19050" rIns="38100" bIns="19050" anchor="ctr">
                  <a:spAutoFit/>
                </a:bodyPr>
                <a:lstStyle/>
                <a:p>
                  <a:pPr>
                    <a:defRPr sz="1200" b="1">
                      <a:solidFill>
                        <a:schemeClr val="bg1"/>
                      </a:solidFill>
                    </a:defRPr>
                  </a:pPr>
                  <a:endParaRPr lang="ro-RO"/>
                </a:p>
              </c:txPr>
              <c:dLblPos val="inEnd"/>
              <c:showLegendKey val="0"/>
              <c:showVal val="1"/>
              <c:showCatName val="0"/>
              <c:showSerName val="0"/>
              <c:showPercent val="0"/>
              <c:showBubbleSize val="0"/>
            </c:dLbl>
            <c:dLbl>
              <c:idx val="1"/>
              <c:spPr>
                <a:noFill/>
                <a:ln>
                  <a:noFill/>
                </a:ln>
                <a:effectLst/>
              </c:spPr>
              <c:txPr>
                <a:bodyPr wrap="square" lIns="38100" tIns="19050" rIns="38100" bIns="19050" anchor="ctr">
                  <a:spAutoFit/>
                </a:bodyPr>
                <a:lstStyle/>
                <a:p>
                  <a:pPr>
                    <a:defRPr sz="1200" b="1">
                      <a:solidFill>
                        <a:schemeClr val="bg1"/>
                      </a:solidFill>
                    </a:defRPr>
                  </a:pPr>
                  <a:endParaRPr lang="ro-RO"/>
                </a:p>
              </c:txPr>
              <c:dLblPos val="inEnd"/>
              <c:showLegendKey val="0"/>
              <c:showVal val="1"/>
              <c:showCatName val="0"/>
              <c:showSerName val="0"/>
              <c:showPercent val="0"/>
              <c:showBubbleSize val="0"/>
            </c:dLbl>
            <c:dLbl>
              <c:idx val="2"/>
              <c:spPr>
                <a:noFill/>
                <a:ln>
                  <a:noFill/>
                </a:ln>
                <a:effectLst/>
              </c:spPr>
              <c:txPr>
                <a:bodyPr wrap="square" lIns="38100" tIns="19050" rIns="38100" bIns="19050" anchor="ctr">
                  <a:spAutoFit/>
                </a:bodyPr>
                <a:lstStyle/>
                <a:p>
                  <a:pPr>
                    <a:defRPr sz="1200" b="1">
                      <a:solidFill>
                        <a:schemeClr val="bg1"/>
                      </a:solidFill>
                    </a:defRPr>
                  </a:pPr>
                  <a:endParaRPr lang="ro-RO"/>
                </a:p>
              </c:txPr>
              <c:dLblPos val="inEnd"/>
              <c:showLegendKey val="0"/>
              <c:showVal val="1"/>
              <c:showCatName val="0"/>
              <c:showSerName val="0"/>
              <c:showPercent val="0"/>
              <c:showBubbleSize val="0"/>
            </c:dLbl>
            <c:dLbl>
              <c:idx val="3"/>
              <c:layout>
                <c:manualLayout>
                  <c:x val="-2.601554073931334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174533181007862E-4"/>
                  <c:y val="0"/>
                </c:manualLayout>
              </c:layout>
              <c:spPr>
                <a:noFill/>
                <a:ln>
                  <a:noFill/>
                </a:ln>
                <a:effectLst/>
              </c:spPr>
              <c:txPr>
                <a:bodyPr wrap="square" lIns="38100" tIns="19050" rIns="38100" bIns="19050" anchor="ctr">
                  <a:spAutoFit/>
                </a:bodyPr>
                <a:lstStyle/>
                <a:p>
                  <a:pPr>
                    <a:defRPr sz="1200" b="1">
                      <a:solidFill>
                        <a:sysClr val="windowText" lastClr="000000"/>
                      </a:solidFill>
                    </a:defRPr>
                  </a:pPr>
                  <a:endParaRPr lang="ro-RO"/>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468412833234441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4.0374662047787148E-3"/>
                  <c:y val="-4.41230362155205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spPr>
                <a:noFill/>
                <a:ln>
                  <a:noFill/>
                </a:ln>
                <a:effectLst/>
              </c:spPr>
              <c:txPr>
                <a:bodyPr wrap="square" lIns="38100" tIns="19050" rIns="38100" bIns="19050" anchor="ctr">
                  <a:spAutoFit/>
                </a:bodyPr>
                <a:lstStyle/>
                <a:p>
                  <a:pPr>
                    <a:defRPr sz="1200" b="1">
                      <a:solidFill>
                        <a:schemeClr val="bg1"/>
                      </a:solidFill>
                    </a:defRPr>
                  </a:pPr>
                  <a:endParaRPr lang="ro-RO"/>
                </a:p>
              </c:txPr>
              <c:dLblPos val="inEnd"/>
              <c:showLegendKey val="0"/>
              <c:showVal val="1"/>
              <c:showCatName val="0"/>
              <c:showSerName val="0"/>
              <c:showPercent val="0"/>
              <c:showBubbleSize val="0"/>
            </c:dLbl>
            <c:dLbl>
              <c:idx val="8"/>
              <c:spPr>
                <a:noFill/>
                <a:ln>
                  <a:noFill/>
                </a:ln>
                <a:effectLst/>
              </c:spPr>
              <c:txPr>
                <a:bodyPr wrap="square" lIns="38100" tIns="19050" rIns="38100" bIns="19050" anchor="ctr">
                  <a:spAutoFit/>
                </a:bodyPr>
                <a:lstStyle/>
                <a:p>
                  <a:pPr>
                    <a:defRPr sz="1200" b="1">
                      <a:solidFill>
                        <a:schemeClr val="bg1"/>
                      </a:solidFill>
                    </a:defRPr>
                  </a:pPr>
                  <a:endParaRPr lang="ro-RO"/>
                </a:p>
              </c:txPr>
              <c:dLblPos val="inEnd"/>
              <c:showLegendKey val="0"/>
              <c:showVal val="1"/>
              <c:showCatName val="0"/>
              <c:showSerName val="0"/>
              <c:showPercent val="0"/>
              <c:showBubbleSize val="0"/>
            </c:dLbl>
            <c:spPr>
              <a:noFill/>
              <a:ln>
                <a:noFill/>
              </a:ln>
              <a:effectLst/>
            </c:spPr>
            <c:txPr>
              <a:bodyPr wrap="square" lIns="38100" tIns="19050" rIns="38100" bIns="19050" anchor="ctr">
                <a:spAutoFit/>
              </a:bodyPr>
              <a:lstStyle/>
              <a:p>
                <a:pPr>
                  <a:defRPr sz="1200" b="1"/>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'Anexa 9'!$C$125:$K$125</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9'!$C$122:$K$122</c:f>
              <c:numCache>
                <c:formatCode>#,##0.00</c:formatCode>
                <c:ptCount val="9"/>
                <c:pt idx="0" formatCode="0.00">
                  <c:v>13.885898815931109</c:v>
                </c:pt>
                <c:pt idx="1">
                  <c:v>12.364856727250736</c:v>
                </c:pt>
                <c:pt idx="2" formatCode="0.00">
                  <c:v>5.7971014492753623</c:v>
                </c:pt>
                <c:pt idx="3">
                  <c:v>0.40883812855418156</c:v>
                </c:pt>
                <c:pt idx="4" formatCode="0.00">
                  <c:v>6.3291139240506329</c:v>
                </c:pt>
                <c:pt idx="5">
                  <c:v>58.753959096280575</c:v>
                </c:pt>
                <c:pt idx="6" formatCode="0.00">
                  <c:v>5.2631578947368425</c:v>
                </c:pt>
                <c:pt idx="7" formatCode="0.00">
                  <c:v>12.682481751824817</c:v>
                </c:pt>
                <c:pt idx="8">
                  <c:v>11.472939091068721</c:v>
                </c:pt>
              </c:numCache>
            </c:numRef>
          </c:val>
        </c:ser>
        <c:ser>
          <c:idx val="1"/>
          <c:order val="1"/>
          <c:tx>
            <c:strRef>
              <c:f>'Anexa 9'!$B$123</c:f>
              <c:strCache>
                <c:ptCount val="1"/>
                <c:pt idx="0">
                  <c:v>% Lucrări</c:v>
                </c:pt>
              </c:strCache>
            </c:strRef>
          </c:tx>
          <c:spPr>
            <a:solidFill>
              <a:srgbClr val="DAE3F3"/>
            </a:solidFill>
            <a:ln>
              <a:solidFill>
                <a:schemeClr val="accent5">
                  <a:lumMod val="50000"/>
                </a:schemeClr>
              </a:solidFill>
            </a:ln>
          </c:spPr>
          <c:invertIfNegative val="0"/>
          <c:dLbls>
            <c:dLbl>
              <c:idx val="0"/>
              <c:layout>
                <c:manualLayout>
                  <c:x val="-2.9383742250974395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1636259065778942E-3"/>
                  <c:y val="-1.7665157769393594E-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7028227665588409E-4"/>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205591662246138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404325727269498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7772907509898796E-3"/>
                  <c:y val="-4.4162894423483985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4.0374662047787148E-3"/>
                  <c:y val="-4.41230362155205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2711844865726528E-3"/>
                  <c:y val="-2.2061518107760276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742380003750811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200" b="1"/>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'Anexa 9'!$C$125:$K$125</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9'!$C$123:$K$123</c:f>
              <c:numCache>
                <c:formatCode>#,##0.00</c:formatCode>
                <c:ptCount val="9"/>
                <c:pt idx="0" formatCode="0.00">
                  <c:v>0.86114101184068892</c:v>
                </c:pt>
                <c:pt idx="1">
                  <c:v>0.30924314192678892</c:v>
                </c:pt>
                <c:pt idx="2" formatCode="0.00">
                  <c:v>2.8985507246376812</c:v>
                </c:pt>
                <c:pt idx="3">
                  <c:v>1.5136701404173174</c:v>
                </c:pt>
                <c:pt idx="4" formatCode="0.00">
                  <c:v>1.2658227848101267</c:v>
                </c:pt>
                <c:pt idx="5">
                  <c:v>1.3511821558559425</c:v>
                </c:pt>
                <c:pt idx="6" formatCode="0.00">
                  <c:v>0</c:v>
                </c:pt>
                <c:pt idx="7" formatCode="0.00">
                  <c:v>1.0036496350364963</c:v>
                </c:pt>
                <c:pt idx="8">
                  <c:v>0.35616471218597312</c:v>
                </c:pt>
              </c:numCache>
            </c:numRef>
          </c:val>
        </c:ser>
        <c:ser>
          <c:idx val="2"/>
          <c:order val="2"/>
          <c:tx>
            <c:strRef>
              <c:f>'Anexa 9'!$B$124</c:f>
              <c:strCache>
                <c:ptCount val="1"/>
                <c:pt idx="0">
                  <c:v>% Servicii</c:v>
                </c:pt>
              </c:strCache>
            </c:strRef>
          </c:tx>
          <c:spPr>
            <a:solidFill>
              <a:srgbClr val="92D050"/>
            </a:solidFill>
            <a:ln cap="flat">
              <a:solidFill>
                <a:schemeClr val="accent5">
                  <a:lumMod val="50000"/>
                </a:schemeClr>
              </a:solidFill>
            </a:ln>
          </c:spPr>
          <c:invertIfNegative val="0"/>
          <c:dLbls>
            <c:spPr>
              <a:noFill/>
              <a:ln>
                <a:noFill/>
              </a:ln>
              <a:effectLst/>
            </c:spPr>
            <c:txPr>
              <a:bodyPr wrap="square" lIns="38100" tIns="19050" rIns="38100" bIns="19050" anchor="ctr">
                <a:spAutoFit/>
              </a:bodyPr>
              <a:lstStyle/>
              <a:p>
                <a:pPr>
                  <a:defRPr sz="1200" b="1"/>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'Anexa 9'!$C$125:$K$125</c:f>
              <c:strCache>
                <c:ptCount val="9"/>
                <c:pt idx="0">
                  <c:v>Nr. total contracte</c:v>
                </c:pt>
                <c:pt idx="1">
                  <c:v>Suma total contracte</c:v>
                </c:pt>
                <c:pt idx="2">
                  <c:v>Nr. total acorduri adiționale de majorare</c:v>
                </c:pt>
                <c:pt idx="3">
                  <c:v>Suma total acorduri adiționale de majorare</c:v>
                </c:pt>
                <c:pt idx="4">
                  <c:v>Nr. total acorduri adiționale de micșorare / reziliere</c:v>
                </c:pt>
                <c:pt idx="5">
                  <c:v>Suma total acorduri adiționale de micșorare / reziliere</c:v>
                </c:pt>
                <c:pt idx="6">
                  <c:v>Alte acorduri adiționale</c:v>
                </c:pt>
                <c:pt idx="7">
                  <c:v>Total contracte și acorduri adiţionale</c:v>
                </c:pt>
                <c:pt idx="8">
                  <c:v>Suma totală</c:v>
                </c:pt>
              </c:strCache>
            </c:strRef>
          </c:cat>
          <c:val>
            <c:numRef>
              <c:f>'Anexa 9'!$C$124:$K$124</c:f>
              <c:numCache>
                <c:formatCode>#,##0.00</c:formatCode>
                <c:ptCount val="9"/>
                <c:pt idx="0" formatCode="0.00">
                  <c:v>85.2529601722282</c:v>
                </c:pt>
                <c:pt idx="1">
                  <c:v>87.32590013082249</c:v>
                </c:pt>
                <c:pt idx="2" formatCode="0.00">
                  <c:v>91.304347826086953</c:v>
                </c:pt>
                <c:pt idx="3">
                  <c:v>98.077491731028502</c:v>
                </c:pt>
                <c:pt idx="4" formatCode="0.00">
                  <c:v>92.405063291139243</c:v>
                </c:pt>
                <c:pt idx="5">
                  <c:v>39.894858747863481</c:v>
                </c:pt>
                <c:pt idx="6" formatCode="0.00">
                  <c:v>94.736842105263165</c:v>
                </c:pt>
                <c:pt idx="7" formatCode="0.00">
                  <c:v>86.313868613138681</c:v>
                </c:pt>
                <c:pt idx="8">
                  <c:v>88.170896196745318</c:v>
                </c:pt>
              </c:numCache>
            </c:numRef>
          </c:val>
        </c:ser>
        <c:dLbls>
          <c:showLegendKey val="0"/>
          <c:showVal val="0"/>
          <c:showCatName val="0"/>
          <c:showSerName val="0"/>
          <c:showPercent val="0"/>
          <c:showBubbleSize val="0"/>
        </c:dLbls>
        <c:gapWidth val="30"/>
        <c:axId val="297316480"/>
        <c:axId val="297317040"/>
      </c:barChart>
      <c:catAx>
        <c:axId val="297316480"/>
        <c:scaling>
          <c:orientation val="minMax"/>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nchor="ctr" anchorCtr="1"/>
          <a:lstStyle/>
          <a:p>
            <a:pPr>
              <a:defRPr sz="1200" b="0" i="0" u="none" strike="noStrike" baseline="0">
                <a:solidFill>
                  <a:schemeClr val="tx2">
                    <a:lumMod val="75000"/>
                  </a:schemeClr>
                </a:solidFill>
                <a:latin typeface="Calibri"/>
                <a:ea typeface="Calibri"/>
                <a:cs typeface="Calibri"/>
              </a:defRPr>
            </a:pPr>
            <a:endParaRPr lang="ro-RO"/>
          </a:p>
        </c:txPr>
        <c:crossAx val="297317040"/>
        <c:crosses val="autoZero"/>
        <c:auto val="1"/>
        <c:lblAlgn val="ctr"/>
        <c:lblOffset val="100"/>
        <c:noMultiLvlLbl val="0"/>
      </c:catAx>
      <c:valAx>
        <c:axId val="29731704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0" vert="horz"/>
          <a:lstStyle/>
          <a:p>
            <a:pPr>
              <a:defRPr sz="1200" b="0" i="0" u="none" strike="noStrike" baseline="0">
                <a:solidFill>
                  <a:schemeClr val="tx2">
                    <a:lumMod val="75000"/>
                  </a:schemeClr>
                </a:solidFill>
                <a:latin typeface="Calibri"/>
                <a:ea typeface="Calibri"/>
                <a:cs typeface="Calibri"/>
              </a:defRPr>
            </a:pPr>
            <a:endParaRPr lang="ro-RO"/>
          </a:p>
        </c:txPr>
        <c:crossAx val="297316480"/>
        <c:crosses val="autoZero"/>
        <c:crossBetween val="between"/>
      </c:valAx>
      <c:spPr>
        <a:noFill/>
        <a:ln w="25400">
          <a:noFill/>
        </a:ln>
      </c:spPr>
    </c:plotArea>
    <c:legend>
      <c:legendPos val="b"/>
      <c:layout>
        <c:manualLayout>
          <c:xMode val="edge"/>
          <c:yMode val="edge"/>
          <c:x val="0.37746511415802753"/>
          <c:y val="0.96471407803171749"/>
          <c:w val="0.32462053729770263"/>
          <c:h val="2.349128102192477E-2"/>
        </c:manualLayout>
      </c:layout>
      <c:overlay val="0"/>
      <c:spPr>
        <a:noFill/>
        <a:ln w="25400">
          <a:noFill/>
        </a:ln>
      </c:spPr>
      <c:txPr>
        <a:bodyPr/>
        <a:lstStyle/>
        <a:p>
          <a:pPr>
            <a:defRPr sz="1200" b="0" i="0" u="none" strike="noStrike" baseline="0">
              <a:solidFill>
                <a:schemeClr val="tx2">
                  <a:lumMod val="75000"/>
                </a:schemeClr>
              </a:solidFill>
              <a:latin typeface="Calibri"/>
              <a:ea typeface="Calibri"/>
              <a:cs typeface="Calibri"/>
            </a:defRPr>
          </a:pPr>
          <a:endParaRPr lang="ro-R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2127659574468085"/>
          <c:y val="4.4025292432231578E-2"/>
          <c:w val="0.81914893617021278"/>
          <c:h val="0.6716734012497283"/>
        </c:manualLayout>
      </c:layout>
      <c:barChart>
        <c:barDir val="bar"/>
        <c:grouping val="clustered"/>
        <c:varyColors val="0"/>
        <c:ser>
          <c:idx val="0"/>
          <c:order val="0"/>
          <c:tx>
            <c:strRef>
              <c:f>'Anexa 11'!$D$12</c:f>
              <c:strCache>
                <c:ptCount val="1"/>
                <c:pt idx="0">
                  <c:v>Nr. total contracte</c:v>
                </c:pt>
              </c:strCache>
            </c:strRef>
          </c:tx>
          <c:spPr>
            <a:solidFill>
              <a:schemeClr val="accent2">
                <a:lumMod val="25000"/>
              </a:schemeClr>
            </a:solidFill>
            <a:ln>
              <a:solidFill>
                <a:schemeClr val="accent2">
                  <a:lumMod val="2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Calibri"/>
                    <a:ea typeface="Calibri"/>
                    <a:cs typeface="Calibri"/>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'Anexa 11'!$B$8:$B$9</c:f>
              <c:strCache>
                <c:ptCount val="2"/>
                <c:pt idx="0">
                  <c:v>Licitații deschise</c:v>
                </c:pt>
                <c:pt idx="1">
                  <c:v>COP </c:v>
                </c:pt>
              </c:strCache>
            </c:strRef>
          </c:cat>
          <c:val>
            <c:numRef>
              <c:f>'Anexa 11'!$K$8:$K$9</c:f>
              <c:numCache>
                <c:formatCode>#,##0</c:formatCode>
                <c:ptCount val="2"/>
                <c:pt idx="0">
                  <c:v>4982</c:v>
                </c:pt>
                <c:pt idx="1">
                  <c:v>1822</c:v>
                </c:pt>
              </c:numCache>
            </c:numRef>
          </c:val>
        </c:ser>
        <c:dLbls>
          <c:dLblPos val="inEnd"/>
          <c:showLegendKey val="0"/>
          <c:showVal val="1"/>
          <c:showCatName val="0"/>
          <c:showSerName val="0"/>
          <c:showPercent val="0"/>
          <c:showBubbleSize val="0"/>
        </c:dLbls>
        <c:gapWidth val="50"/>
        <c:axId val="297432752"/>
        <c:axId val="297433312"/>
      </c:barChart>
      <c:catAx>
        <c:axId val="297432752"/>
        <c:scaling>
          <c:orientation val="minMax"/>
        </c:scaling>
        <c:delete val="0"/>
        <c:axPos val="l"/>
        <c:numFmt formatCode="General" sourceLinked="1"/>
        <c:majorTickMark val="out"/>
        <c:minorTickMark val="none"/>
        <c:tickLblPos val="nextTo"/>
        <c:spPr>
          <a:noFill/>
          <a:ln w="9525" cap="flat" cmpd="sng" algn="ctr">
            <a:solidFill>
              <a:schemeClr val="accent5">
                <a:lumMod val="50000"/>
              </a:schemeClr>
            </a:solidFill>
            <a:prstDash val="solid"/>
            <a:round/>
          </a:ln>
          <a:effectLst/>
        </c:spPr>
        <c:txPr>
          <a:bodyPr rot="0" spcFirstLastPara="1" vertOverflow="ellipsis" wrap="square" anchor="ctr" anchorCtr="1"/>
          <a:lstStyle/>
          <a:p>
            <a:pPr>
              <a:defRPr sz="1200" b="0" i="0" u="none" strike="noStrike" kern="1200" baseline="0">
                <a:solidFill>
                  <a:sysClr val="windowText" lastClr="000000"/>
                </a:solidFill>
                <a:latin typeface="Calibri"/>
                <a:ea typeface="Calibri"/>
                <a:cs typeface="Calibri"/>
              </a:defRPr>
            </a:pPr>
            <a:endParaRPr lang="ro-RO"/>
          </a:p>
        </c:txPr>
        <c:crossAx val="297433312"/>
        <c:crosses val="autoZero"/>
        <c:auto val="1"/>
        <c:lblAlgn val="ctr"/>
        <c:lblOffset val="100"/>
        <c:noMultiLvlLbl val="0"/>
      </c:catAx>
      <c:valAx>
        <c:axId val="297433312"/>
        <c:scaling>
          <c:orientation val="minMax"/>
        </c:scaling>
        <c:delete val="0"/>
        <c:axPos val="b"/>
        <c:majorGridlines>
          <c:spPr>
            <a:ln w="9525" cap="flat" cmpd="sng" algn="ctr">
              <a:solidFill>
                <a:schemeClr val="accent5">
                  <a:lumMod val="40000"/>
                  <a:lumOff val="60000"/>
                </a:schemeClr>
              </a:solidFill>
              <a:prstDash val="solid"/>
              <a:round/>
            </a:ln>
            <a:effectLst/>
          </c:spPr>
        </c:majorGridlines>
        <c:numFmt formatCode="#,##0"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1200" b="0" i="0" u="none" strike="noStrike" kern="1200" baseline="0">
                <a:solidFill>
                  <a:sysClr val="windowText" lastClr="000000"/>
                </a:solidFill>
                <a:latin typeface="Calibri"/>
                <a:ea typeface="Calibri"/>
                <a:cs typeface="Calibri"/>
              </a:defRPr>
            </a:pPr>
            <a:endParaRPr lang="ro-RO"/>
          </a:p>
        </c:txPr>
        <c:crossAx val="297432752"/>
        <c:crosses val="autoZero"/>
        <c:crossBetween val="between"/>
      </c:valAx>
      <c:spPr>
        <a:noFill/>
        <a:ln w="25400">
          <a:noFill/>
        </a:ln>
        <a:effectLst/>
      </c:spPr>
    </c:plotArea>
    <c:legend>
      <c:legendPos val="b"/>
      <c:layout/>
      <c:overlay val="0"/>
      <c:spPr>
        <a:noFill/>
        <a:ln w="25400">
          <a:noFill/>
        </a:ln>
        <a:effectLst/>
      </c:spPr>
      <c:txPr>
        <a:bodyPr rot="0" spcFirstLastPara="1" vertOverflow="ellipsis" vert="horz" wrap="square" anchor="ctr" anchorCtr="1"/>
        <a:lstStyle/>
        <a:p>
          <a:pPr>
            <a:defRPr sz="1200" b="0" i="0" u="none" strike="noStrike" kern="1200" baseline="0">
              <a:solidFill>
                <a:srgbClr val="333333"/>
              </a:solidFill>
              <a:latin typeface="Calibri"/>
              <a:ea typeface="Calibri"/>
              <a:cs typeface="Calibri"/>
            </a:defRPr>
          </a:pPr>
          <a:endParaRPr lang="ro-RO"/>
        </a:p>
      </c:txPr>
    </c:legend>
    <c:plotVisOnly val="1"/>
    <c:dispBlanksAs val="gap"/>
    <c:showDLblsOverMax val="0"/>
  </c:chart>
  <c:spPr>
    <a:solidFill>
      <a:schemeClr val="bg1"/>
    </a:solid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7659574468085"/>
          <c:y val="4.4025292432231578E-2"/>
          <c:w val="0.81914893617021278"/>
          <c:h val="0.6716734012497283"/>
        </c:manualLayout>
      </c:layout>
      <c:barChart>
        <c:barDir val="bar"/>
        <c:grouping val="clustered"/>
        <c:varyColors val="0"/>
        <c:ser>
          <c:idx val="0"/>
          <c:order val="0"/>
          <c:tx>
            <c:strRef>
              <c:f>'Anexa 11'!$E$12</c:f>
              <c:strCache>
                <c:ptCount val="1"/>
                <c:pt idx="0">
                  <c:v>Suma total contracte</c:v>
                </c:pt>
              </c:strCache>
            </c:strRef>
          </c:tx>
          <c:spPr>
            <a:solidFill>
              <a:schemeClr val="accent1">
                <a:lumMod val="40000"/>
                <a:lumOff val="60000"/>
              </a:schemeClr>
            </a:solidFill>
            <a:ln>
              <a:solidFill>
                <a:srgbClr val="16365C"/>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0000"/>
                    </a:solidFill>
                    <a:latin typeface="Calibri"/>
                    <a:ea typeface="Calibri"/>
                    <a:cs typeface="Calibri"/>
                  </a:defRPr>
                </a:pPr>
                <a:endParaRPr lang="ro-R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6350" cap="flat" cmpd="sng" algn="ctr">
                      <a:solidFill>
                        <a:schemeClr val="tx1"/>
                      </a:solidFill>
                      <a:prstDash val="solid"/>
                      <a:round/>
                    </a:ln>
                    <a:effectLst/>
                  </c:spPr>
                </c15:leaderLines>
              </c:ext>
            </c:extLst>
          </c:dLbls>
          <c:cat>
            <c:strRef>
              <c:f>'Anexa 11'!$B$8:$B$9</c:f>
              <c:strCache>
                <c:ptCount val="2"/>
                <c:pt idx="0">
                  <c:v>Licitații deschise</c:v>
                </c:pt>
                <c:pt idx="1">
                  <c:v>COP </c:v>
                </c:pt>
              </c:strCache>
            </c:strRef>
          </c:cat>
          <c:val>
            <c:numRef>
              <c:f>'Anexa 11'!$L$8:$L$9</c:f>
              <c:numCache>
                <c:formatCode>#,##0.00</c:formatCode>
                <c:ptCount val="2"/>
                <c:pt idx="0">
                  <c:v>3146786647.0791001</c:v>
                </c:pt>
                <c:pt idx="1">
                  <c:v>178879485.07000002</c:v>
                </c:pt>
              </c:numCache>
            </c:numRef>
          </c:val>
        </c:ser>
        <c:dLbls>
          <c:dLblPos val="outEnd"/>
          <c:showLegendKey val="0"/>
          <c:showVal val="1"/>
          <c:showCatName val="0"/>
          <c:showSerName val="0"/>
          <c:showPercent val="0"/>
          <c:showBubbleSize val="0"/>
        </c:dLbls>
        <c:gapWidth val="50"/>
        <c:axId val="297435552"/>
        <c:axId val="297436112"/>
      </c:barChart>
      <c:catAx>
        <c:axId val="297435552"/>
        <c:scaling>
          <c:orientation val="minMax"/>
        </c:scaling>
        <c:delete val="0"/>
        <c:axPos val="l"/>
        <c:numFmt formatCode="General" sourceLinked="1"/>
        <c:majorTickMark val="out"/>
        <c:minorTickMark val="none"/>
        <c:tickLblPos val="nextTo"/>
        <c:spPr>
          <a:noFill/>
          <a:ln w="9525" cap="flat" cmpd="sng" algn="ctr">
            <a:solidFill>
              <a:schemeClr val="accent5">
                <a:lumMod val="50000"/>
              </a:schemeClr>
            </a:solidFill>
            <a:prstDash val="solid"/>
            <a:round/>
          </a:ln>
          <a:effectLst/>
        </c:spPr>
        <c:txPr>
          <a:bodyPr rot="0" spcFirstLastPara="1" vertOverflow="ellipsis" wrap="square" anchor="ctr" anchorCtr="1"/>
          <a:lstStyle/>
          <a:p>
            <a:pPr>
              <a:defRPr sz="1200" b="0" i="0" u="none" strike="noStrike" kern="1200" baseline="0">
                <a:solidFill>
                  <a:sysClr val="windowText" lastClr="000000"/>
                </a:solidFill>
                <a:latin typeface="Calibri"/>
                <a:ea typeface="Calibri"/>
                <a:cs typeface="Calibri"/>
              </a:defRPr>
            </a:pPr>
            <a:endParaRPr lang="ro-RO"/>
          </a:p>
        </c:txPr>
        <c:crossAx val="297436112"/>
        <c:crosses val="autoZero"/>
        <c:auto val="1"/>
        <c:lblAlgn val="ctr"/>
        <c:lblOffset val="100"/>
        <c:noMultiLvlLbl val="0"/>
      </c:catAx>
      <c:valAx>
        <c:axId val="297436112"/>
        <c:scaling>
          <c:orientation val="minMax"/>
        </c:scaling>
        <c:delete val="0"/>
        <c:axPos val="b"/>
        <c:majorGridlines>
          <c:spPr>
            <a:ln w="9525" cap="flat" cmpd="sng" algn="ctr">
              <a:solidFill>
                <a:schemeClr val="accent5">
                  <a:lumMod val="40000"/>
                  <a:lumOff val="60000"/>
                </a:schemeClr>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1000" b="0" i="0" u="none" strike="noStrike" kern="1200" baseline="0">
                <a:solidFill>
                  <a:sysClr val="windowText" lastClr="000000"/>
                </a:solidFill>
                <a:latin typeface="Calibri"/>
                <a:ea typeface="Calibri"/>
                <a:cs typeface="Calibri"/>
              </a:defRPr>
            </a:pPr>
            <a:endParaRPr lang="ro-RO"/>
          </a:p>
        </c:txPr>
        <c:crossAx val="297435552"/>
        <c:crosses val="autoZero"/>
        <c:crossBetween val="between"/>
      </c:valAx>
      <c:spPr>
        <a:noFill/>
        <a:ln w="25400">
          <a:noFill/>
        </a:ln>
        <a:effectLst/>
      </c:spPr>
    </c:plotArea>
    <c:legend>
      <c:legendPos val="b"/>
      <c:layout>
        <c:manualLayout>
          <c:xMode val="edge"/>
          <c:yMode val="edge"/>
          <c:x val="0.39412682616235961"/>
          <c:y val="0.88518385315595838"/>
          <c:w val="0.21522282948116794"/>
          <c:h val="0.1001609760882233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333333"/>
              </a:solidFill>
              <a:latin typeface="Calibri"/>
              <a:ea typeface="Calibri"/>
              <a:cs typeface="Calibri"/>
            </a:defRPr>
          </a:pPr>
          <a:endParaRPr lang="ro-RO"/>
        </a:p>
      </c:txPr>
    </c:legend>
    <c:plotVisOnly val="1"/>
    <c:dispBlanksAs val="gap"/>
    <c:showDLblsOverMax val="0"/>
  </c:chart>
  <c:spPr>
    <a:solidFill>
      <a:schemeClr val="bg1"/>
    </a:solid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7659574468085"/>
          <c:y val="4.4025292432231578E-2"/>
          <c:w val="0.81914893617021278"/>
          <c:h val="0.6716734012497283"/>
        </c:manualLayout>
      </c:layout>
      <c:barChart>
        <c:barDir val="bar"/>
        <c:grouping val="clustered"/>
        <c:varyColors val="0"/>
        <c:ser>
          <c:idx val="0"/>
          <c:order val="0"/>
          <c:tx>
            <c:strRef>
              <c:f>'Anexa 11'!$C$12</c:f>
              <c:strCache>
                <c:ptCount val="1"/>
                <c:pt idx="0">
                  <c:v>Nr. total proceduri</c:v>
                </c:pt>
              </c:strCache>
            </c:strRef>
          </c:tx>
          <c:spPr>
            <a:solidFill>
              <a:schemeClr val="accent5">
                <a:lumMod val="50000"/>
              </a:schemeClr>
            </a:solidFill>
            <a:ln>
              <a:solidFill>
                <a:schemeClr val="accent5">
                  <a:lumMod val="50000"/>
                </a:schemeClr>
              </a:solidFill>
            </a:ln>
          </c:spPr>
          <c:invertIfNegative val="0"/>
          <c:dLbls>
            <c:spPr>
              <a:noFill/>
              <a:ln>
                <a:noFill/>
              </a:ln>
              <a:effectLst/>
            </c:spPr>
            <c:txPr>
              <a:bodyPr wrap="square" lIns="38100" tIns="19050" rIns="38100" bIns="19050" anchor="ctr">
                <a:spAutoFit/>
              </a:bodyPr>
              <a:lstStyle/>
              <a:p>
                <a:pPr>
                  <a:defRPr sz="1400" b="1">
                    <a:solidFill>
                      <a:schemeClr val="bg1"/>
                    </a:solidFill>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'Anexa 11'!$B$8:$B$9</c:f>
              <c:strCache>
                <c:ptCount val="2"/>
                <c:pt idx="0">
                  <c:v>Licitații deschise</c:v>
                </c:pt>
                <c:pt idx="1">
                  <c:v>COP </c:v>
                </c:pt>
              </c:strCache>
            </c:strRef>
          </c:cat>
          <c:val>
            <c:numRef>
              <c:f>'Anexa 11'!$C$8:$C$9</c:f>
              <c:numCache>
                <c:formatCode>General</c:formatCode>
                <c:ptCount val="2"/>
                <c:pt idx="0">
                  <c:v>1661</c:v>
                </c:pt>
                <c:pt idx="1">
                  <c:v>1460</c:v>
                </c:pt>
              </c:numCache>
            </c:numRef>
          </c:val>
        </c:ser>
        <c:dLbls>
          <c:showLegendKey val="0"/>
          <c:showVal val="0"/>
          <c:showCatName val="0"/>
          <c:showSerName val="0"/>
          <c:showPercent val="0"/>
          <c:showBubbleSize val="0"/>
        </c:dLbls>
        <c:gapWidth val="50"/>
        <c:axId val="297438352"/>
        <c:axId val="297438912"/>
      </c:barChart>
      <c:catAx>
        <c:axId val="297438352"/>
        <c:scaling>
          <c:orientation val="minMax"/>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lstStyle/>
          <a:p>
            <a:pPr>
              <a:defRPr sz="1200" b="0" i="0" u="none" strike="noStrike" baseline="0">
                <a:solidFill>
                  <a:sysClr val="windowText" lastClr="000000"/>
                </a:solidFill>
                <a:latin typeface="Calibri"/>
                <a:ea typeface="Calibri"/>
                <a:cs typeface="Calibri"/>
              </a:defRPr>
            </a:pPr>
            <a:endParaRPr lang="ro-RO"/>
          </a:p>
        </c:txPr>
        <c:crossAx val="297438912"/>
        <c:crosses val="autoZero"/>
        <c:auto val="1"/>
        <c:lblAlgn val="ctr"/>
        <c:lblOffset val="100"/>
        <c:noMultiLvlLbl val="0"/>
      </c:catAx>
      <c:valAx>
        <c:axId val="297438912"/>
        <c:scaling>
          <c:orientation val="minMax"/>
        </c:scaling>
        <c:delete val="0"/>
        <c:axPos val="b"/>
        <c:majorGridlines>
          <c:spPr>
            <a:ln w="9525" cap="flat" cmpd="sng" algn="ctr">
              <a:solidFill>
                <a:schemeClr val="accent5">
                  <a:lumMod val="40000"/>
                  <a:lumOff val="60000"/>
                </a:schemeClr>
              </a:solidFill>
              <a:round/>
            </a:ln>
            <a:effectLst/>
          </c:spPr>
        </c:majorGridlines>
        <c:numFmt formatCode="General" sourceLinked="1"/>
        <c:majorTickMark val="none"/>
        <c:minorTickMark val="none"/>
        <c:tickLblPos val="nextTo"/>
        <c:spPr>
          <a:ln w="9525">
            <a:noFill/>
          </a:ln>
        </c:spPr>
        <c:txPr>
          <a:bodyPr rot="0" vert="horz"/>
          <a:lstStyle/>
          <a:p>
            <a:pPr>
              <a:defRPr sz="1200" b="0" i="0" u="none" strike="noStrike" baseline="0">
                <a:solidFill>
                  <a:sysClr val="windowText" lastClr="000000"/>
                </a:solidFill>
                <a:latin typeface="Calibri"/>
                <a:ea typeface="Calibri"/>
                <a:cs typeface="Calibri"/>
              </a:defRPr>
            </a:pPr>
            <a:endParaRPr lang="ro-RO"/>
          </a:p>
        </c:txPr>
        <c:crossAx val="297438352"/>
        <c:crosses val="autoZero"/>
        <c:crossBetween val="between"/>
      </c:valAx>
      <c:spPr>
        <a:noFill/>
        <a:ln w="25400">
          <a:noFill/>
        </a:ln>
      </c:spPr>
    </c:plotArea>
    <c:legend>
      <c:legendPos val="b"/>
      <c:layout>
        <c:manualLayout>
          <c:xMode val="edge"/>
          <c:yMode val="edge"/>
          <c:x val="0.39412682616235961"/>
          <c:y val="0.86075856856292776"/>
          <c:w val="0.21522282948116794"/>
          <c:h val="0.10016097608822336"/>
        </c:manualLayout>
      </c:layout>
      <c:overlay val="0"/>
      <c:spPr>
        <a:noFill/>
        <a:ln w="25400">
          <a:noFill/>
        </a:ln>
      </c:spPr>
      <c:txPr>
        <a:bodyPr/>
        <a:lstStyle/>
        <a:p>
          <a:pPr>
            <a:defRPr sz="1200" b="0" i="0" u="none" strike="noStrike" baseline="0">
              <a:solidFill>
                <a:srgbClr val="333333"/>
              </a:solidFill>
              <a:latin typeface="Calibri"/>
              <a:ea typeface="Calibri"/>
              <a:cs typeface="Calibri"/>
            </a:defRPr>
          </a:pPr>
          <a:endParaRPr lang="ro-R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pieChart>
        <c:varyColors val="1"/>
        <c:ser>
          <c:idx val="0"/>
          <c:order val="0"/>
          <c:explosion val="3"/>
          <c:dPt>
            <c:idx val="0"/>
            <c:bubble3D val="0"/>
            <c:spPr>
              <a:solidFill>
                <a:schemeClr val="accent1">
                  <a:shade val="65000"/>
                </a:schemeClr>
              </a:solidFill>
              <a:ln w="19050">
                <a:solidFill>
                  <a:schemeClr val="lt1"/>
                </a:solidFill>
              </a:ln>
              <a:effectLst/>
            </c:spPr>
          </c:dPt>
          <c:dPt>
            <c:idx val="1"/>
            <c:bubble3D val="0"/>
            <c:spPr>
              <a:solidFill>
                <a:schemeClr val="accent1"/>
              </a:solidFill>
              <a:ln w="19050">
                <a:solidFill>
                  <a:schemeClr val="lt1"/>
                </a:solidFill>
              </a:ln>
              <a:effectLst/>
            </c:spPr>
          </c:dPt>
          <c:dPt>
            <c:idx val="2"/>
            <c:bubble3D val="0"/>
            <c:spPr>
              <a:solidFill>
                <a:schemeClr val="accent1">
                  <a:tint val="65000"/>
                </a:schemeClr>
              </a:solidFill>
              <a:ln w="19050">
                <a:solidFill>
                  <a:schemeClr val="lt1"/>
                </a:solidFill>
              </a:ln>
              <a:effectLst/>
            </c:spPr>
          </c:dPt>
          <c:dLbls>
            <c:dLbl>
              <c:idx val="0"/>
              <c:layout>
                <c:manualLayout>
                  <c:x val="-6.508727338793821E-2"/>
                  <c:y val="1.9502410046703677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Lst>
            </c:dLbl>
            <c:dLbl>
              <c:idx val="1"/>
              <c:layout>
                <c:manualLayout>
                  <c:x val="1.2662013242561526E-2"/>
                  <c:y val="-3.3294284833247131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Lst>
            </c:dLbl>
            <c:dLbl>
              <c:idx val="2"/>
              <c:layout>
                <c:manualLayout>
                  <c:x val="0.12811113379546993"/>
                  <c:y val="0"/>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31538923449764633"/>
                      <c:h val="0.13266450540288752"/>
                    </c:manualLayout>
                  </c15:layout>
                </c:ext>
              </c:extLst>
            </c:dLbl>
            <c:dLbl>
              <c:idx val="3"/>
              <c:layout>
                <c:manualLayout>
                  <c:x val="0.18171693890423776"/>
                  <c:y val="2.3506587144740507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ro-RO"/>
              </a:p>
            </c:txPr>
            <c:dLblPos val="outEnd"/>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('Anexa 12'!$E$18,'Anexa 12'!$G$18,'Anexa 12'!$I$18)</c:f>
              <c:strCache>
                <c:ptCount val="3"/>
                <c:pt idx="0">
                  <c:v>Nr. total contracte Bunuri</c:v>
                </c:pt>
                <c:pt idx="1">
                  <c:v>Nr. total contracte  Lucrări</c:v>
                </c:pt>
                <c:pt idx="2">
                  <c:v>Nr. total contracte   Servicii</c:v>
                </c:pt>
              </c:strCache>
            </c:strRef>
          </c:cat>
          <c:val>
            <c:numRef>
              <c:f>('Anexa 12'!$E$15,'Anexa 12'!$G$15,'Anexa 12'!$I$15)</c:f>
              <c:numCache>
                <c:formatCode>General</c:formatCode>
                <c:ptCount val="3"/>
                <c:pt idx="0">
                  <c:v>24949</c:v>
                </c:pt>
                <c:pt idx="1">
                  <c:v>4388</c:v>
                </c:pt>
                <c:pt idx="2">
                  <c:v>3495</c:v>
                </c:pt>
              </c:numCache>
            </c:numRef>
          </c:val>
        </c:ser>
        <c:dLbls>
          <c:showLegendKey val="0"/>
          <c:showVal val="0"/>
          <c:showCatName val="0"/>
          <c:showSerName val="0"/>
          <c:showPercent val="0"/>
          <c:showBubbleSize val="0"/>
          <c:showLeaderLines val="0"/>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000000000000133" l="0.70000000000000062" r="0.70000000000000062" t="0.75000000000000133"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7888432655352159E-2"/>
          <c:y val="0.20316766001047457"/>
          <c:w val="0.81938963781514784"/>
          <c:h val="0.67167803587132269"/>
        </c:manualLayout>
      </c:layout>
      <c:pieChart>
        <c:varyColors val="1"/>
        <c:ser>
          <c:idx val="0"/>
          <c:order val="0"/>
          <c:tx>
            <c:v>Series 1</c:v>
          </c:tx>
          <c:dPt>
            <c:idx val="0"/>
            <c:bubble3D val="0"/>
            <c:explosion val="3"/>
            <c:spPr>
              <a:solidFill>
                <a:schemeClr val="accent1">
                  <a:shade val="65000"/>
                </a:schemeClr>
              </a:solidFill>
              <a:ln w="19050">
                <a:solidFill>
                  <a:schemeClr val="lt1"/>
                </a:solidFill>
              </a:ln>
              <a:effectLst/>
            </c:spPr>
          </c:dPt>
          <c:dPt>
            <c:idx val="1"/>
            <c:bubble3D val="0"/>
            <c:spPr>
              <a:solidFill>
                <a:schemeClr val="accent1"/>
              </a:solidFill>
              <a:ln w="19050">
                <a:solidFill>
                  <a:schemeClr val="lt1"/>
                </a:solidFill>
              </a:ln>
              <a:effectLst/>
            </c:spPr>
          </c:dPt>
          <c:dPt>
            <c:idx val="2"/>
            <c:bubble3D val="0"/>
            <c:explosion val="2"/>
            <c:spPr>
              <a:solidFill>
                <a:schemeClr val="accent1">
                  <a:tint val="65000"/>
                </a:schemeClr>
              </a:solidFill>
              <a:ln w="19050">
                <a:solidFill>
                  <a:schemeClr val="lt1"/>
                </a:solidFill>
              </a:ln>
              <a:effectLst/>
            </c:spPr>
          </c:dPt>
          <c:dLbls>
            <c:dLbl>
              <c:idx val="0"/>
              <c:layout>
                <c:manualLayout>
                  <c:x val="0"/>
                  <c:y val="-0.28954574327115912"/>
                </c:manualLayout>
              </c:layout>
              <c:tx>
                <c:rich>
                  <a:bodyPr/>
                  <a:lstStyle/>
                  <a:p>
                    <a:r>
                      <a:rPr lang="en-US"/>
                      <a:t>Suma total contracte Bunuri</a:t>
                    </a:r>
                  </a:p>
                  <a:p>
                    <a:fld id="{F118ABBA-FD8D-4D03-A95F-BECA16FD2629}" type="VALUE">
                      <a:rPr lang="en-US"/>
                      <a:pPr/>
                      <a:t>[VALUE]</a:t>
                    </a:fld>
                    <a:r>
                      <a:rPr lang="en-US"/>
                      <a:t> lei</a:t>
                    </a:r>
                  </a:p>
                  <a:p>
                    <a:r>
                      <a:rPr lang="en-US"/>
                      <a:t>46,31</a:t>
                    </a:r>
                    <a:r>
                      <a:rPr lang="en-US" baseline="0"/>
                      <a:t> </a:t>
                    </a:r>
                    <a:r>
                      <a:rPr lang="en-US"/>
                      <a:t>%</a:t>
                    </a:r>
                  </a:p>
                  <a:p>
                    <a:endParaRPr lang="ro-RO"/>
                  </a:p>
                </c:rich>
              </c:tx>
              <c:dLblPos val="bestFit"/>
              <c:showLegendKey val="0"/>
              <c:showVal val="1"/>
              <c:showCatName val="1"/>
              <c:showSerName val="0"/>
              <c:showPercent val="1"/>
              <c:showBubbleSize val="0"/>
              <c:extLst>
                <c:ext xmlns:c15="http://schemas.microsoft.com/office/drawing/2012/chart" uri="{CE6537A1-D6FC-4f65-9D91-7224C49458BB}">
                  <c15:layout>
                    <c:manualLayout>
                      <c:w val="0.27853545933737944"/>
                      <c:h val="0.13047182970705623"/>
                    </c:manualLayout>
                  </c15:layout>
                  <c15:dlblFieldTable/>
                  <c15:showDataLabelsRange val="0"/>
                </c:ext>
              </c:extLst>
            </c:dLbl>
            <c:dLbl>
              <c:idx val="1"/>
              <c:layout>
                <c:manualLayout>
                  <c:x val="1.7736651623432336E-2"/>
                  <c:y val="8.812261751730921E-2"/>
                </c:manualLayout>
              </c:layout>
              <c:tx>
                <c:rich>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r>
                      <a:rPr lang="en-US"/>
                      <a:t>Suma total contracte Lucrări</a:t>
                    </a:r>
                  </a:p>
                  <a:p>
                    <a:pPr>
                      <a:defRPr sz="1000" b="1" i="0" u="none" strike="noStrike" kern="1200" baseline="0">
                        <a:solidFill>
                          <a:sysClr val="windowText" lastClr="000000"/>
                        </a:solidFill>
                        <a:latin typeface="+mn-lt"/>
                        <a:ea typeface="+mn-ea"/>
                        <a:cs typeface="+mn-cs"/>
                      </a:defRPr>
                    </a:pPr>
                    <a:fld id="{D2CBC155-9CDC-4894-BD12-E31C56A07797}" type="VALUE">
                      <a:rPr lang="en-US"/>
                      <a:pPr>
                        <a:defRPr sz="1000" b="1" i="0" u="none" strike="noStrike" kern="1200" baseline="0">
                          <a:solidFill>
                            <a:sysClr val="windowText" lastClr="000000"/>
                          </a:solidFill>
                          <a:latin typeface="+mn-lt"/>
                          <a:ea typeface="+mn-ea"/>
                          <a:cs typeface="+mn-cs"/>
                        </a:defRPr>
                      </a:pPr>
                      <a:t>[VALUE]</a:t>
                    </a:fld>
                    <a:r>
                      <a:rPr lang="en-US"/>
                      <a:t> lei</a:t>
                    </a:r>
                  </a:p>
                  <a:p>
                    <a:pPr>
                      <a:defRPr sz="1000" b="1" i="0" u="none" strike="noStrike" kern="1200" baseline="0">
                        <a:solidFill>
                          <a:sysClr val="windowText" lastClr="000000"/>
                        </a:solidFill>
                        <a:latin typeface="+mn-lt"/>
                        <a:ea typeface="+mn-ea"/>
                        <a:cs typeface="+mn-cs"/>
                      </a:defRPr>
                    </a:pPr>
                    <a:r>
                      <a:rPr lang="en-US"/>
                      <a:t>38,12</a:t>
                    </a:r>
                    <a:r>
                      <a:rPr lang="en-US" baseline="0"/>
                      <a:t> </a:t>
                    </a:r>
                    <a:r>
                      <a:rPr lang="en-US"/>
                      <a:t>%</a:t>
                    </a:r>
                  </a:p>
                </c:rich>
              </c:tx>
              <c:numFmt formatCode="General" sourceLinked="0"/>
              <c:spPr>
                <a:noFill/>
                <a:ln>
                  <a:noFill/>
                </a:ln>
                <a:effectLst/>
              </c:spPr>
              <c:dLblPos val="bestFit"/>
              <c:showLegendKey val="0"/>
              <c:showVal val="1"/>
              <c:showCatName val="1"/>
              <c:showSerName val="0"/>
              <c:showPercent val="1"/>
              <c:showBubbleSize val="0"/>
              <c:extLst>
                <c:ext xmlns:c15="http://schemas.microsoft.com/office/drawing/2012/chart" uri="{CE6537A1-D6FC-4f65-9D91-7224C49458BB}">
                  <c15:layout>
                    <c:manualLayout>
                      <c:w val="0.28568678150599935"/>
                      <c:h val="0.17058020962279158"/>
                    </c:manualLayout>
                  </c15:layout>
                  <c15:dlblFieldTable/>
                  <c15:showDataLabelsRange val="0"/>
                </c:ext>
              </c:extLst>
            </c:dLbl>
            <c:dLbl>
              <c:idx val="2"/>
              <c:layout/>
              <c:tx>
                <c:rich>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r>
                      <a:rPr lang="en-US" baseline="0">
                        <a:solidFill>
                          <a:sysClr val="windowText" lastClr="000000"/>
                        </a:solidFill>
                      </a:rPr>
                      <a:t>Suma total contracte Servicii</a:t>
                    </a:r>
                  </a:p>
                  <a:p>
                    <a:pPr>
                      <a:defRPr sz="1000" b="1" i="0" u="none" strike="noStrike" kern="1200" baseline="0">
                        <a:solidFill>
                          <a:sysClr val="windowText" lastClr="000000"/>
                        </a:solidFill>
                        <a:latin typeface="+mn-lt"/>
                        <a:ea typeface="+mn-ea"/>
                        <a:cs typeface="+mn-cs"/>
                      </a:defRPr>
                    </a:pPr>
                    <a:r>
                      <a:rPr lang="en-US" baseline="0">
                        <a:solidFill>
                          <a:sysClr val="windowText" lastClr="000000"/>
                        </a:solidFill>
                      </a:rPr>
                      <a:t> </a:t>
                    </a:r>
                    <a:fld id="{D0EA3B40-AFC0-4D66-B834-FB9FBF0EDA4C}" type="VALUE">
                      <a:rPr lang="en-US" baseline="0">
                        <a:solidFill>
                          <a:sysClr val="windowText" lastClr="000000"/>
                        </a:solidFill>
                      </a:rPr>
                      <a:pPr>
                        <a:defRPr sz="1000" b="1" i="0" u="none" strike="noStrike" kern="1200" baseline="0">
                          <a:solidFill>
                            <a:sysClr val="windowText" lastClr="000000"/>
                          </a:solidFill>
                          <a:latin typeface="+mn-lt"/>
                          <a:ea typeface="+mn-ea"/>
                          <a:cs typeface="+mn-cs"/>
                        </a:defRPr>
                      </a:pPr>
                      <a:t>[VALUE]</a:t>
                    </a:fld>
                    <a:r>
                      <a:rPr lang="en-US" baseline="0">
                        <a:solidFill>
                          <a:sysClr val="windowText" lastClr="000000"/>
                        </a:solidFill>
                      </a:rPr>
                      <a:t> lei</a:t>
                    </a:r>
                  </a:p>
                  <a:p>
                    <a:pPr>
                      <a:defRPr sz="1000" b="1" i="0" u="none" strike="noStrike" kern="1200" baseline="0">
                        <a:solidFill>
                          <a:sysClr val="windowText" lastClr="000000"/>
                        </a:solidFill>
                        <a:latin typeface="+mn-lt"/>
                        <a:ea typeface="+mn-ea"/>
                        <a:cs typeface="+mn-cs"/>
                      </a:defRPr>
                    </a:pPr>
                    <a:r>
                      <a:rPr lang="en-US" baseline="0">
                        <a:solidFill>
                          <a:sysClr val="windowText" lastClr="000000"/>
                        </a:solidFill>
                      </a:rPr>
                      <a:t>15,57 %</a:t>
                    </a:r>
                  </a:p>
                </c:rich>
              </c:tx>
              <c:numFmt formatCode="General" sourceLinked="0"/>
              <c:spPr>
                <a:noFill/>
                <a:ln>
                  <a:noFill/>
                </a:ln>
                <a:effectLst/>
              </c:spPr>
              <c:dLblPos val="outEnd"/>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Lst>
            </c:dLbl>
            <c:numFmt formatCode="General"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ro-RO"/>
              </a:p>
            </c:txPr>
            <c:dLblPos val="outEnd"/>
            <c:showLegendKey val="0"/>
            <c:showVal val="1"/>
            <c:showCatName val="1"/>
            <c:showSerName val="0"/>
            <c:showPercent val="1"/>
            <c:showBubbleSize val="0"/>
            <c:showLeaderLines val="0"/>
            <c:extLst>
              <c:ext xmlns:c15="http://schemas.microsoft.com/office/drawing/2012/chart" uri="{CE6537A1-D6FC-4f65-9D91-7224C49458BB}"/>
            </c:extLst>
          </c:dLbls>
          <c:cat>
            <c:strRef>
              <c:f>('Anexa 12'!$F$18,'Anexa 12'!$D$18,'Anexa 12'!$H$18)</c:f>
              <c:strCache>
                <c:ptCount val="3"/>
                <c:pt idx="0">
                  <c:v>Suma total contracte Lucrări</c:v>
                </c:pt>
                <c:pt idx="1">
                  <c:v>Suma total contracte Bunuri</c:v>
                </c:pt>
                <c:pt idx="2">
                  <c:v>Suma total contracte Servicii</c:v>
                </c:pt>
              </c:strCache>
            </c:strRef>
          </c:cat>
          <c:val>
            <c:numRef>
              <c:f>('Anexa 12'!$D$15,'Anexa 12'!$F$15,'Anexa 12'!$H$15)</c:f>
              <c:numCache>
                <c:formatCode>#,##0.00</c:formatCode>
                <c:ptCount val="3"/>
                <c:pt idx="0">
                  <c:v>2992661907.7272978</c:v>
                </c:pt>
                <c:pt idx="1">
                  <c:v>2462884634.2619991</c:v>
                </c:pt>
                <c:pt idx="2">
                  <c:v>1006005845.4678001</c:v>
                </c:pt>
              </c:numCache>
            </c:numRef>
          </c:val>
        </c:ser>
        <c:dLbls>
          <c:dLblPos val="outEnd"/>
          <c:showLegendKey val="0"/>
          <c:showVal val="1"/>
          <c:showCatName val="0"/>
          <c:showSerName val="0"/>
          <c:showPercent val="0"/>
          <c:showBubbleSize val="0"/>
          <c:showLeaderLines val="0"/>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000000000000155" l="0.70000000000000062" r="0.70000000000000062" t="0.7500000000000015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barChart>
        <c:barDir val="col"/>
        <c:grouping val="clustered"/>
        <c:varyColors val="0"/>
        <c:ser>
          <c:idx val="0"/>
          <c:order val="0"/>
          <c:tx>
            <c:strRef>
              <c:f>'Anexa 13'!$C$23</c:f>
              <c:strCache>
                <c:ptCount val="1"/>
                <c:pt idx="0">
                  <c:v>Proceduri desfășurate prin pubicarea anunțului de participare in BAP</c:v>
                </c:pt>
              </c:strCache>
            </c:strRef>
          </c:tx>
          <c:spPr>
            <a:solidFill>
              <a:schemeClr val="accent5">
                <a:lumMod val="50000"/>
              </a:schemeClr>
            </a:solidFill>
            <a:ln>
              <a:solidFill>
                <a:schemeClr val="accent5">
                  <a:lumMod val="50000"/>
                </a:schemeClr>
              </a:solidFill>
            </a:ln>
            <a:effectLst>
              <a:outerShdw blurRad="50800" dist="38100" dir="2700000" algn="tl" rotWithShape="0">
                <a:prstClr val="black">
                  <a:alpha val="40000"/>
                </a:prstClr>
              </a:outerShdw>
            </a:effectLst>
          </c:spPr>
          <c:invertIfNegative val="0"/>
          <c:dLbls>
            <c:dLbl>
              <c:idx val="0"/>
              <c:layout>
                <c:manualLayout>
                  <c:x val="0"/>
                  <c:y val="1.1549464440157009E-2"/>
                </c:manualLayout>
              </c:layout>
              <c:spPr>
                <a:noFill/>
                <a:ln w="25400">
                  <a:noFill/>
                </a:ln>
              </c:spPr>
              <c:txPr>
                <a:bodyPr/>
                <a:lstStyle/>
                <a:p>
                  <a:pPr>
                    <a:defRPr sz="1200" b="1" i="0" u="none" strike="noStrike" baseline="0">
                      <a:solidFill>
                        <a:sysClr val="windowText" lastClr="000000"/>
                      </a:solidFill>
                      <a:latin typeface="Calibri"/>
                      <a:ea typeface="Calibri"/>
                      <a:cs typeface="Calibri"/>
                    </a:defRPr>
                  </a:pPr>
                  <a:endParaRPr lang="ro-RO"/>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7.3279941704779087E-3"/>
                </c:manualLayout>
              </c:layout>
              <c:spPr>
                <a:noFill/>
                <a:ln w="25400">
                  <a:noFill/>
                </a:ln>
              </c:spPr>
              <c:txPr>
                <a:bodyPr/>
                <a:lstStyle/>
                <a:p>
                  <a:pPr>
                    <a:defRPr sz="1200" b="1" i="0" u="none" strike="noStrike" baseline="0">
                      <a:solidFill>
                        <a:sysClr val="windowText" lastClr="000000"/>
                      </a:solidFill>
                      <a:latin typeface="Calibri"/>
                      <a:ea typeface="Calibri"/>
                      <a:cs typeface="Calibri"/>
                    </a:defRPr>
                  </a:pPr>
                  <a:endParaRPr lang="ro-RO"/>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200" b="1" i="0" u="none" strike="noStrike" baseline="0">
                    <a:solidFill>
                      <a:sysClr val="windowText" lastClr="000000"/>
                    </a:solidFill>
                    <a:latin typeface="Calibri"/>
                    <a:ea typeface="Calibri"/>
                    <a:cs typeface="Calibri"/>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'Anexa 13'!$D$22:$E$22</c:f>
              <c:strCache>
                <c:ptCount val="2"/>
                <c:pt idx="0">
                  <c:v>RATA DE MODIFICARE A SUMEI CONTRACTELOR</c:v>
                </c:pt>
                <c:pt idx="1">
                  <c:v>RATA DE MODIFICARE A NUMĂRULUI CONTRACTELOR</c:v>
                </c:pt>
              </c:strCache>
            </c:strRef>
          </c:cat>
          <c:val>
            <c:numRef>
              <c:f>'Anexa 13'!$D$23:$E$23</c:f>
              <c:numCache>
                <c:formatCode>0.00%</c:formatCode>
                <c:ptCount val="2"/>
                <c:pt idx="0">
                  <c:v>-0.414668421951633</c:v>
                </c:pt>
                <c:pt idx="1">
                  <c:v>-7.35933443843243E-2</c:v>
                </c:pt>
              </c:numCache>
            </c:numRef>
          </c:val>
        </c:ser>
        <c:ser>
          <c:idx val="1"/>
          <c:order val="1"/>
          <c:tx>
            <c:strRef>
              <c:f>'Anexa 13'!$C$24</c:f>
              <c:strCache>
                <c:ptCount val="1"/>
                <c:pt idx="0">
                  <c:v>Proceduri desfășurate fără pubicarea anunțului de participare in BAP</c:v>
                </c:pt>
              </c:strCache>
            </c:strRef>
          </c:tx>
          <c:spPr>
            <a:solidFill>
              <a:srgbClr val="DAE3F3"/>
            </a:solidFill>
            <a:ln>
              <a:solidFill>
                <a:schemeClr val="accent5">
                  <a:lumMod val="50000"/>
                </a:schemeClr>
              </a:solidFill>
            </a:ln>
            <a:effectLst>
              <a:outerShdw blurRad="50800" dist="38100" dir="2700000" algn="tl" rotWithShape="0">
                <a:prstClr val="black">
                  <a:alpha val="40000"/>
                </a:prstClr>
              </a:outerShdw>
            </a:effectLst>
          </c:spPr>
          <c:invertIfNegative val="0"/>
          <c:dLbls>
            <c:dLbl>
              <c:idx val="0"/>
              <c:spPr>
                <a:noFill/>
                <a:ln w="25400">
                  <a:noFill/>
                </a:ln>
              </c:spPr>
              <c:txPr>
                <a:bodyPr/>
                <a:lstStyle/>
                <a:p>
                  <a:pPr>
                    <a:defRPr sz="1200" b="1" i="0" u="none" strike="noStrike" baseline="0">
                      <a:solidFill>
                        <a:sysClr val="windowText" lastClr="000000"/>
                      </a:solidFill>
                      <a:latin typeface="Calibri"/>
                      <a:ea typeface="Calibri"/>
                      <a:cs typeface="Calibri"/>
                    </a:defRPr>
                  </a:pPr>
                  <a:endParaRPr lang="ro-RO"/>
                </a:p>
              </c:txPr>
              <c:dLblPos val="inEnd"/>
              <c:showLegendKey val="0"/>
              <c:showVal val="1"/>
              <c:showCatName val="0"/>
              <c:showSerName val="0"/>
              <c:showPercent val="0"/>
              <c:showBubbleSize val="0"/>
            </c:dLbl>
            <c:dLbl>
              <c:idx val="1"/>
              <c:spPr>
                <a:noFill/>
                <a:ln w="25400">
                  <a:noFill/>
                </a:ln>
              </c:spPr>
              <c:txPr>
                <a:bodyPr/>
                <a:lstStyle/>
                <a:p>
                  <a:pPr>
                    <a:defRPr sz="1200" b="1" i="0" u="none" strike="noStrike" baseline="0">
                      <a:solidFill>
                        <a:sysClr val="windowText" lastClr="000000"/>
                      </a:solidFill>
                      <a:latin typeface="Calibri"/>
                      <a:ea typeface="Calibri"/>
                      <a:cs typeface="Calibri"/>
                    </a:defRPr>
                  </a:pPr>
                  <a:endParaRPr lang="ro-RO"/>
                </a:p>
              </c:txPr>
              <c:dLblPos val="inEnd"/>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1200" b="1" i="0" u="none" strike="noStrike" baseline="0">
                    <a:solidFill>
                      <a:sysClr val="windowText" lastClr="000000"/>
                    </a:solidFill>
                    <a:latin typeface="Calibri"/>
                    <a:ea typeface="Calibri"/>
                    <a:cs typeface="Calibri"/>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'Anexa 13'!$D$22:$E$22</c:f>
              <c:strCache>
                <c:ptCount val="2"/>
                <c:pt idx="0">
                  <c:v>RATA DE MODIFICARE A SUMEI CONTRACTELOR</c:v>
                </c:pt>
                <c:pt idx="1">
                  <c:v>RATA DE MODIFICARE A NUMĂRULUI CONTRACTELOR</c:v>
                </c:pt>
              </c:strCache>
            </c:strRef>
          </c:cat>
          <c:val>
            <c:numRef>
              <c:f>'Anexa 13'!$D$24:$E$24</c:f>
              <c:numCache>
                <c:formatCode>0.00%</c:formatCode>
                <c:ptCount val="2"/>
                <c:pt idx="0">
                  <c:v>-0.1934360001910832</c:v>
                </c:pt>
                <c:pt idx="1">
                  <c:v>-0.26106194690265483</c:v>
                </c:pt>
              </c:numCache>
            </c:numRef>
          </c:val>
        </c:ser>
        <c:ser>
          <c:idx val="2"/>
          <c:order val="2"/>
          <c:tx>
            <c:strRef>
              <c:f>'Anexa 13'!$C$25</c:f>
              <c:strCache>
                <c:ptCount val="1"/>
                <c:pt idx="0">
                  <c:v>Proceduri dint-o singură sursă</c:v>
                </c:pt>
              </c:strCache>
            </c:strRef>
          </c:tx>
          <c:spPr>
            <a:solidFill>
              <a:srgbClr val="92D050"/>
            </a:solidFill>
            <a:ln>
              <a:solidFill>
                <a:schemeClr val="accent5">
                  <a:lumMod val="50000"/>
                </a:schemeClr>
              </a:solidFill>
            </a:ln>
            <a:effectLst>
              <a:outerShdw blurRad="50800" dist="38100" dir="2700000" algn="tl" rotWithShape="0">
                <a:prstClr val="black">
                  <a:alpha val="40000"/>
                </a:prstClr>
              </a:outerShdw>
            </a:effectLst>
          </c:spPr>
          <c:invertIfNegative val="0"/>
          <c:dLbls>
            <c:dLbl>
              <c:idx val="0"/>
              <c:spPr>
                <a:noFill/>
                <a:ln w="25400">
                  <a:noFill/>
                </a:ln>
              </c:spPr>
              <c:txPr>
                <a:bodyPr/>
                <a:lstStyle/>
                <a:p>
                  <a:pPr>
                    <a:defRPr sz="1200" b="1" i="0" u="none" strike="noStrike" baseline="0">
                      <a:solidFill>
                        <a:sysClr val="windowText" lastClr="000000"/>
                      </a:solidFill>
                      <a:latin typeface="Calibri"/>
                      <a:ea typeface="Calibri"/>
                      <a:cs typeface="Calibri"/>
                    </a:defRPr>
                  </a:pPr>
                  <a:endParaRPr lang="ro-RO"/>
                </a:p>
              </c:txPr>
              <c:dLblPos val="inEnd"/>
              <c:showLegendKey val="0"/>
              <c:showVal val="1"/>
              <c:showCatName val="0"/>
              <c:showSerName val="0"/>
              <c:showPercent val="0"/>
              <c:showBubbleSize val="0"/>
            </c:dLbl>
            <c:dLbl>
              <c:idx val="1"/>
              <c:spPr>
                <a:noFill/>
                <a:ln w="25400">
                  <a:noFill/>
                </a:ln>
              </c:spPr>
              <c:txPr>
                <a:bodyPr/>
                <a:lstStyle/>
                <a:p>
                  <a:pPr>
                    <a:defRPr sz="1200" b="1" i="0" u="none" strike="noStrike" baseline="0">
                      <a:solidFill>
                        <a:sysClr val="windowText" lastClr="000000"/>
                      </a:solidFill>
                      <a:latin typeface="Calibri"/>
                      <a:ea typeface="Calibri"/>
                      <a:cs typeface="Calibri"/>
                    </a:defRPr>
                  </a:pPr>
                  <a:endParaRPr lang="ro-RO"/>
                </a:p>
              </c:txPr>
              <c:dLblPos val="inEnd"/>
              <c:showLegendKey val="0"/>
              <c:showVal val="1"/>
              <c:showCatName val="0"/>
              <c:showSerName val="0"/>
              <c:showPercent val="0"/>
              <c:showBubbleSize val="0"/>
            </c:dLbl>
            <c:spPr>
              <a:noFill/>
              <a:ln>
                <a:noFill/>
              </a:ln>
              <a:effectLst/>
            </c:spPr>
            <c:txPr>
              <a:bodyPr wrap="square" lIns="38100" tIns="19050" rIns="38100" bIns="19050" anchor="ctr">
                <a:spAutoFit/>
              </a:bodyPr>
              <a:lstStyle/>
              <a:p>
                <a:pPr>
                  <a:defRPr sz="1200" b="1">
                    <a:solidFill>
                      <a:sysClr val="windowText" lastClr="000000"/>
                    </a:solidFill>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'Anexa 13'!$D$22:$E$22</c:f>
              <c:strCache>
                <c:ptCount val="2"/>
                <c:pt idx="0">
                  <c:v>RATA DE MODIFICARE A SUMEI CONTRACTELOR</c:v>
                </c:pt>
                <c:pt idx="1">
                  <c:v>RATA DE MODIFICARE A NUMĂRULUI CONTRACTELOR</c:v>
                </c:pt>
              </c:strCache>
            </c:strRef>
          </c:cat>
          <c:val>
            <c:numRef>
              <c:f>'Anexa 13'!$D$25:$E$25</c:f>
              <c:numCache>
                <c:formatCode>0.00%</c:formatCode>
                <c:ptCount val="2"/>
                <c:pt idx="0">
                  <c:v>-0.23716673513712772</c:v>
                </c:pt>
                <c:pt idx="1">
                  <c:v>-0.22038980509745132</c:v>
                </c:pt>
              </c:numCache>
            </c:numRef>
          </c:val>
        </c:ser>
        <c:ser>
          <c:idx val="3"/>
          <c:order val="3"/>
          <c:tx>
            <c:strRef>
              <c:f>'Anexa 13'!$C$26</c:f>
              <c:strCache>
                <c:ptCount val="1"/>
                <c:pt idx="0">
                  <c:v>TOTAL:</c:v>
                </c:pt>
              </c:strCache>
            </c:strRef>
          </c:tx>
          <c:spPr>
            <a:solidFill>
              <a:srgbClr val="FF0000"/>
            </a:solidFill>
            <a:ln>
              <a:solidFill>
                <a:schemeClr val="accent5">
                  <a:lumMod val="50000"/>
                </a:schemeClr>
              </a:solidFill>
            </a:ln>
            <a:effectLst>
              <a:outerShdw blurRad="50800" dist="38100" dir="2700000" algn="tl" rotWithShape="0">
                <a:prstClr val="black">
                  <a:alpha val="40000"/>
                </a:prstClr>
              </a:outerShdw>
            </a:effectLst>
          </c:spPr>
          <c:invertIfNegative val="0"/>
          <c:dLbls>
            <c:dLbl>
              <c:idx val="0"/>
              <c:layout>
                <c:manualLayout>
                  <c:x val="0"/>
                  <c:y val="7.6684670638458166E-3"/>
                </c:manualLayout>
              </c:layout>
              <c:spPr>
                <a:noFill/>
                <a:ln w="25400">
                  <a:noFill/>
                </a:ln>
              </c:spPr>
              <c:txPr>
                <a:bodyPr/>
                <a:lstStyle/>
                <a:p>
                  <a:pPr>
                    <a:defRPr sz="1200" b="1" i="0" u="none" strike="noStrike" baseline="0">
                      <a:solidFill>
                        <a:srgbClr val="000000"/>
                      </a:solidFill>
                      <a:latin typeface="Calibri"/>
                      <a:ea typeface="Calibri"/>
                      <a:cs typeface="Calibri"/>
                    </a:defRPr>
                  </a:pPr>
                  <a:endParaRPr lang="ro-RO"/>
                </a:p>
              </c:txPr>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6.8842053646396206E-3"/>
                </c:manualLayout>
              </c:layout>
              <c:spPr>
                <a:noFill/>
                <a:ln w="25400">
                  <a:noFill/>
                </a:ln>
              </c:spPr>
              <c:txPr>
                <a:bodyPr/>
                <a:lstStyle/>
                <a:p>
                  <a:pPr>
                    <a:defRPr sz="1200" b="1" i="0" u="none" strike="noStrike" baseline="0">
                      <a:solidFill>
                        <a:srgbClr val="000000"/>
                      </a:solidFill>
                      <a:latin typeface="Calibri"/>
                      <a:ea typeface="Calibri"/>
                      <a:cs typeface="Calibri"/>
                    </a:defRPr>
                  </a:pPr>
                  <a:endParaRPr lang="ro-RO"/>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200" b="1"/>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'Anexa 13'!$D$22:$E$22</c:f>
              <c:strCache>
                <c:ptCount val="2"/>
                <c:pt idx="0">
                  <c:v>RATA DE MODIFICARE A SUMEI CONTRACTELOR</c:v>
                </c:pt>
                <c:pt idx="1">
                  <c:v>RATA DE MODIFICARE A NUMĂRULUI CONTRACTELOR</c:v>
                </c:pt>
              </c:strCache>
            </c:strRef>
          </c:cat>
          <c:val>
            <c:numRef>
              <c:f>'Anexa 13'!$D$26:$E$26</c:f>
              <c:numCache>
                <c:formatCode>0.00%</c:formatCode>
                <c:ptCount val="2"/>
                <c:pt idx="0">
                  <c:v>-0.40388366442342249</c:v>
                </c:pt>
                <c:pt idx="1">
                  <c:v>-9.4164712374120607E-2</c:v>
                </c:pt>
              </c:numCache>
            </c:numRef>
          </c:val>
        </c:ser>
        <c:dLbls>
          <c:showLegendKey val="0"/>
          <c:showVal val="1"/>
          <c:showCatName val="0"/>
          <c:showSerName val="0"/>
          <c:showPercent val="0"/>
          <c:showBubbleSize val="0"/>
        </c:dLbls>
        <c:gapWidth val="53"/>
        <c:axId val="297446192"/>
        <c:axId val="299082720"/>
      </c:barChart>
      <c:catAx>
        <c:axId val="297446192"/>
        <c:scaling>
          <c:orientation val="minMax"/>
        </c:scaling>
        <c:delete val="0"/>
        <c:axPos val="b"/>
        <c:majorGridlines>
          <c:spPr>
            <a:ln>
              <a:solidFill>
                <a:schemeClr val="accent5">
                  <a:lumMod val="40000"/>
                  <a:lumOff val="60000"/>
                </a:schemeClr>
              </a:solidFill>
            </a:ln>
          </c:spPr>
        </c:majorGridlines>
        <c:numFmt formatCode="General" sourceLinked="1"/>
        <c:majorTickMark val="none"/>
        <c:minorTickMark val="none"/>
        <c:tickLblPos val="high"/>
        <c:spPr>
          <a:ln>
            <a:solidFill>
              <a:schemeClr val="accent5">
                <a:lumMod val="50000"/>
              </a:schemeClr>
            </a:solidFill>
          </a:ln>
        </c:spPr>
        <c:txPr>
          <a:bodyPr/>
          <a:lstStyle/>
          <a:p>
            <a:pPr>
              <a:defRPr sz="1100" b="1"/>
            </a:pPr>
            <a:endParaRPr lang="ro-RO"/>
          </a:p>
        </c:txPr>
        <c:crossAx val="299082720"/>
        <c:crosses val="autoZero"/>
        <c:auto val="1"/>
        <c:lblAlgn val="ctr"/>
        <c:lblOffset val="200"/>
        <c:noMultiLvlLbl val="0"/>
      </c:catAx>
      <c:valAx>
        <c:axId val="299082720"/>
        <c:scaling>
          <c:orientation val="minMax"/>
        </c:scaling>
        <c:delete val="0"/>
        <c:axPos val="l"/>
        <c:majorGridlines>
          <c:spPr>
            <a:ln>
              <a:solidFill>
                <a:schemeClr val="accent5">
                  <a:lumMod val="40000"/>
                  <a:lumOff val="60000"/>
                </a:schemeClr>
              </a:solidFill>
            </a:ln>
          </c:spPr>
        </c:majorGridlines>
        <c:numFmt formatCode="0%" sourceLinked="0"/>
        <c:majorTickMark val="out"/>
        <c:minorTickMark val="none"/>
        <c:tickLblPos val="nextTo"/>
        <c:spPr>
          <a:ln>
            <a:solidFill>
              <a:schemeClr val="accent5">
                <a:lumMod val="50000"/>
              </a:schemeClr>
            </a:solidFill>
          </a:ln>
        </c:spPr>
        <c:txPr>
          <a:bodyPr rot="0" vert="horz"/>
          <a:lstStyle/>
          <a:p>
            <a:pPr>
              <a:defRPr sz="1100" b="0" i="0" u="none" strike="noStrike" baseline="0">
                <a:ln>
                  <a:noFill/>
                </a:ln>
                <a:solidFill>
                  <a:srgbClr val="000000"/>
                </a:solidFill>
                <a:latin typeface="Calibri"/>
                <a:ea typeface="Calibri"/>
                <a:cs typeface="Calibri"/>
              </a:defRPr>
            </a:pPr>
            <a:endParaRPr lang="ro-RO"/>
          </a:p>
        </c:txPr>
        <c:crossAx val="297446192"/>
        <c:crosses val="autoZero"/>
        <c:crossBetween val="between"/>
      </c:valAx>
      <c:spPr>
        <a:noFill/>
        <a:ln>
          <a:noFill/>
        </a:ln>
      </c:spPr>
    </c:plotArea>
    <c:legend>
      <c:legendPos val="b"/>
      <c:layout>
        <c:manualLayout>
          <c:xMode val="edge"/>
          <c:yMode val="edge"/>
          <c:x val="6.0255669585387625E-2"/>
          <c:y val="0.80533877233989482"/>
          <c:w val="0.5927482997973812"/>
          <c:h val="0.17631613647839869"/>
        </c:manualLayout>
      </c:layout>
      <c:overlay val="0"/>
      <c:txPr>
        <a:bodyPr/>
        <a:lstStyle/>
        <a:p>
          <a:pPr>
            <a:defRPr sz="1100"/>
          </a:pPr>
          <a:endParaRPr lang="ro-R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4736361739788974"/>
          <c:y val="6.053038020017408E-2"/>
          <c:w val="0.4601505225484136"/>
          <c:h val="0.70148666262225279"/>
        </c:manualLayout>
      </c:layout>
      <c:barChart>
        <c:barDir val="bar"/>
        <c:grouping val="clustered"/>
        <c:varyColors val="0"/>
        <c:ser>
          <c:idx val="0"/>
          <c:order val="0"/>
          <c:spPr>
            <a:solidFill>
              <a:schemeClr val="accent1"/>
            </a:solidFill>
            <a:ln w="3175">
              <a:solidFill>
                <a:srgbClr val="16365C"/>
              </a:solidFill>
            </a:ln>
            <a:effectLst/>
          </c:spPr>
          <c:invertIfNegative val="0"/>
          <c:dPt>
            <c:idx val="0"/>
            <c:invertIfNegative val="0"/>
            <c:bubble3D val="0"/>
            <c:spPr>
              <a:solidFill>
                <a:schemeClr val="accent1">
                  <a:tint val="48000"/>
                </a:schemeClr>
              </a:solidFill>
              <a:ln w="3175">
                <a:solidFill>
                  <a:srgbClr val="16365C"/>
                </a:solidFill>
              </a:ln>
              <a:effectLst/>
            </c:spPr>
          </c:dPt>
          <c:dPt>
            <c:idx val="2"/>
            <c:invertIfNegative val="0"/>
            <c:bubble3D val="0"/>
            <c:spPr>
              <a:solidFill>
                <a:schemeClr val="accent1">
                  <a:tint val="65000"/>
                </a:schemeClr>
              </a:solidFill>
              <a:ln w="3175">
                <a:solidFill>
                  <a:srgbClr val="16365C"/>
                </a:solidFill>
              </a:ln>
              <a:effectLst/>
            </c:spPr>
          </c:dPt>
          <c:dPt>
            <c:idx val="3"/>
            <c:invertIfNegative val="0"/>
            <c:bubble3D val="0"/>
            <c:spPr>
              <a:solidFill>
                <a:schemeClr val="accent1">
                  <a:tint val="83000"/>
                </a:schemeClr>
              </a:solidFill>
              <a:ln w="3175">
                <a:solidFill>
                  <a:srgbClr val="16365C"/>
                </a:solidFill>
              </a:ln>
              <a:effectLst/>
            </c:spPr>
          </c:dPt>
          <c:dPt>
            <c:idx val="4"/>
            <c:invertIfNegative val="0"/>
            <c:bubble3D val="0"/>
            <c:spPr>
              <a:solidFill>
                <a:schemeClr val="accent1"/>
              </a:solidFill>
              <a:ln w="3175">
                <a:solidFill>
                  <a:srgbClr val="16365C"/>
                </a:solidFill>
              </a:ln>
              <a:effectLst/>
            </c:spPr>
          </c:dPt>
          <c:dPt>
            <c:idx val="5"/>
            <c:invertIfNegative val="0"/>
            <c:bubble3D val="0"/>
            <c:spPr>
              <a:solidFill>
                <a:schemeClr val="accent1">
                  <a:shade val="82000"/>
                </a:schemeClr>
              </a:solidFill>
              <a:ln w="3175">
                <a:solidFill>
                  <a:srgbClr val="16365C"/>
                </a:solidFill>
              </a:ln>
              <a:effectLst/>
            </c:spPr>
          </c:dPt>
          <c:dPt>
            <c:idx val="6"/>
            <c:invertIfNegative val="0"/>
            <c:bubble3D val="0"/>
            <c:spPr>
              <a:solidFill>
                <a:schemeClr val="accent1">
                  <a:shade val="65000"/>
                </a:schemeClr>
              </a:solidFill>
              <a:ln w="3175">
                <a:solidFill>
                  <a:srgbClr val="16365C"/>
                </a:solidFill>
              </a:ln>
              <a:effectLst/>
            </c:spPr>
          </c:dPt>
          <c:dPt>
            <c:idx val="7"/>
            <c:invertIfNegative val="0"/>
            <c:bubble3D val="0"/>
            <c:spPr>
              <a:solidFill>
                <a:schemeClr val="accent1">
                  <a:shade val="47000"/>
                </a:schemeClr>
              </a:solidFill>
              <a:ln w="3175">
                <a:solidFill>
                  <a:srgbClr val="16365C"/>
                </a:solidFill>
              </a:ln>
              <a:effectLst/>
            </c:spPr>
          </c:dPt>
          <c:dLbls>
            <c:dLbl>
              <c:idx val="0"/>
              <c:layout>
                <c:manualLayout>
                  <c:x val="4.9004589453440026E-3"/>
                  <c:y val="-1.6319865246744154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ro-R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'Anexa 13'!$C$41:$C$48</c:f>
              <c:strCache>
                <c:ptCount val="8"/>
                <c:pt idx="0">
                  <c:v>Acord cadru</c:v>
                </c:pt>
                <c:pt idx="1">
                  <c:v>Dialog competitiv</c:v>
                </c:pt>
                <c:pt idx="2">
                  <c:v>Licitaţii deschise, desfășurate în format de hîrtie</c:v>
                </c:pt>
                <c:pt idx="3">
                  <c:v>Licitaţii deschise desfășurate prin intermediul SIA RSAP</c:v>
                </c:pt>
                <c:pt idx="4">
                  <c:v>Cererea ofertelor de preţuri cu publicarea în BAP, desfășurate în format de hîrtie</c:v>
                </c:pt>
                <c:pt idx="5">
                  <c:v>Cererea ofertelor de preţuri cu publicarea în BAP desfășurate prin intermediul SIA RSAP</c:v>
                </c:pt>
                <c:pt idx="6">
                  <c:v>Cererea ofertelor de preţuri fără publicarea în BAP</c:v>
                </c:pt>
                <c:pt idx="7">
                  <c:v>O singură sursă</c:v>
                </c:pt>
              </c:strCache>
            </c:strRef>
          </c:cat>
          <c:val>
            <c:numRef>
              <c:f>'Anexa 13'!$D$41:$D$48</c:f>
              <c:numCache>
                <c:formatCode>#,##0.00</c:formatCode>
                <c:ptCount val="8"/>
                <c:pt idx="0">
                  <c:v>18270907.289999999</c:v>
                </c:pt>
                <c:pt idx="1">
                  <c:v>699939</c:v>
                </c:pt>
                <c:pt idx="2">
                  <c:v>1916871263.2400002</c:v>
                </c:pt>
                <c:pt idx="3">
                  <c:v>3146786647.0791001</c:v>
                </c:pt>
                <c:pt idx="4">
                  <c:v>732462437.92000055</c:v>
                </c:pt>
                <c:pt idx="5">
                  <c:v>178879485.07000002</c:v>
                </c:pt>
                <c:pt idx="6">
                  <c:v>177877273.90000004</c:v>
                </c:pt>
                <c:pt idx="7">
                  <c:v>289704433.96000004</c:v>
                </c:pt>
              </c:numCache>
            </c:numRef>
          </c:val>
        </c:ser>
        <c:dLbls>
          <c:showLegendKey val="0"/>
          <c:showVal val="0"/>
          <c:showCatName val="0"/>
          <c:showSerName val="0"/>
          <c:showPercent val="0"/>
          <c:showBubbleSize val="0"/>
        </c:dLbls>
        <c:gapWidth val="100"/>
        <c:axId val="299086080"/>
        <c:axId val="299085520"/>
      </c:barChart>
      <c:valAx>
        <c:axId val="29908552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ro-RO"/>
          </a:p>
        </c:txPr>
        <c:crossAx val="299086080"/>
        <c:crosses val="autoZero"/>
        <c:crossBetween val="between"/>
      </c:valAx>
      <c:catAx>
        <c:axId val="299086080"/>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ro-RO"/>
          </a:p>
        </c:txPr>
        <c:crossAx val="299085520"/>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ro-R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64450750491874"/>
          <c:y val="6.6609909366101033E-2"/>
          <c:w val="0.49851156674678659"/>
          <c:h val="0.89565206300127476"/>
        </c:manualLayout>
      </c:layout>
      <c:barChart>
        <c:barDir val="bar"/>
        <c:grouping val="clustered"/>
        <c:varyColors val="0"/>
        <c:ser>
          <c:idx val="0"/>
          <c:order val="0"/>
          <c:tx>
            <c:v>2014</c:v>
          </c:tx>
          <c:spPr>
            <a:solidFill>
              <a:schemeClr val="accent1"/>
            </a:solidFill>
            <a:ln>
              <a:solidFill>
                <a:schemeClr val="accent2">
                  <a:lumMod val="10000"/>
                </a:schemeClr>
              </a:solidFill>
            </a:ln>
            <a:effectLst/>
          </c:spPr>
          <c:invertIfNegative val="0"/>
          <c:dLbls>
            <c:dLbl>
              <c:idx val="2"/>
              <c:layout>
                <c:manualLayout>
                  <c:x val="-3.6151791954688543E-3"/>
                  <c:y val="-1.1953135483324394E-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ro-R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'Anexa 13'!$C$41:$C$48</c:f>
              <c:strCache>
                <c:ptCount val="8"/>
                <c:pt idx="0">
                  <c:v>Acord cadru</c:v>
                </c:pt>
                <c:pt idx="1">
                  <c:v>Dialog competitiv</c:v>
                </c:pt>
                <c:pt idx="2">
                  <c:v>Licitaţii deschise, desfășurate în format de hîrtie</c:v>
                </c:pt>
                <c:pt idx="3">
                  <c:v>Licitaţii deschise desfășurate prin intermediul SIA RSAP</c:v>
                </c:pt>
                <c:pt idx="4">
                  <c:v>Cererea ofertelor de preţuri cu publicarea în BAP, desfășurate în format de hîrtie</c:v>
                </c:pt>
                <c:pt idx="5">
                  <c:v>Cererea ofertelor de preţuri cu publicarea în BAP desfășurate prin intermediul SIA RSAP</c:v>
                </c:pt>
                <c:pt idx="6">
                  <c:v>Cererea ofertelor de preţuri fără publicarea în BAP</c:v>
                </c:pt>
                <c:pt idx="7">
                  <c:v>O singură sursă</c:v>
                </c:pt>
              </c:strCache>
            </c:strRef>
          </c:cat>
          <c:val>
            <c:numRef>
              <c:f>'Anexa 13'!$W$43:$W$50</c:f>
              <c:numCache>
                <c:formatCode>#,##0.00</c:formatCode>
                <c:ptCount val="8"/>
                <c:pt idx="0">
                  <c:v>7685.2598799999996</c:v>
                </c:pt>
                <c:pt idx="1">
                  <c:v>0</c:v>
                </c:pt>
                <c:pt idx="2">
                  <c:v>4912763.9128200002</c:v>
                </c:pt>
                <c:pt idx="3">
                  <c:v>3591711.5859300001</c:v>
                </c:pt>
                <c:pt idx="4">
                  <c:v>1561284.3679800001</c:v>
                </c:pt>
                <c:pt idx="5">
                  <c:v>165658.59744000001</c:v>
                </c:pt>
                <c:pt idx="6">
                  <c:v>220537.08564</c:v>
                </c:pt>
                <c:pt idx="7">
                  <c:v>379774.25383</c:v>
                </c:pt>
              </c:numCache>
            </c:numRef>
          </c:val>
        </c:ser>
        <c:ser>
          <c:idx val="1"/>
          <c:order val="1"/>
          <c:tx>
            <c:v>2015</c:v>
          </c:tx>
          <c:spPr>
            <a:solidFill>
              <a:schemeClr val="accent2"/>
            </a:solidFill>
            <a:ln>
              <a:solidFill>
                <a:schemeClr val="accent2">
                  <a:lumMod val="1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ro-R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'Anexa 13'!$C$41:$C$48</c:f>
              <c:strCache>
                <c:ptCount val="8"/>
                <c:pt idx="0">
                  <c:v>Acord cadru</c:v>
                </c:pt>
                <c:pt idx="1">
                  <c:v>Dialog competitiv</c:v>
                </c:pt>
                <c:pt idx="2">
                  <c:v>Licitaţii deschise, desfășurate în format de hîrtie</c:v>
                </c:pt>
                <c:pt idx="3">
                  <c:v>Licitaţii deschise desfășurate prin intermediul SIA RSAP</c:v>
                </c:pt>
                <c:pt idx="4">
                  <c:v>Cererea ofertelor de preţuri cu publicarea în BAP, desfășurate în format de hîrtie</c:v>
                </c:pt>
                <c:pt idx="5">
                  <c:v>Cererea ofertelor de preţuri cu publicarea în BAP desfășurate prin intermediul SIA RSAP</c:v>
                </c:pt>
                <c:pt idx="6">
                  <c:v>Cererea ofertelor de preţuri fără publicarea în BAP</c:v>
                </c:pt>
                <c:pt idx="7">
                  <c:v>O singură sursă</c:v>
                </c:pt>
              </c:strCache>
            </c:strRef>
          </c:cat>
          <c:val>
            <c:numRef>
              <c:f>'Anexa 13'!$V$43:$V$50</c:f>
              <c:numCache>
                <c:formatCode>#,##0.00</c:formatCode>
                <c:ptCount val="8"/>
                <c:pt idx="0">
                  <c:v>18270.907289999999</c:v>
                </c:pt>
                <c:pt idx="1">
                  <c:v>699.93899999999996</c:v>
                </c:pt>
                <c:pt idx="2">
                  <c:v>1916871.26324</c:v>
                </c:pt>
                <c:pt idx="3">
                  <c:v>3146786.6470790999</c:v>
                </c:pt>
                <c:pt idx="4">
                  <c:v>732462.43792000099</c:v>
                </c:pt>
                <c:pt idx="5">
                  <c:v>178879.48507</c:v>
                </c:pt>
                <c:pt idx="6">
                  <c:v>177877.2739</c:v>
                </c:pt>
                <c:pt idx="7">
                  <c:v>289704.43395999999</c:v>
                </c:pt>
              </c:numCache>
            </c:numRef>
          </c:val>
        </c:ser>
        <c:dLbls>
          <c:dLblPos val="outEnd"/>
          <c:showLegendKey val="0"/>
          <c:showVal val="1"/>
          <c:showCatName val="0"/>
          <c:showSerName val="0"/>
          <c:showPercent val="0"/>
          <c:showBubbleSize val="0"/>
        </c:dLbls>
        <c:gapWidth val="182"/>
        <c:axId val="299088880"/>
        <c:axId val="299089440"/>
      </c:barChart>
      <c:catAx>
        <c:axId val="2990888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ro-RO"/>
          </a:p>
        </c:txPr>
        <c:crossAx val="299089440"/>
        <c:crosses val="autoZero"/>
        <c:auto val="1"/>
        <c:lblAlgn val="ctr"/>
        <c:lblOffset val="50"/>
        <c:noMultiLvlLbl val="0"/>
      </c:catAx>
      <c:valAx>
        <c:axId val="29908944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ro-RO"/>
          </a:p>
        </c:txPr>
        <c:crossAx val="299088880"/>
        <c:crosses val="autoZero"/>
        <c:crossBetween val="between"/>
      </c:valAx>
      <c:spPr>
        <a:noFill/>
        <a:ln>
          <a:noFill/>
        </a:ln>
        <a:effectLst/>
      </c:spPr>
    </c:plotArea>
    <c:legend>
      <c:legendPos val="b"/>
      <c:layout>
        <c:manualLayout>
          <c:xMode val="edge"/>
          <c:yMode val="edge"/>
          <c:x val="2.0671621404467298E-2"/>
          <c:y val="0.93784117733724037"/>
          <c:w val="0.25342321459427447"/>
          <c:h val="2.0171896233111813E-2"/>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ro-RO"/>
        </a:p>
      </c:txPr>
    </c:legend>
    <c:plotVisOnly val="1"/>
    <c:dispBlanksAs val="gap"/>
    <c:showDLblsOverMax val="0"/>
  </c:chart>
  <c:spPr>
    <a:solidFill>
      <a:schemeClr val="bg1"/>
    </a:solidFill>
    <a:ln w="317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871004902442057"/>
          <c:y val="2.3809523809523808E-2"/>
          <c:w val="0.66384812247596237"/>
          <c:h val="0.94897959183673475"/>
        </c:manualLayout>
      </c:layout>
      <c:barChart>
        <c:barDir val="bar"/>
        <c:grouping val="clustered"/>
        <c:varyColors val="0"/>
        <c:ser>
          <c:idx val="0"/>
          <c:order val="0"/>
          <c:spPr>
            <a:solidFill>
              <a:schemeClr val="accent5">
                <a:lumMod val="50000"/>
              </a:schemeClr>
            </a:solidFill>
            <a:ln>
              <a:solidFill>
                <a:schemeClr val="accent5">
                  <a:lumMod val="50000"/>
                </a:schemeClr>
              </a:solidFill>
            </a:ln>
          </c:spPr>
          <c:invertIfNegative val="0"/>
          <c:dLbls>
            <c:spPr>
              <a:noFill/>
              <a:ln>
                <a:noFill/>
              </a:ln>
              <a:effectLst/>
            </c:spPr>
            <c:txPr>
              <a:bodyPr wrap="square" lIns="38100" tIns="19050" rIns="38100" bIns="19050" anchor="ctr">
                <a:spAutoFit/>
              </a:bodyPr>
              <a:lstStyle/>
              <a:p>
                <a:pPr>
                  <a:defRPr sz="1050" b="1"/>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'Anexa 14'!$L$14:$L$25</c:f>
              <c:strCache>
                <c:ptCount val="12"/>
                <c:pt idx="0">
                  <c:v>Licitaţii publice anulate de AAP</c:v>
                </c:pt>
                <c:pt idx="1">
                  <c:v>Licitaţii publice anulate de AC</c:v>
                </c:pt>
                <c:pt idx="2">
                  <c:v>Licitaţii publice parţial anulate de AAP</c:v>
                </c:pt>
                <c:pt idx="3">
                  <c:v>COP anulate de AAP</c:v>
                </c:pt>
                <c:pt idx="4">
                  <c:v>COP anulate de AC</c:v>
                </c:pt>
                <c:pt idx="5">
                  <c:v>COP parţial anulate de AAP</c:v>
                </c:pt>
                <c:pt idx="6">
                  <c:v>Pretenţii satisfăcute</c:v>
                </c:pt>
                <c:pt idx="7">
                  <c:v>Pretenţii parţial satisfăcute</c:v>
                </c:pt>
                <c:pt idx="8">
                  <c:v>Pretenţii respinse</c:v>
                </c:pt>
                <c:pt idx="9">
                  <c:v>Contestaţii retrase</c:v>
                </c:pt>
                <c:pt idx="10">
                  <c:v>Contestație depusă tardiv</c:v>
                </c:pt>
                <c:pt idx="11">
                  <c:v>Contestaţii nesoluţionate</c:v>
                </c:pt>
              </c:strCache>
            </c:strRef>
          </c:cat>
          <c:val>
            <c:numRef>
              <c:f>'Anexa 14'!$M$14:$M$25</c:f>
              <c:numCache>
                <c:formatCode>General</c:formatCode>
                <c:ptCount val="12"/>
                <c:pt idx="0">
                  <c:v>73</c:v>
                </c:pt>
                <c:pt idx="1">
                  <c:v>16</c:v>
                </c:pt>
                <c:pt idx="2">
                  <c:v>26</c:v>
                </c:pt>
                <c:pt idx="3">
                  <c:v>64</c:v>
                </c:pt>
                <c:pt idx="4">
                  <c:v>34</c:v>
                </c:pt>
                <c:pt idx="5">
                  <c:v>3</c:v>
                </c:pt>
                <c:pt idx="6">
                  <c:v>26</c:v>
                </c:pt>
                <c:pt idx="7">
                  <c:v>18</c:v>
                </c:pt>
                <c:pt idx="8">
                  <c:v>397</c:v>
                </c:pt>
                <c:pt idx="9">
                  <c:v>23</c:v>
                </c:pt>
                <c:pt idx="10">
                  <c:v>45</c:v>
                </c:pt>
                <c:pt idx="11">
                  <c:v>18</c:v>
                </c:pt>
              </c:numCache>
            </c:numRef>
          </c:val>
        </c:ser>
        <c:dLbls>
          <c:showLegendKey val="0"/>
          <c:showVal val="0"/>
          <c:showCatName val="0"/>
          <c:showSerName val="0"/>
          <c:showPercent val="0"/>
          <c:showBubbleSize val="0"/>
        </c:dLbls>
        <c:gapWidth val="30"/>
        <c:axId val="298069248"/>
        <c:axId val="298069808"/>
      </c:barChart>
      <c:catAx>
        <c:axId val="298069248"/>
        <c:scaling>
          <c:orientation val="minMax"/>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lstStyle/>
          <a:p>
            <a:pPr>
              <a:defRPr sz="1050" b="0" i="0" u="none" strike="noStrike" baseline="0">
                <a:solidFill>
                  <a:sysClr val="windowText" lastClr="000000"/>
                </a:solidFill>
                <a:latin typeface="Calibri"/>
                <a:ea typeface="Calibri"/>
                <a:cs typeface="Calibri"/>
              </a:defRPr>
            </a:pPr>
            <a:endParaRPr lang="ro-RO"/>
          </a:p>
        </c:txPr>
        <c:crossAx val="298069808"/>
        <c:crosses val="autoZero"/>
        <c:auto val="1"/>
        <c:lblAlgn val="ctr"/>
        <c:lblOffset val="100"/>
        <c:noMultiLvlLbl val="0"/>
      </c:catAx>
      <c:valAx>
        <c:axId val="298069808"/>
        <c:scaling>
          <c:orientation val="minMax"/>
        </c:scaling>
        <c:delete val="1"/>
        <c:axPos val="b"/>
        <c:majorGridlines>
          <c:spPr>
            <a:ln w="9525" cap="flat" cmpd="sng" algn="ctr">
              <a:solidFill>
                <a:schemeClr val="accent5">
                  <a:lumMod val="40000"/>
                  <a:lumOff val="60000"/>
                </a:schemeClr>
              </a:solidFill>
              <a:round/>
            </a:ln>
            <a:effectLst/>
          </c:spPr>
        </c:majorGridlines>
        <c:numFmt formatCode="General" sourceLinked="1"/>
        <c:majorTickMark val="out"/>
        <c:minorTickMark val="none"/>
        <c:tickLblPos val="nextTo"/>
        <c:crossAx val="298069248"/>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2399206718304814"/>
          <c:y val="7.33062143667087E-2"/>
          <c:w val="0.81914893617021278"/>
          <c:h val="0.75471929883825561"/>
        </c:manualLayout>
      </c:layout>
      <c:barChart>
        <c:barDir val="bar"/>
        <c:grouping val="clustered"/>
        <c:varyColors val="0"/>
        <c:ser>
          <c:idx val="0"/>
          <c:order val="0"/>
          <c:tx>
            <c:strRef>
              <c:f>'Anexa 3'!$C$194</c:f>
              <c:strCache>
                <c:ptCount val="1"/>
                <c:pt idx="0">
                  <c:v>Licitaţii Publice</c:v>
                </c:pt>
              </c:strCache>
            </c:strRef>
          </c:tx>
          <c:spPr>
            <a:solidFill>
              <a:schemeClr val="accent5">
                <a:lumMod val="50000"/>
              </a:schemeClr>
            </a:solidFill>
            <a:ln>
              <a:solidFill>
                <a:sysClr val="windowText" lastClr="000000"/>
              </a:solidFill>
            </a:ln>
            <a:effectLst/>
          </c:spPr>
          <c:invertIfNegative val="0"/>
          <c:dLbls>
            <c:dLbl>
              <c:idx val="0"/>
              <c:layout>
                <c:manualLayout>
                  <c:x val="-9.9932111337406645E-3"/>
                  <c:y val="-8.056394763343403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2776646300067643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2642419188436473E-3"/>
                  <c:y val="3.1718089634232107E-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'Anexa 3'!$B$195:$B$197</c:f>
              <c:strCache>
                <c:ptCount val="3"/>
                <c:pt idx="0">
                  <c:v>Bunuri:</c:v>
                </c:pt>
                <c:pt idx="1">
                  <c:v>Lucrări:</c:v>
                </c:pt>
                <c:pt idx="2">
                  <c:v>Servicii:</c:v>
                </c:pt>
              </c:strCache>
            </c:strRef>
          </c:cat>
          <c:val>
            <c:numRef>
              <c:f>'Anexa 3'!$C$195:$C$197</c:f>
              <c:numCache>
                <c:formatCode>General</c:formatCode>
                <c:ptCount val="3"/>
                <c:pt idx="0">
                  <c:v>709</c:v>
                </c:pt>
                <c:pt idx="1">
                  <c:v>285</c:v>
                </c:pt>
                <c:pt idx="2">
                  <c:v>187</c:v>
                </c:pt>
              </c:numCache>
            </c:numRef>
          </c:val>
        </c:ser>
        <c:ser>
          <c:idx val="1"/>
          <c:order val="1"/>
          <c:tx>
            <c:strRef>
              <c:f>'Anexa 3'!$D$194</c:f>
              <c:strCache>
                <c:ptCount val="1"/>
                <c:pt idx="0">
                  <c:v>COP</c:v>
                </c:pt>
              </c:strCache>
            </c:strRef>
          </c:tx>
          <c:spPr>
            <a:solidFill>
              <a:schemeClr val="accent5">
                <a:lumMod val="40000"/>
                <a:lumOff val="60000"/>
              </a:schemeClr>
            </a:solidFill>
            <a:ln>
              <a:solidFill>
                <a:schemeClr val="accent5">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'Anexa 3'!$B$195:$B$197</c:f>
              <c:strCache>
                <c:ptCount val="3"/>
                <c:pt idx="0">
                  <c:v>Bunuri:</c:v>
                </c:pt>
                <c:pt idx="1">
                  <c:v>Lucrări:</c:v>
                </c:pt>
                <c:pt idx="2">
                  <c:v>Servicii:</c:v>
                </c:pt>
              </c:strCache>
            </c:strRef>
          </c:cat>
          <c:val>
            <c:numRef>
              <c:f>'Anexa 3'!$D$195:$D$197</c:f>
              <c:numCache>
                <c:formatCode>General</c:formatCode>
                <c:ptCount val="3"/>
                <c:pt idx="0">
                  <c:v>2624</c:v>
                </c:pt>
                <c:pt idx="1">
                  <c:v>1436</c:v>
                </c:pt>
                <c:pt idx="2">
                  <c:v>435</c:v>
                </c:pt>
              </c:numCache>
            </c:numRef>
          </c:val>
        </c:ser>
        <c:ser>
          <c:idx val="2"/>
          <c:order val="2"/>
          <c:tx>
            <c:strRef>
              <c:f>'Anexa 3'!$E$194</c:f>
              <c:strCache>
                <c:ptCount val="1"/>
                <c:pt idx="0">
                  <c:v>ACD</c:v>
                </c:pt>
              </c:strCache>
            </c:strRef>
          </c:tx>
          <c:spPr>
            <a:gradFill rotWithShape="1">
              <a:gsLst>
                <a:gs pos="0">
                  <a:schemeClr val="accent5">
                    <a:shade val="65000"/>
                    <a:satMod val="103000"/>
                    <a:lumMod val="102000"/>
                    <a:tint val="94000"/>
                  </a:schemeClr>
                </a:gs>
                <a:gs pos="50000">
                  <a:schemeClr val="accent5">
                    <a:shade val="65000"/>
                    <a:satMod val="110000"/>
                    <a:lumMod val="100000"/>
                    <a:shade val="100000"/>
                  </a:schemeClr>
                </a:gs>
                <a:gs pos="100000">
                  <a:schemeClr val="accent5">
                    <a:shade val="65000"/>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'Anexa 3'!$B$195:$B$197</c:f>
              <c:strCache>
                <c:ptCount val="3"/>
                <c:pt idx="0">
                  <c:v>Bunuri:</c:v>
                </c:pt>
                <c:pt idx="1">
                  <c:v>Lucrări:</c:v>
                </c:pt>
                <c:pt idx="2">
                  <c:v>Servicii:</c:v>
                </c:pt>
              </c:strCache>
            </c:strRef>
          </c:cat>
          <c:val>
            <c:numRef>
              <c:f>'Anexa 3'!$E$195:$E$197</c:f>
              <c:numCache>
                <c:formatCode>General</c:formatCode>
                <c:ptCount val="3"/>
                <c:pt idx="0">
                  <c:v>0</c:v>
                </c:pt>
                <c:pt idx="1">
                  <c:v>0</c:v>
                </c:pt>
                <c:pt idx="2">
                  <c:v>27</c:v>
                </c:pt>
              </c:numCache>
            </c:numRef>
          </c:val>
        </c:ser>
        <c:dLbls>
          <c:dLblPos val="inEnd"/>
          <c:showLegendKey val="0"/>
          <c:showVal val="1"/>
          <c:showCatName val="0"/>
          <c:showSerName val="0"/>
          <c:showPercent val="0"/>
          <c:showBubbleSize val="0"/>
        </c:dLbls>
        <c:gapWidth val="100"/>
        <c:axId val="384275120"/>
        <c:axId val="384275680"/>
      </c:barChart>
      <c:catAx>
        <c:axId val="384275120"/>
        <c:scaling>
          <c:orientation val="maxMin"/>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2"/>
                </a:solidFill>
                <a:latin typeface="+mn-lt"/>
                <a:ea typeface="+mn-ea"/>
                <a:cs typeface="+mn-cs"/>
              </a:defRPr>
            </a:pPr>
            <a:endParaRPr lang="ro-RO"/>
          </a:p>
        </c:txPr>
        <c:crossAx val="384275680"/>
        <c:crosses val="autoZero"/>
        <c:auto val="1"/>
        <c:lblAlgn val="ctr"/>
        <c:lblOffset val="100"/>
        <c:noMultiLvlLbl val="0"/>
      </c:catAx>
      <c:valAx>
        <c:axId val="384275680"/>
        <c:scaling>
          <c:orientation val="minMax"/>
        </c:scaling>
        <c:delete val="0"/>
        <c:axPos val="t"/>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ro-RO"/>
          </a:p>
        </c:txPr>
        <c:crossAx val="3842751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ro-R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ro-RO"/>
    </a:p>
  </c:txPr>
  <c:printSettings>
    <c:headerFooter/>
    <c:pageMargins b="0.75" l="0.7" r="0.7" t="0.75" header="0.3" footer="0.3"/>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04996705508899"/>
          <c:y val="2.3188435400919253E-2"/>
          <c:w val="0.87360070475619611"/>
          <c:h val="0.88456908963597636"/>
        </c:manualLayout>
      </c:layout>
      <c:lineChart>
        <c:grouping val="standard"/>
        <c:varyColors val="0"/>
        <c:ser>
          <c:idx val="1"/>
          <c:order val="1"/>
          <c:spPr>
            <a:ln w="50800" cap="rnd">
              <a:solidFill>
                <a:srgbClr val="002060"/>
              </a:solidFill>
              <a:round/>
            </a:ln>
            <a:effectLst/>
          </c:spPr>
          <c:marker>
            <c:symbol val="none"/>
          </c:marker>
          <c:dLbls>
            <c:dLbl>
              <c:idx val="4"/>
              <c:spPr>
                <a:solidFill>
                  <a:schemeClr val="accent5">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cap="all" baseline="0">
                      <a:solidFill>
                        <a:schemeClr val="bg1"/>
                      </a:solidFill>
                      <a:latin typeface="+mn-lt"/>
                      <a:ea typeface="+mn-ea"/>
                      <a:cs typeface="+mn-cs"/>
                    </a:defRPr>
                  </a:pPr>
                  <a:endParaRPr lang="ro-RO"/>
                </a:p>
              </c:txPr>
              <c:showLegendKey val="0"/>
              <c:showVal val="1"/>
              <c:showCatName val="0"/>
              <c:showSerName val="0"/>
              <c:showPercent val="0"/>
              <c:showBubbleSize val="0"/>
            </c:dLbl>
            <c:dLbl>
              <c:idx val="5"/>
              <c:spPr>
                <a:solidFill>
                  <a:schemeClr val="accent5">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cap="all" baseline="0">
                      <a:solidFill>
                        <a:schemeClr val="bg1"/>
                      </a:solidFill>
                      <a:latin typeface="+mn-lt"/>
                      <a:ea typeface="+mn-ea"/>
                      <a:cs typeface="+mn-cs"/>
                    </a:defRPr>
                  </a:pPr>
                  <a:endParaRPr lang="ro-RO"/>
                </a:p>
              </c:txPr>
              <c:showLegendKey val="0"/>
              <c:showVal val="1"/>
              <c:showCatName val="0"/>
              <c:showSerName val="0"/>
              <c:showPercent val="0"/>
              <c:showBubbleSize val="0"/>
            </c:dLbl>
            <c:dLbl>
              <c:idx val="6"/>
              <c:spPr>
                <a:solidFill>
                  <a:schemeClr val="accent5">
                    <a:lumMod val="75000"/>
                  </a:schemeClr>
                </a:solidFill>
                <a:ln>
                  <a:noFill/>
                </a:ln>
                <a:effectLst/>
              </c:spPr>
              <c:txPr>
                <a:bodyPr rot="0" spcFirstLastPara="1" vertOverflow="ellipsis" vert="horz" wrap="square" lIns="38100" tIns="19050" rIns="38100" bIns="19050" anchor="ctr" anchorCtr="0">
                  <a:spAutoFit/>
                </a:bodyPr>
                <a:lstStyle/>
                <a:p>
                  <a:pPr algn="ctr">
                    <a:defRPr lang="ro-RO" sz="900" b="0" i="0" u="none" strike="noStrike" kern="1200" cap="all" baseline="0">
                      <a:solidFill>
                        <a:schemeClr val="bg1"/>
                      </a:solidFill>
                      <a:latin typeface="+mn-lt"/>
                      <a:ea typeface="+mn-ea"/>
                      <a:cs typeface="+mn-cs"/>
                    </a:defRPr>
                  </a:pPr>
                  <a:endParaRPr lang="ro-RO"/>
                </a:p>
              </c:txPr>
              <c:showLegendKey val="0"/>
              <c:showVal val="1"/>
              <c:showCatName val="0"/>
              <c:showSerName val="0"/>
              <c:showPercent val="0"/>
              <c:showBubbleSize val="0"/>
            </c:dLbl>
            <c:dLbl>
              <c:idx val="7"/>
              <c:layout>
                <c:manualLayout>
                  <c:x val="-2.9988465974625313E-2"/>
                  <c:y val="2.8558675147318913E-2"/>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accent5">
                  <a:lumMod val="75000"/>
                </a:schemeClr>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900" b="0" i="0" u="none" strike="noStrike" kern="1200" cap="all" baseline="0">
                    <a:solidFill>
                      <a:schemeClr val="bg1"/>
                    </a:solidFill>
                    <a:latin typeface="+mn-lt"/>
                    <a:ea typeface="+mn-ea"/>
                    <a:cs typeface="+mn-cs"/>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1"/>
                <c15:leaderLines>
                  <c:spPr>
                    <a:ln w="9525" cap="flat" cmpd="sng" algn="ctr">
                      <a:solidFill>
                        <a:schemeClr val="tx1">
                          <a:lumMod val="35000"/>
                          <a:lumOff val="65000"/>
                        </a:schemeClr>
                      </a:solidFill>
                      <a:round/>
                    </a:ln>
                    <a:effectLst/>
                  </c:spPr>
                </c15:leaderLines>
              </c:ext>
            </c:extLst>
          </c:dLbls>
          <c:cat>
            <c:strRef>
              <c:f>'Anexa 15'!$B$5:$B$12</c:f>
              <c:strCache>
                <c:ptCount val="8"/>
                <c:pt idx="0">
                  <c:v>2008</c:v>
                </c:pt>
                <c:pt idx="1">
                  <c:v>2009</c:v>
                </c:pt>
                <c:pt idx="2">
                  <c:v>2010</c:v>
                </c:pt>
                <c:pt idx="3">
                  <c:v>2011</c:v>
                </c:pt>
                <c:pt idx="4">
                  <c:v>2012</c:v>
                </c:pt>
                <c:pt idx="5">
                  <c:v>2013</c:v>
                </c:pt>
                <c:pt idx="6">
                  <c:v>2014</c:v>
                </c:pt>
                <c:pt idx="7">
                  <c:v>2015 (9 luni)</c:v>
                </c:pt>
              </c:strCache>
            </c:strRef>
          </c:cat>
          <c:val>
            <c:numRef>
              <c:f>'Anexa 15'!$E$5:$E$12</c:f>
              <c:numCache>
                <c:formatCode>#,##0.00</c:formatCode>
                <c:ptCount val="8"/>
                <c:pt idx="0">
                  <c:v>9.3687422523123871</c:v>
                </c:pt>
                <c:pt idx="1">
                  <c:v>7.543943551029459</c:v>
                </c:pt>
                <c:pt idx="2">
                  <c:v>7.8490409814389475</c:v>
                </c:pt>
                <c:pt idx="3">
                  <c:v>6.6515682700516221</c:v>
                </c:pt>
                <c:pt idx="4">
                  <c:v>6.6916229353307459</c:v>
                </c:pt>
                <c:pt idx="5">
                  <c:v>7.4850569188718348</c:v>
                </c:pt>
                <c:pt idx="6">
                  <c:v>9.6733601070950463</c:v>
                </c:pt>
                <c:pt idx="7">
                  <c:v>5.6809995497523635</c:v>
                </c:pt>
              </c:numCache>
            </c:numRef>
          </c:val>
          <c:smooth val="0"/>
        </c:ser>
        <c:ser>
          <c:idx val="2"/>
          <c:order val="2"/>
          <c:spPr>
            <a:ln w="28575" cap="rnd">
              <a:solidFill>
                <a:srgbClr val="002060"/>
              </a:solidFill>
              <a:round/>
            </a:ln>
            <a:effectLst/>
          </c:spPr>
          <c:marker>
            <c:symbol val="none"/>
          </c:marker>
          <c:dPt>
            <c:idx val="7"/>
            <c:marker>
              <c:symbol val="none"/>
            </c:marker>
            <c:bubble3D val="0"/>
          </c:dPt>
          <c:cat>
            <c:strRef>
              <c:f>'Anexa 15'!$B$5:$B$12</c:f>
              <c:strCache>
                <c:ptCount val="8"/>
                <c:pt idx="0">
                  <c:v>2008</c:v>
                </c:pt>
                <c:pt idx="1">
                  <c:v>2009</c:v>
                </c:pt>
                <c:pt idx="2">
                  <c:v>2010</c:v>
                </c:pt>
                <c:pt idx="3">
                  <c:v>2011</c:v>
                </c:pt>
                <c:pt idx="4">
                  <c:v>2012</c:v>
                </c:pt>
                <c:pt idx="5">
                  <c:v>2013</c:v>
                </c:pt>
                <c:pt idx="6">
                  <c:v>2014</c:v>
                </c:pt>
                <c:pt idx="7">
                  <c:v>2015 (9 luni)</c:v>
                </c:pt>
              </c:strCache>
            </c:strRef>
          </c:cat>
          <c:val>
            <c:numRef>
              <c:f>'Anexa 15'!$E$5:$E$12</c:f>
              <c:numCache>
                <c:formatCode>#,##0.00</c:formatCode>
                <c:ptCount val="8"/>
                <c:pt idx="0">
                  <c:v>9.3687422523123871</c:v>
                </c:pt>
                <c:pt idx="1">
                  <c:v>7.543943551029459</c:v>
                </c:pt>
                <c:pt idx="2">
                  <c:v>7.8490409814389475</c:v>
                </c:pt>
                <c:pt idx="3">
                  <c:v>6.6515682700516221</c:v>
                </c:pt>
                <c:pt idx="4">
                  <c:v>6.6916229353307459</c:v>
                </c:pt>
                <c:pt idx="5">
                  <c:v>7.4850569188718348</c:v>
                </c:pt>
                <c:pt idx="6">
                  <c:v>9.6733601070950463</c:v>
                </c:pt>
                <c:pt idx="7">
                  <c:v>5.6809995497523635</c:v>
                </c:pt>
              </c:numCache>
            </c:numRef>
          </c:val>
          <c:smooth val="0"/>
        </c:ser>
        <c:dLbls>
          <c:showLegendKey val="0"/>
          <c:showVal val="0"/>
          <c:showCatName val="0"/>
          <c:showSerName val="0"/>
          <c:showPercent val="0"/>
          <c:showBubbleSize val="0"/>
        </c:dLbls>
        <c:smooth val="0"/>
        <c:axId val="298073168"/>
        <c:axId val="298073728"/>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strRef>
                    <c:extLst>
                      <c:ext uri="{02D57815-91ED-43cb-92C2-25804820EDAC}">
                        <c15:formulaRef>
                          <c15:sqref>'Anexa 15'!$B$5:$B$12</c15:sqref>
                        </c15:formulaRef>
                      </c:ext>
                    </c:extLst>
                    <c:strCache>
                      <c:ptCount val="8"/>
                      <c:pt idx="0">
                        <c:v>2008</c:v>
                      </c:pt>
                      <c:pt idx="1">
                        <c:v>2009</c:v>
                      </c:pt>
                      <c:pt idx="2">
                        <c:v>2010</c:v>
                      </c:pt>
                      <c:pt idx="3">
                        <c:v>2011</c:v>
                      </c:pt>
                      <c:pt idx="4">
                        <c:v>2012</c:v>
                      </c:pt>
                      <c:pt idx="5">
                        <c:v>2013</c:v>
                      </c:pt>
                      <c:pt idx="6">
                        <c:v>2014</c:v>
                      </c:pt>
                      <c:pt idx="7">
                        <c:v>2015 (9 luni)</c:v>
                      </c:pt>
                    </c:strCache>
                  </c:strRef>
                </c:cat>
                <c:val>
                  <c:numRef>
                    <c:extLst>
                      <c:ext uri="{02D57815-91ED-43cb-92C2-25804820EDAC}">
                        <c15:formulaRef>
                          <c15:sqref>'Anexa 15'!$C$5:$C$12</c15:sqref>
                        </c15:formulaRef>
                      </c:ext>
                    </c:extLst>
                    <c:numCache>
                      <c:formatCode>#,##0</c:formatCode>
                      <c:ptCount val="8"/>
                      <c:pt idx="0">
                        <c:v>62922</c:v>
                      </c:pt>
                      <c:pt idx="1">
                        <c:v>60429.8</c:v>
                      </c:pt>
                      <c:pt idx="2">
                        <c:v>71885.47</c:v>
                      </c:pt>
                      <c:pt idx="3">
                        <c:v>82348.7</c:v>
                      </c:pt>
                      <c:pt idx="4">
                        <c:v>87847</c:v>
                      </c:pt>
                      <c:pt idx="5">
                        <c:v>99879</c:v>
                      </c:pt>
                      <c:pt idx="6">
                        <c:v>112050</c:v>
                      </c:pt>
                      <c:pt idx="7">
                        <c:v>88840</c:v>
                      </c:pt>
                    </c:numCache>
                  </c:numRef>
                </c:val>
                <c:smooth val="0"/>
              </c15:ser>
            </c15:filteredLineSeries>
          </c:ext>
        </c:extLst>
      </c:lineChart>
      <c:catAx>
        <c:axId val="298073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ro-RO"/>
          </a:p>
        </c:txPr>
        <c:crossAx val="298073728"/>
        <c:crosses val="autoZero"/>
        <c:auto val="1"/>
        <c:lblAlgn val="ctr"/>
        <c:lblOffset val="100"/>
        <c:noMultiLvlLbl val="0"/>
      </c:catAx>
      <c:valAx>
        <c:axId val="2980737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2980731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PIB</c:v>
          </c:tx>
          <c:spPr>
            <a:solidFill>
              <a:schemeClr val="accent5">
                <a:lumMod val="50000"/>
              </a:schemeClr>
            </a:solidFill>
            <a:ln>
              <a:solidFill>
                <a:schemeClr val="accent5">
                  <a:lumMod val="50000"/>
                </a:schemeClr>
              </a:solidFill>
            </a:ln>
            <a:effectLst/>
          </c:spPr>
          <c:invertIfNegative val="0"/>
          <c:dLbls>
            <c:spPr>
              <a:solidFill>
                <a:schemeClr val="accent1">
                  <a:lumMod val="60000"/>
                  <a:lumOff val="40000"/>
                </a:schemeClr>
              </a:solidFill>
              <a:ln w="25400">
                <a:noFill/>
              </a:ln>
            </c:spPr>
            <c:txPr>
              <a:bodyPr wrap="square" lIns="38100" tIns="19050" rIns="38100" bIns="19050" anchor="ctr">
                <a:spAutoFit/>
              </a:bodyPr>
              <a:lstStyle/>
              <a:p>
                <a:pPr>
                  <a:defRPr sz="1100" b="1" i="0" u="none" strike="noStrike" baseline="0">
                    <a:solidFill>
                      <a:schemeClr val="bg1"/>
                    </a:solidFill>
                    <a:latin typeface="Calibri"/>
                    <a:ea typeface="Calibri"/>
                    <a:cs typeface="Calibri"/>
                  </a:defRPr>
                </a:pPr>
                <a:endParaRPr lang="ro-R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'Anexa 15'!$B$5:$B$12</c:f>
              <c:strCache>
                <c:ptCount val="8"/>
                <c:pt idx="0">
                  <c:v>2008</c:v>
                </c:pt>
                <c:pt idx="1">
                  <c:v>2009</c:v>
                </c:pt>
                <c:pt idx="2">
                  <c:v>2010</c:v>
                </c:pt>
                <c:pt idx="3">
                  <c:v>2011</c:v>
                </c:pt>
                <c:pt idx="4">
                  <c:v>2012</c:v>
                </c:pt>
                <c:pt idx="5">
                  <c:v>2013</c:v>
                </c:pt>
                <c:pt idx="6">
                  <c:v>2014</c:v>
                </c:pt>
                <c:pt idx="7">
                  <c:v>2015 (9 luni)</c:v>
                </c:pt>
              </c:strCache>
            </c:strRef>
          </c:cat>
          <c:val>
            <c:numRef>
              <c:f>'Anexa 15'!$C$5:$C$12</c:f>
              <c:numCache>
                <c:formatCode>#,##0</c:formatCode>
                <c:ptCount val="8"/>
                <c:pt idx="0">
                  <c:v>62922</c:v>
                </c:pt>
                <c:pt idx="1">
                  <c:v>60429.8</c:v>
                </c:pt>
                <c:pt idx="2">
                  <c:v>71885.47</c:v>
                </c:pt>
                <c:pt idx="3">
                  <c:v>82348.7</c:v>
                </c:pt>
                <c:pt idx="4">
                  <c:v>87847</c:v>
                </c:pt>
                <c:pt idx="5">
                  <c:v>99879</c:v>
                </c:pt>
                <c:pt idx="6">
                  <c:v>112050</c:v>
                </c:pt>
                <c:pt idx="7">
                  <c:v>88840</c:v>
                </c:pt>
              </c:numCache>
            </c:numRef>
          </c:val>
        </c:ser>
        <c:ser>
          <c:idx val="1"/>
          <c:order val="1"/>
          <c:tx>
            <c:v>Achiziții Publice</c:v>
          </c:tx>
          <c:spPr>
            <a:solidFill>
              <a:schemeClr val="accent5">
                <a:lumMod val="20000"/>
                <a:lumOff val="80000"/>
              </a:schemeClr>
            </a:solidFill>
            <a:ln>
              <a:solidFill>
                <a:schemeClr val="accent5">
                  <a:lumMod val="50000"/>
                </a:schemeClr>
              </a:solidFill>
            </a:ln>
          </c:spPr>
          <c:invertIfNegative val="0"/>
          <c:dLbls>
            <c:spPr>
              <a:solidFill>
                <a:schemeClr val="accent1">
                  <a:lumMod val="60000"/>
                  <a:lumOff val="40000"/>
                </a:schemeClr>
              </a:solidFill>
              <a:ln>
                <a:noFill/>
              </a:ln>
              <a:effectLst/>
            </c:spPr>
            <c:txPr>
              <a:bodyPr wrap="square" lIns="38100" tIns="19050" rIns="38100" bIns="19050" anchor="ctr">
                <a:spAutoFit/>
              </a:bodyPr>
              <a:lstStyle/>
              <a:p>
                <a:pPr>
                  <a:defRPr b="1"/>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'Anexa 15'!$B$5:$B$12</c:f>
              <c:strCache>
                <c:ptCount val="8"/>
                <c:pt idx="0">
                  <c:v>2008</c:v>
                </c:pt>
                <c:pt idx="1">
                  <c:v>2009</c:v>
                </c:pt>
                <c:pt idx="2">
                  <c:v>2010</c:v>
                </c:pt>
                <c:pt idx="3">
                  <c:v>2011</c:v>
                </c:pt>
                <c:pt idx="4">
                  <c:v>2012</c:v>
                </c:pt>
                <c:pt idx="5">
                  <c:v>2013</c:v>
                </c:pt>
                <c:pt idx="6">
                  <c:v>2014</c:v>
                </c:pt>
                <c:pt idx="7">
                  <c:v>2015 (9 luni)</c:v>
                </c:pt>
              </c:strCache>
            </c:strRef>
          </c:cat>
          <c:val>
            <c:numRef>
              <c:f>'Anexa 15'!$D$5:$D$12</c:f>
              <c:numCache>
                <c:formatCode>#,##0</c:formatCode>
                <c:ptCount val="8"/>
                <c:pt idx="0">
                  <c:v>5895</c:v>
                </c:pt>
                <c:pt idx="1">
                  <c:v>4558.79</c:v>
                </c:pt>
                <c:pt idx="2">
                  <c:v>5642.32</c:v>
                </c:pt>
                <c:pt idx="3">
                  <c:v>5477.48</c:v>
                </c:pt>
                <c:pt idx="4">
                  <c:v>5878.39</c:v>
                </c:pt>
                <c:pt idx="5">
                  <c:v>7476</c:v>
                </c:pt>
                <c:pt idx="6">
                  <c:v>10839</c:v>
                </c:pt>
                <c:pt idx="7">
                  <c:v>5047</c:v>
                </c:pt>
              </c:numCache>
            </c:numRef>
          </c:val>
        </c:ser>
        <c:dLbls>
          <c:showLegendKey val="0"/>
          <c:showVal val="0"/>
          <c:showCatName val="0"/>
          <c:showSerName val="0"/>
          <c:showPercent val="0"/>
          <c:showBubbleSize val="0"/>
        </c:dLbls>
        <c:gapWidth val="24"/>
        <c:axId val="297413760"/>
        <c:axId val="297414320"/>
      </c:barChart>
      <c:catAx>
        <c:axId val="297413760"/>
        <c:scaling>
          <c:orientation val="minMax"/>
        </c:scaling>
        <c:delete val="0"/>
        <c:axPos val="b"/>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lstStyle/>
          <a:p>
            <a:pPr>
              <a:defRPr sz="1100" b="1" i="0" u="none" strike="noStrike" baseline="0">
                <a:solidFill>
                  <a:srgbClr val="333333"/>
                </a:solidFill>
                <a:latin typeface="Calibri"/>
                <a:ea typeface="Calibri"/>
                <a:cs typeface="Calibri"/>
              </a:defRPr>
            </a:pPr>
            <a:endParaRPr lang="ro-RO"/>
          </a:p>
        </c:txPr>
        <c:crossAx val="297414320"/>
        <c:crosses val="autoZero"/>
        <c:auto val="1"/>
        <c:lblAlgn val="ctr"/>
        <c:lblOffset val="100"/>
        <c:noMultiLvlLbl val="0"/>
      </c:catAx>
      <c:valAx>
        <c:axId val="297414320"/>
        <c:scaling>
          <c:orientation val="minMax"/>
        </c:scaling>
        <c:delete val="0"/>
        <c:axPos val="l"/>
        <c:majorGridlines>
          <c:spPr>
            <a:ln w="9525" cap="flat" cmpd="sng" algn="ctr">
              <a:solidFill>
                <a:schemeClr val="accent5">
                  <a:lumMod val="40000"/>
                  <a:lumOff val="60000"/>
                </a:schemeClr>
              </a:solidFill>
              <a:round/>
            </a:ln>
            <a:effectLst/>
          </c:spPr>
        </c:majorGridlines>
        <c:numFmt formatCode="#,##0" sourceLinked="1"/>
        <c:majorTickMark val="none"/>
        <c:minorTickMark val="none"/>
        <c:tickLblPos val="nextTo"/>
        <c:spPr>
          <a:ln w="9525">
            <a:noFill/>
          </a:ln>
        </c:spPr>
        <c:txPr>
          <a:bodyPr rot="0" vert="horz"/>
          <a:lstStyle/>
          <a:p>
            <a:pPr>
              <a:defRPr sz="1100" b="0" i="0" u="none" strike="noStrike" baseline="0">
                <a:solidFill>
                  <a:srgbClr val="333333"/>
                </a:solidFill>
                <a:latin typeface="Calibri"/>
                <a:ea typeface="Calibri"/>
                <a:cs typeface="Calibri"/>
              </a:defRPr>
            </a:pPr>
            <a:endParaRPr lang="ro-RO"/>
          </a:p>
        </c:txPr>
        <c:crossAx val="297413760"/>
        <c:crosses val="autoZero"/>
        <c:crossBetween val="between"/>
      </c:valAx>
      <c:spPr>
        <a:noFill/>
        <a:ln w="25400">
          <a:noFill/>
        </a:ln>
      </c:spPr>
    </c:plotArea>
    <c:legend>
      <c:legendPos val="b"/>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ro-R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pieChart>
        <c:varyColors val="1"/>
        <c:ser>
          <c:idx val="0"/>
          <c:order val="0"/>
          <c:explosion val="3"/>
          <c:dPt>
            <c:idx val="0"/>
            <c:bubble3D val="0"/>
          </c:dPt>
          <c:dPt>
            <c:idx val="1"/>
            <c:bubble3D val="0"/>
          </c:dPt>
          <c:dPt>
            <c:idx val="2"/>
            <c:bubble3D val="0"/>
          </c:dPt>
          <c:dLbls>
            <c:dLbl>
              <c:idx val="0"/>
              <c:layout>
                <c:manualLayout>
                  <c:x val="-8.1056119087763737E-2"/>
                  <c:y val="0.41315311680451888"/>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ro-RO"/>
                </a:p>
              </c:txPr>
              <c:dLblPos val="bestFit"/>
              <c:showLegendKey val="0"/>
              <c:showVal val="1"/>
              <c:showCatName val="1"/>
              <c:showSerName val="0"/>
              <c:showPercent val="1"/>
              <c:showBubbleSize val="0"/>
              <c:separator>
</c:separator>
              <c:extLst>
                <c:ext xmlns:c15="http://schemas.microsoft.com/office/drawing/2012/chart" uri="{CE6537A1-D6FC-4f65-9D91-7224C49458BB}"/>
              </c:extLst>
            </c:dLbl>
            <c:dLbl>
              <c:idx val="1"/>
              <c:layout>
                <c:manualLayout>
                  <c:x val="5.0664051335846481E-3"/>
                  <c:y val="0.1038631305428948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ro-RO"/>
                </a:p>
              </c:txPr>
              <c:dLblPos val="bestFit"/>
              <c:showLegendKey val="0"/>
              <c:showVal val="1"/>
              <c:showCatName val="1"/>
              <c:showSerName val="0"/>
              <c:showPercent val="1"/>
              <c:showBubbleSize val="0"/>
              <c:separator>
</c:separator>
              <c:extLst>
                <c:ext xmlns:c15="http://schemas.microsoft.com/office/drawing/2012/chart" uri="{CE6537A1-D6FC-4f65-9D91-7224C49458BB}"/>
              </c:extLst>
            </c:dLbl>
            <c:dLbl>
              <c:idx val="2"/>
              <c:layout>
                <c:manualLayout>
                  <c:x val="0.10913028631426439"/>
                  <c:y val="-4.2403270460746642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ro-RO"/>
                </a:p>
              </c:txPr>
              <c:dLblPos val="bestFit"/>
              <c:showLegendKey val="0"/>
              <c:showVal val="1"/>
              <c:showCatName val="1"/>
              <c:showSerName val="0"/>
              <c:showPercent val="1"/>
              <c:showBubbleSize val="0"/>
              <c:separator>
</c:separator>
              <c:extLst>
                <c:ext xmlns:c15="http://schemas.microsoft.com/office/drawing/2012/chart" uri="{CE6537A1-D6FC-4f65-9D91-7224C49458BB}"/>
              </c:extLst>
            </c:dLbl>
            <c:dLbl>
              <c:idx val="3"/>
              <c:layout>
                <c:manualLayout>
                  <c:x val="0.18171693890423782"/>
                  <c:y val="2.3506587144740507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ro-RO"/>
                </a:p>
              </c:txPr>
              <c:dLblPos val="bestFit"/>
              <c:showLegendKey val="0"/>
              <c:showVal val="1"/>
              <c:showCatName val="1"/>
              <c:showSerName val="0"/>
              <c:showPercent val="1"/>
              <c:showBubbleSize val="0"/>
              <c:separator>
</c:separator>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ro-RO"/>
              </a:p>
            </c:txPr>
            <c:dLblPos val="outEnd"/>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('Anexa 111'!$D$17,'Anexa 111'!$F$17,'Anexa 111'!$H$17)</c:f>
              <c:strCache>
                <c:ptCount val="3"/>
                <c:pt idx="0">
                  <c:v>Suma total contracte Bunuri</c:v>
                </c:pt>
                <c:pt idx="1">
                  <c:v>Suma total contracte Lucrări</c:v>
                </c:pt>
                <c:pt idx="2">
                  <c:v>Suma total contracte Servicii</c:v>
                </c:pt>
              </c:strCache>
            </c:strRef>
          </c:cat>
          <c:val>
            <c:numRef>
              <c:f>('Anexa 111'!$D$14,'Anexa 111'!$F$14,'Anexa 111'!$H$14)</c:f>
              <c:numCache>
                <c:formatCode>#,##0.00</c:formatCode>
                <c:ptCount val="3"/>
                <c:pt idx="0">
                  <c:v>0</c:v>
                </c:pt>
                <c:pt idx="1">
                  <c:v>0</c:v>
                </c:pt>
                <c:pt idx="2">
                  <c:v>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ysClr val="window" lastClr="FFFFFF"/>
    </a:solidFill>
    <a:ln>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155" l="0.70000000000000062" r="0.70000000000000062" t="0.7500000000000015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8.9353695113562628E-2"/>
          <c:y val="0.15739268680445151"/>
          <c:w val="0.81749125316663684"/>
          <c:h val="0.68362480127186009"/>
        </c:manualLayout>
      </c:layout>
      <c:pieChart>
        <c:varyColors val="1"/>
        <c:ser>
          <c:idx val="0"/>
          <c:order val="0"/>
          <c:explosion val="3"/>
          <c:dPt>
            <c:idx val="0"/>
            <c:bubble3D val="0"/>
          </c:dPt>
          <c:dPt>
            <c:idx val="1"/>
            <c:bubble3D val="0"/>
          </c:dPt>
          <c:dPt>
            <c:idx val="2"/>
            <c:bubble3D val="0"/>
          </c:dPt>
          <c:dLbls>
            <c:dLbl>
              <c:idx val="0"/>
              <c:layout>
                <c:manualLayout>
                  <c:x val="-7.3478911526004206E-2"/>
                  <c:y val="4.223081954854431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ro-RO"/>
                </a:p>
              </c:txPr>
              <c:dLblPos val="bestFit"/>
              <c:showLegendKey val="0"/>
              <c:showVal val="1"/>
              <c:showCatName val="1"/>
              <c:showSerName val="0"/>
              <c:showPercent val="1"/>
              <c:showBubbleSize val="0"/>
              <c:separator>
</c:separator>
              <c:extLst>
                <c:ext xmlns:c15="http://schemas.microsoft.com/office/drawing/2012/chart" uri="{CE6537A1-D6FC-4f65-9D91-7224C49458BB}"/>
              </c:extLst>
            </c:dLbl>
            <c:dLbl>
              <c:idx val="1"/>
              <c:layout>
                <c:manualLayout>
                  <c:x val="3.8795863490024211E-5"/>
                  <c:y val="-6.0100924080839217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ro-RO"/>
                </a:p>
              </c:txPr>
              <c:dLblPos val="bestFit"/>
              <c:showLegendKey val="0"/>
              <c:showVal val="1"/>
              <c:showCatName val="1"/>
              <c:showSerName val="0"/>
              <c:showPercent val="1"/>
              <c:showBubbleSize val="0"/>
              <c:separator>
</c:separator>
              <c:extLst>
                <c:ext xmlns:c15="http://schemas.microsoft.com/office/drawing/2012/chart" uri="{CE6537A1-D6FC-4f65-9D91-7224C49458BB}"/>
              </c:extLst>
            </c:dLbl>
            <c:dLbl>
              <c:idx val="2"/>
              <c:layout>
                <c:manualLayout>
                  <c:x val="0.1091302863142644"/>
                  <c:y val="-4.2403270460746663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ro-RO"/>
                </a:p>
              </c:txPr>
              <c:dLblPos val="bestFit"/>
              <c:showLegendKey val="0"/>
              <c:showVal val="1"/>
              <c:showCatName val="1"/>
              <c:showSerName val="0"/>
              <c:showPercent val="1"/>
              <c:showBubbleSize val="0"/>
              <c:separator>
</c:separator>
              <c:extLst>
                <c:ext xmlns:c15="http://schemas.microsoft.com/office/drawing/2012/chart" uri="{CE6537A1-D6FC-4f65-9D91-7224C49458BB}"/>
              </c:extLst>
            </c:dLbl>
            <c:dLbl>
              <c:idx val="3"/>
              <c:layout>
                <c:manualLayout>
                  <c:x val="0.18171693890423787"/>
                  <c:y val="2.3506587144740507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ro-RO"/>
                </a:p>
              </c:txPr>
              <c:dLblPos val="bestFit"/>
              <c:showLegendKey val="0"/>
              <c:showVal val="1"/>
              <c:showCatName val="1"/>
              <c:showSerName val="0"/>
              <c:showPercent val="1"/>
              <c:showBubbleSize val="0"/>
              <c:separator>
</c:separator>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ro-RO"/>
              </a:p>
            </c:txPr>
            <c:dLblPos val="outEnd"/>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('Anexa 111'!$E$17,'Anexa 111'!$G$17,'Anexa 111'!$I$17)</c:f>
              <c:strCache>
                <c:ptCount val="3"/>
                <c:pt idx="0">
                  <c:v>Nr. total contracte Bunuri</c:v>
                </c:pt>
                <c:pt idx="1">
                  <c:v>Nr. total contracte  Lucrări</c:v>
                </c:pt>
                <c:pt idx="2">
                  <c:v>Nr. total contracte   Servicii</c:v>
                </c:pt>
              </c:strCache>
            </c:strRef>
          </c:cat>
          <c:val>
            <c:numRef>
              <c:f>('Anexa 111'!$E$14,'Anexa 111'!$G$14,'Anexa 111'!$I$14)</c:f>
              <c:numCache>
                <c:formatCode>General</c:formatCode>
                <c:ptCount val="3"/>
                <c:pt idx="0">
                  <c:v>0</c:v>
                </c:pt>
                <c:pt idx="1">
                  <c:v>0</c:v>
                </c:pt>
                <c:pt idx="2">
                  <c:v>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chemeClr val="bg1"/>
    </a:solidFill>
    <a:ln>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167" l="0.70000000000000062" r="0.70000000000000062" t="0.7500000000000016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1"/>
          <c:order val="0"/>
          <c:spPr>
            <a:solidFill>
              <a:schemeClr val="accent5">
                <a:lumMod val="50000"/>
              </a:schemeClr>
            </a:solidFill>
            <a:ln>
              <a:solidFill>
                <a:schemeClr val="accent5">
                  <a:lumMod val="50000"/>
                </a:schemeClr>
              </a:solidFill>
            </a:ln>
          </c:spPr>
          <c:invertIfNegative val="0"/>
          <c:dLbls>
            <c:dLbl>
              <c:idx val="0"/>
              <c:layout>
                <c:manualLayout>
                  <c:x val="-7.746478873239436E-2"/>
                  <c:y val="0"/>
                </c:manualLayout>
              </c:layout>
              <c:spPr>
                <a:noFill/>
                <a:ln w="25400">
                  <a:noFill/>
                </a:ln>
              </c:spPr>
              <c:txPr>
                <a:bodyPr wrap="square" lIns="38100" tIns="19050" rIns="38100" bIns="19050" anchor="ctr">
                  <a:spAutoFit/>
                </a:bodyPr>
                <a:lstStyle/>
                <a:p>
                  <a:pPr>
                    <a:defRPr b="1">
                      <a:solidFill>
                        <a:schemeClr val="bg1"/>
                      </a:solidFill>
                    </a:defRPr>
                  </a:pPr>
                  <a:endParaRPr lang="ro-RO"/>
                </a:p>
              </c:txP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b="1">
                    <a:solidFill>
                      <a:sysClr val="windowText" lastClr="000000"/>
                    </a:solidFil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'Anexa 4'!$B$8:$B$12</c:f>
              <c:strCache>
                <c:ptCount val="5"/>
                <c:pt idx="0">
                  <c:v>Anunţuri publicate</c:v>
                </c:pt>
                <c:pt idx="1">
                  <c:v>Anunţuri de modificare a termenului de desfăşurare a procedurii (reducerea/majorarea termenului)</c:v>
                </c:pt>
                <c:pt idx="2">
                  <c:v>Anunţuri de modificare a obiectului de achiziţie/ relaţii de contact etc.</c:v>
                </c:pt>
                <c:pt idx="3">
                  <c:v>Anunţuri de anulare a procedurii</c:v>
                </c:pt>
                <c:pt idx="4">
                  <c:v>Alte modificari</c:v>
                </c:pt>
              </c:strCache>
            </c:strRef>
          </c:cat>
          <c:val>
            <c:numRef>
              <c:f>'Anexa 4'!$C$8:$C$12</c:f>
              <c:numCache>
                <c:formatCode>General</c:formatCode>
                <c:ptCount val="5"/>
                <c:pt idx="0" formatCode="#,##0">
                  <c:v>1181</c:v>
                </c:pt>
                <c:pt idx="1">
                  <c:v>40</c:v>
                </c:pt>
                <c:pt idx="2">
                  <c:v>3</c:v>
                </c:pt>
                <c:pt idx="3">
                  <c:v>4</c:v>
                </c:pt>
                <c:pt idx="4">
                  <c:v>15</c:v>
                </c:pt>
              </c:numCache>
            </c:numRef>
          </c:val>
        </c:ser>
        <c:dLbls>
          <c:showLegendKey val="0"/>
          <c:showVal val="0"/>
          <c:showCatName val="0"/>
          <c:showSerName val="0"/>
          <c:showPercent val="0"/>
          <c:showBubbleSize val="0"/>
        </c:dLbls>
        <c:gapWidth val="30"/>
        <c:axId val="306185936"/>
        <c:axId val="306186496"/>
      </c:barChart>
      <c:catAx>
        <c:axId val="306185936"/>
        <c:scaling>
          <c:orientation val="maxMin"/>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lstStyle/>
          <a:p>
            <a:pPr>
              <a:defRPr sz="900" b="0" i="0" u="none" strike="noStrike" baseline="0">
                <a:solidFill>
                  <a:sysClr val="windowText" lastClr="000000"/>
                </a:solidFill>
                <a:latin typeface="Calibri"/>
                <a:ea typeface="Calibri"/>
                <a:cs typeface="Calibri"/>
              </a:defRPr>
            </a:pPr>
            <a:endParaRPr lang="ro-RO"/>
          </a:p>
        </c:txPr>
        <c:crossAx val="306186496"/>
        <c:crosses val="autoZero"/>
        <c:auto val="1"/>
        <c:lblAlgn val="ctr"/>
        <c:lblOffset val="100"/>
        <c:noMultiLvlLbl val="0"/>
      </c:catAx>
      <c:valAx>
        <c:axId val="306186496"/>
        <c:scaling>
          <c:orientation val="minMax"/>
        </c:scaling>
        <c:delete val="1"/>
        <c:axPos val="t"/>
        <c:majorGridlines>
          <c:spPr>
            <a:ln w="9525" cap="flat" cmpd="sng" algn="ctr">
              <a:noFill/>
              <a:round/>
            </a:ln>
            <a:effectLst/>
          </c:spPr>
        </c:majorGridlines>
        <c:numFmt formatCode="#,##0" sourceLinked="1"/>
        <c:majorTickMark val="out"/>
        <c:minorTickMark val="none"/>
        <c:tickLblPos val="nextTo"/>
        <c:crossAx val="306185936"/>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1"/>
          <c:order val="0"/>
          <c:spPr>
            <a:solidFill>
              <a:schemeClr val="accent5">
                <a:lumMod val="50000"/>
              </a:schemeClr>
            </a:solidFill>
          </c:spPr>
          <c:invertIfNegative val="0"/>
          <c:dLbls>
            <c:dLbl>
              <c:idx val="0"/>
              <c:layout>
                <c:manualLayout>
                  <c:x val="-8.201523140011717E-2"/>
                  <c:y val="4.4675266654197629E-7"/>
                </c:manualLayout>
              </c:layout>
              <c:spPr>
                <a:noFill/>
                <a:ln w="25400">
                  <a:noFill/>
                </a:ln>
              </c:spPr>
              <c:txPr>
                <a:bodyPr wrap="square" lIns="38100" tIns="19050" rIns="38100" bIns="19050" anchor="ctr">
                  <a:spAutoFit/>
                </a:bodyPr>
                <a:lstStyle/>
                <a:p>
                  <a:pPr>
                    <a:defRPr b="1">
                      <a:solidFill>
                        <a:schemeClr val="bg1"/>
                      </a:solidFill>
                    </a:defRPr>
                  </a:pPr>
                  <a:endParaRPr lang="ro-RO"/>
                </a:p>
              </c:txPr>
              <c:showLegendKey val="0"/>
              <c:showVal val="1"/>
              <c:showCatName val="0"/>
              <c:showSerName val="0"/>
              <c:showPercent val="0"/>
              <c:showBubbleSize val="0"/>
              <c:extLst>
                <c:ext xmlns:c15="http://schemas.microsoft.com/office/drawing/2012/chart" uri="{CE6537A1-D6FC-4f65-9D91-7224C49458BB}">
                  <c15:layout>
                    <c:manualLayout>
                      <c:w val="6.6877562975981256E-2"/>
                      <c:h val="8.6269726922432566E-2"/>
                    </c:manualLayout>
                  </c15:layout>
                </c:ext>
              </c:extLst>
            </c:dLbl>
            <c:spPr>
              <a:noFill/>
              <a:ln w="25400">
                <a:noFill/>
              </a:ln>
            </c:spPr>
            <c:txPr>
              <a:bodyPr wrap="square" lIns="38100" tIns="19050" rIns="38100" bIns="19050" anchor="ctr">
                <a:spAutoFit/>
              </a:bodyPr>
              <a:lstStyle/>
              <a:p>
                <a:pPr>
                  <a:defRPr b="1">
                    <a:solidFill>
                      <a:sysClr val="windowText" lastClr="000000"/>
                    </a:solidFil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'Anexa 4'!$B$8:$B$12</c:f>
              <c:strCache>
                <c:ptCount val="5"/>
                <c:pt idx="0">
                  <c:v>Anunţuri publicate</c:v>
                </c:pt>
                <c:pt idx="1">
                  <c:v>Anunţuri de modificare a termenului de desfăşurare a procedurii (reducerea/majorarea termenului)</c:v>
                </c:pt>
                <c:pt idx="2">
                  <c:v>Anunţuri de modificare a obiectului de achiziţie/ relaţii de contact etc.</c:v>
                </c:pt>
                <c:pt idx="3">
                  <c:v>Anunţuri de anulare a procedurii</c:v>
                </c:pt>
                <c:pt idx="4">
                  <c:v>Alte modificari</c:v>
                </c:pt>
              </c:strCache>
            </c:strRef>
          </c:cat>
          <c:val>
            <c:numRef>
              <c:f>'Anexa 4'!$D$8:$D$12</c:f>
              <c:numCache>
                <c:formatCode>General</c:formatCode>
                <c:ptCount val="5"/>
                <c:pt idx="0" formatCode="#,##0">
                  <c:v>4495</c:v>
                </c:pt>
                <c:pt idx="1">
                  <c:v>49</c:v>
                </c:pt>
                <c:pt idx="2">
                  <c:v>21</c:v>
                </c:pt>
                <c:pt idx="3">
                  <c:v>81</c:v>
                </c:pt>
                <c:pt idx="4">
                  <c:v>0</c:v>
                </c:pt>
              </c:numCache>
            </c:numRef>
          </c:val>
        </c:ser>
        <c:dLbls>
          <c:showLegendKey val="0"/>
          <c:showVal val="0"/>
          <c:showCatName val="0"/>
          <c:showSerName val="0"/>
          <c:showPercent val="0"/>
          <c:showBubbleSize val="0"/>
        </c:dLbls>
        <c:gapWidth val="30"/>
        <c:axId val="306188736"/>
        <c:axId val="306189296"/>
      </c:barChart>
      <c:catAx>
        <c:axId val="306188736"/>
        <c:scaling>
          <c:orientation val="maxMin"/>
        </c:scaling>
        <c:delete val="0"/>
        <c:axPos val="l"/>
        <c:numFmt formatCode="General" sourceLinked="1"/>
        <c:majorTickMark val="out"/>
        <c:minorTickMark val="none"/>
        <c:tickLblPos val="nextTo"/>
        <c:spPr>
          <a:noFill/>
          <a:ln w="9525" cap="flat" cmpd="sng" algn="ctr">
            <a:solidFill>
              <a:schemeClr val="accent5">
                <a:lumMod val="50000"/>
              </a:schemeClr>
            </a:solidFill>
            <a:round/>
          </a:ln>
          <a:effectLst/>
        </c:spPr>
        <c:txPr>
          <a:bodyPr rot="0" vert="horz"/>
          <a:lstStyle/>
          <a:p>
            <a:pPr>
              <a:defRPr sz="900" b="0" i="0" u="none" strike="noStrike" baseline="0">
                <a:solidFill>
                  <a:sysClr val="windowText" lastClr="000000"/>
                </a:solidFill>
                <a:latin typeface="Calibri"/>
                <a:ea typeface="Calibri"/>
                <a:cs typeface="Calibri"/>
              </a:defRPr>
            </a:pPr>
            <a:endParaRPr lang="ro-RO"/>
          </a:p>
        </c:txPr>
        <c:crossAx val="306189296"/>
        <c:crosses val="autoZero"/>
        <c:auto val="1"/>
        <c:lblAlgn val="ctr"/>
        <c:lblOffset val="100"/>
        <c:noMultiLvlLbl val="0"/>
      </c:catAx>
      <c:valAx>
        <c:axId val="306189296"/>
        <c:scaling>
          <c:orientation val="minMax"/>
        </c:scaling>
        <c:delete val="1"/>
        <c:axPos val="t"/>
        <c:majorGridlines>
          <c:spPr>
            <a:ln w="9525" cap="flat" cmpd="sng" algn="ctr">
              <a:noFill/>
              <a:round/>
            </a:ln>
            <a:effectLst/>
          </c:spPr>
        </c:majorGridlines>
        <c:numFmt formatCode="#,##0" sourceLinked="1"/>
        <c:majorTickMark val="out"/>
        <c:minorTickMark val="none"/>
        <c:tickLblPos val="nextTo"/>
        <c:crossAx val="306188736"/>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r>
              <a:rPr lang="ro-RO" sz="1200" b="1" i="0" u="none" strike="noStrike" baseline="0">
                <a:effectLst/>
              </a:rPr>
              <a:t>COP cu publicare în BAP</a:t>
            </a:r>
            <a:r>
              <a:rPr lang="ro-RO" sz="1200" b="1" i="0" u="none" strike="noStrike" baseline="0"/>
              <a:t> </a:t>
            </a:r>
            <a:endParaRPr lang="ro-RO" b="1"/>
          </a:p>
        </c:rich>
      </c:tx>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ro-RO"/>
        </a:p>
      </c:txPr>
    </c:title>
    <c:autoTitleDeleted val="0"/>
    <c:plotArea>
      <c:layout>
        <c:manualLayout>
          <c:layoutTarget val="inner"/>
          <c:xMode val="edge"/>
          <c:yMode val="edge"/>
          <c:x val="0.2034113477750765"/>
          <c:y val="0.15426166127574303"/>
          <c:w val="0.56040720716362069"/>
          <c:h val="0.75689853083717229"/>
        </c:manualLayout>
      </c:layout>
      <c:doughnutChart>
        <c:varyColors val="1"/>
        <c:ser>
          <c:idx val="0"/>
          <c:order val="0"/>
          <c:spPr>
            <a:ln w="25400"/>
            <a:effectLst/>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hade val="70000"/>
                </a:schemeClr>
              </a:solidFill>
              <a:ln w="25400" cap="flat" cmpd="sng" algn="ctr">
                <a:solidFill>
                  <a:schemeClr val="bg1"/>
                </a:solidFill>
                <a:prstDash val="solid"/>
                <a:round/>
              </a:ln>
              <a:effectLst/>
            </c:spPr>
          </c:dPt>
          <c:dPt>
            <c:idx val="2"/>
            <c:bubble3D val="0"/>
            <c:spPr>
              <a:solidFill>
                <a:schemeClr val="accent5">
                  <a:shade val="90000"/>
                </a:schemeClr>
              </a:solidFill>
              <a:ln w="25400" cap="flat" cmpd="sng" algn="ctr">
                <a:solidFill>
                  <a:schemeClr val="lt1"/>
                </a:solidFill>
                <a:prstDash val="solid"/>
                <a:round/>
              </a:ln>
              <a:effectLst/>
            </c:spPr>
          </c:dPt>
          <c:dPt>
            <c:idx val="3"/>
            <c:bubble3D val="0"/>
            <c:spPr>
              <a:solidFill>
                <a:schemeClr val="accent5"/>
              </a:solidFill>
              <a:ln w="25400" cap="flat" cmpd="sng" algn="ctr">
                <a:solidFill>
                  <a:schemeClr val="lt1"/>
                </a:solidFill>
                <a:prstDash val="solid"/>
                <a:round/>
              </a:ln>
              <a:effectLst/>
            </c:spPr>
          </c:dPt>
          <c:dPt>
            <c:idx val="4"/>
            <c:bubble3D val="0"/>
            <c:spPr>
              <a:solidFill>
                <a:schemeClr val="accent5">
                  <a:tint val="70000"/>
                </a:schemeClr>
              </a:solidFill>
              <a:ln w="25400" cap="flat" cmpd="sng" algn="ctr">
                <a:solidFill>
                  <a:schemeClr val="lt1"/>
                </a:solidFill>
                <a:prstDash val="solid"/>
                <a:round/>
              </a:ln>
              <a:effectLst/>
            </c:spPr>
          </c:dPt>
          <c:dPt>
            <c:idx val="5"/>
            <c:bubble3D val="0"/>
            <c:spPr>
              <a:solidFill>
                <a:schemeClr val="accent5">
                  <a:tint val="65000"/>
                </a:schemeClr>
              </a:solidFill>
              <a:ln w="25400" cap="flat" cmpd="sng" algn="ctr">
                <a:solidFill>
                  <a:schemeClr val="lt1"/>
                </a:solidFill>
                <a:prstDash val="solid"/>
                <a:round/>
              </a:ln>
              <a:effectLst/>
            </c:spPr>
          </c:dPt>
          <c:dPt>
            <c:idx val="6"/>
            <c:bubble3D val="0"/>
            <c:spPr>
              <a:solidFill>
                <a:schemeClr val="accent5">
                  <a:tint val="48000"/>
                </a:schemeClr>
              </a:solidFill>
              <a:ln w="25400" cap="flat" cmpd="sng" algn="ctr">
                <a:solidFill>
                  <a:schemeClr val="lt1"/>
                </a:solidFill>
                <a:prstDash val="solid"/>
                <a:round/>
              </a:ln>
              <a:effectLst/>
            </c:spPr>
          </c:dPt>
          <c:dLbls>
            <c:dLbl>
              <c:idx val="0"/>
              <c:layout>
                <c:manualLayout>
                  <c:x val="0.22544351310924829"/>
                  <c:y val="-0.11100423650363207"/>
                </c:manualLayout>
              </c:layout>
              <c:tx>
                <c:rich>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334E5DBC-A66C-4C67-B043-8EF3B880ED6F}" type="CATEGORYNAME">
                      <a:rPr lang="en-US" sz="1000"/>
                      <a:pPr algn="l">
                        <a:defRPr>
                          <a:ln>
                            <a:noFill/>
                          </a:ln>
                          <a:effectLst>
                            <a:outerShdw blurRad="50800" dist="38100" dir="2700000" algn="tl" rotWithShape="0">
                              <a:schemeClr val="bg1">
                                <a:lumMod val="95000"/>
                                <a:alpha val="40000"/>
                              </a:schemeClr>
                            </a:outerShdw>
                          </a:effectLst>
                        </a:defRPr>
                      </a:pPr>
                      <a:t>[CATEGORY NAME]</a:t>
                    </a:fld>
                    <a:r>
                      <a:rPr lang="en-US" sz="1000" baseline="0"/>
                      <a:t>
</a:t>
                    </a:r>
                    <a:fld id="{08FF568C-6303-4FF5-A8A9-7AFF2B821790}" type="VALUE">
                      <a:rPr lang="en-US" sz="1000" baseline="0"/>
                      <a:pPr algn="l">
                        <a:defRPr>
                          <a:ln>
                            <a:noFill/>
                          </a:ln>
                          <a:effectLst>
                            <a:outerShdw blurRad="50800" dist="38100" dir="2700000" algn="tl" rotWithShape="0">
                              <a:schemeClr val="bg1">
                                <a:lumMod val="95000"/>
                                <a:alpha val="40000"/>
                              </a:schemeClr>
                            </a:outerShdw>
                          </a:effectLst>
                        </a:defRPr>
                      </a:pPr>
                      <a:t>[VALUE]</a:t>
                    </a:fld>
                    <a:r>
                      <a:rPr lang="en-US" sz="1000" baseline="0"/>
                      <a:t>
</a:t>
                    </a:r>
                    <a:fld id="{66A321CC-F5BC-48C8-A0E4-BD60143538F6}" type="PERCENTAGE">
                      <a:rPr lang="en-US" sz="1000" b="1" baseline="0"/>
                      <a:pPr algn="l">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15920977619733015"/>
                      <c:h val="0.14959889349930844"/>
                    </c:manualLayout>
                  </c15:layout>
                  <c15:dlblFieldTable/>
                  <c15:showDataLabelsRange val="0"/>
                </c:ext>
              </c:extLst>
            </c:dLbl>
            <c:dLbl>
              <c:idx val="1"/>
              <c:layout>
                <c:manualLayout>
                  <c:x val="0.1968647467453665"/>
                  <c:y val="1.7235708606963549E-3"/>
                </c:manualLayout>
              </c:layout>
              <c:tx>
                <c:rich>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9CAB29E7-C671-46EB-A4E9-7FEB0E487608}" type="CATEGORYNAME">
                      <a:rPr lang="en-US" sz="1000"/>
                      <a:pPr algn="l">
                        <a:defRPr>
                          <a:ln>
                            <a:noFill/>
                          </a:ln>
                          <a:effectLst>
                            <a:outerShdw blurRad="50800" dist="38100" dir="2700000" algn="tl" rotWithShape="0">
                              <a:schemeClr val="bg1">
                                <a:lumMod val="95000"/>
                                <a:alpha val="40000"/>
                              </a:schemeClr>
                            </a:outerShdw>
                          </a:effectLst>
                        </a:defRPr>
                      </a:pPr>
                      <a:t>[CATEGORY NAME]</a:t>
                    </a:fld>
                    <a:r>
                      <a:rPr lang="en-US" sz="1000" baseline="0"/>
                      <a:t>
</a:t>
                    </a:r>
                    <a:fld id="{A61ABA95-38EB-4ADB-B86C-F7A074346C1D}" type="VALUE">
                      <a:rPr lang="en-US" sz="1000" baseline="0"/>
                      <a:pPr algn="l">
                        <a:defRPr>
                          <a:ln>
                            <a:noFill/>
                          </a:ln>
                          <a:effectLst>
                            <a:outerShdw blurRad="50800" dist="38100" dir="2700000" algn="tl" rotWithShape="0">
                              <a:schemeClr val="bg1">
                                <a:lumMod val="95000"/>
                                <a:alpha val="40000"/>
                              </a:schemeClr>
                            </a:outerShdw>
                          </a:effectLst>
                        </a:defRPr>
                      </a:pPr>
                      <a:t>[VALUE]</a:t>
                    </a:fld>
                    <a:r>
                      <a:rPr lang="en-US" sz="1000" baseline="0"/>
                      <a:t>
</a:t>
                    </a:r>
                    <a:fld id="{86C8B260-166A-44A9-A790-1739D4D72263}" type="PERCENTAGE">
                      <a:rPr lang="en-US" sz="1000" b="1" baseline="0"/>
                      <a:pPr algn="l">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15:dlblFieldTable/>
                  <c15:showDataLabelsRange val="0"/>
                </c:ext>
              </c:extLst>
            </c:dLbl>
            <c:dLbl>
              <c:idx val="2"/>
              <c:layout>
                <c:manualLayout>
                  <c:x val="0.2983116626550712"/>
                  <c:y val="0.14128249528974854"/>
                </c:manualLayout>
              </c:layout>
              <c:tx>
                <c:rich>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E3D8CD43-869F-4AEA-8D00-7F428A457217}" type="CATEGORYNAME">
                      <a:rPr lang="en-US" sz="1000"/>
                      <a:pPr algn="r">
                        <a:defRPr>
                          <a:ln>
                            <a:noFill/>
                          </a:ln>
                          <a:effectLst>
                            <a:outerShdw blurRad="50800" dist="38100" dir="2700000" algn="tl" rotWithShape="0">
                              <a:schemeClr val="bg1">
                                <a:lumMod val="95000"/>
                                <a:alpha val="40000"/>
                              </a:schemeClr>
                            </a:outerShdw>
                          </a:effectLst>
                        </a:defRPr>
                      </a:pPr>
                      <a:t>[CATEGORY NAME]</a:t>
                    </a:fld>
                    <a:r>
                      <a:rPr lang="en-US" sz="1000" baseline="0"/>
                      <a:t>
</a:t>
                    </a:r>
                    <a:fld id="{78148A57-DBA4-414C-AFED-0BE2EE937C26}" type="VALUE">
                      <a:rPr lang="en-US" sz="1000" baseline="0"/>
                      <a:pPr algn="r">
                        <a:defRPr>
                          <a:ln>
                            <a:noFill/>
                          </a:ln>
                          <a:effectLst>
                            <a:outerShdw blurRad="50800" dist="38100" dir="2700000" algn="tl" rotWithShape="0">
                              <a:schemeClr val="bg1">
                                <a:lumMod val="95000"/>
                                <a:alpha val="40000"/>
                              </a:schemeClr>
                            </a:outerShdw>
                          </a:effectLst>
                        </a:defRPr>
                      </a:pPr>
                      <a:t>[VALUE]</a:t>
                    </a:fld>
                    <a:r>
                      <a:rPr lang="en-US" sz="1000" baseline="0"/>
                      <a:t>
</a:t>
                    </a:r>
                    <a:fld id="{7D7A798A-0071-4D00-A523-7A3C5D482349}" type="PERCENTAGE">
                      <a:rPr lang="en-US" sz="1000" b="1" baseline="0"/>
                      <a:pPr algn="r">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2678471642657566"/>
                      <c:h val="0.15922457825551889"/>
                    </c:manualLayout>
                  </c15:layout>
                  <c15:dlblFieldTable/>
                  <c15:showDataLabelsRange val="0"/>
                </c:ext>
              </c:extLst>
            </c:dLbl>
            <c:dLbl>
              <c:idx val="3"/>
              <c:layout>
                <c:manualLayout>
                  <c:x val="-0.24111899151292221"/>
                  <c:y val="0.13991701244813279"/>
                </c:manualLayout>
              </c:layout>
              <c:tx>
                <c:rich>
                  <a:bodyPr rot="0" spcFirstLastPara="1" vertOverflow="overflow" horzOverflow="overflow" vert="horz" wrap="square" anchor="ctr" anchorCtr="0">
                    <a:sp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E4AA0AC2-E180-473C-9A99-8A769D6A017C}" type="CATEGORYNAME">
                      <a:rPr lang="en-US" sz="1000"/>
                      <a:pPr algn="r">
                        <a:defRPr>
                          <a:ln>
                            <a:noFill/>
                          </a:ln>
                          <a:effectLst>
                            <a:outerShdw blurRad="50800" dist="38100" dir="2700000" algn="tl" rotWithShape="0">
                              <a:schemeClr val="bg1">
                                <a:lumMod val="95000"/>
                                <a:alpha val="40000"/>
                              </a:schemeClr>
                            </a:outerShdw>
                          </a:effectLst>
                        </a:defRPr>
                      </a:pPr>
                      <a:t>[CATEGORY NAME]</a:t>
                    </a:fld>
                    <a:r>
                      <a:rPr lang="en-US" sz="1000" baseline="0"/>
                      <a:t>
</a:t>
                    </a:r>
                    <a:fld id="{8D98EAE0-380C-433B-957C-34D5955D29F6}" type="VALUE">
                      <a:rPr lang="en-US" sz="1000" baseline="0"/>
                      <a:pPr algn="r">
                        <a:defRPr>
                          <a:ln>
                            <a:noFill/>
                          </a:ln>
                          <a:effectLst>
                            <a:outerShdw blurRad="50800" dist="38100" dir="2700000" algn="tl" rotWithShape="0">
                              <a:schemeClr val="bg1">
                                <a:lumMod val="95000"/>
                                <a:alpha val="40000"/>
                              </a:schemeClr>
                            </a:outerShdw>
                          </a:effectLst>
                        </a:defRPr>
                      </a:pPr>
                      <a:t>[VALUE]</a:t>
                    </a:fld>
                    <a:r>
                      <a:rPr lang="en-US" sz="1000" baseline="0"/>
                      <a:t>
</a:t>
                    </a:r>
                    <a:fld id="{1DA17EA6-47AE-43F8-BA0D-108192FED9B0}" type="PERCENTAGE">
                      <a:rPr lang="en-US" sz="1000" b="1" baseline="0"/>
                      <a:pPr algn="r">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sp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38892993850221275"/>
                      <c:h val="0.14334716459197788"/>
                    </c:manualLayout>
                  </c15:layout>
                  <c15:dlblFieldTable/>
                  <c15:showDataLabelsRange val="0"/>
                </c:ext>
              </c:extLst>
            </c:dLbl>
            <c:dLbl>
              <c:idx val="4"/>
              <c:layout>
                <c:manualLayout>
                  <c:x val="-0.2562165641703546"/>
                  <c:y val="5.7190729789481712E-2"/>
                </c:manualLayout>
              </c:layout>
              <c:tx>
                <c:rich>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31A12D73-45B6-44AC-BB4D-3093561870F5}" type="CATEGORYNAME">
                      <a:rPr lang="en-US" sz="1000"/>
                      <a:pPr algn="r">
                        <a:defRPr>
                          <a:ln>
                            <a:noFill/>
                          </a:ln>
                          <a:effectLst>
                            <a:outerShdw blurRad="50800" dist="38100" dir="2700000" algn="tl" rotWithShape="0">
                              <a:schemeClr val="bg1">
                                <a:lumMod val="95000"/>
                                <a:alpha val="40000"/>
                              </a:schemeClr>
                            </a:outerShdw>
                          </a:effectLst>
                        </a:defRPr>
                      </a:pPr>
                      <a:t>[CATEGORY NAME]</a:t>
                    </a:fld>
                    <a:r>
                      <a:rPr lang="en-US" sz="1000" baseline="0"/>
                      <a:t>
</a:t>
                    </a:r>
                    <a:fld id="{164AEDB3-D60E-4629-BB22-ACFE21984F43}" type="VALUE">
                      <a:rPr lang="en-US" sz="1000" baseline="0"/>
                      <a:pPr algn="r">
                        <a:defRPr>
                          <a:ln>
                            <a:noFill/>
                          </a:ln>
                          <a:effectLst>
                            <a:outerShdw blurRad="50800" dist="38100" dir="2700000" algn="tl" rotWithShape="0">
                              <a:schemeClr val="bg1">
                                <a:lumMod val="95000"/>
                                <a:alpha val="40000"/>
                              </a:schemeClr>
                            </a:outerShdw>
                          </a:effectLst>
                        </a:defRPr>
                      </a:pPr>
                      <a:t>[VALUE]</a:t>
                    </a:fld>
                    <a:r>
                      <a:rPr lang="en-US" sz="1000" baseline="0"/>
                      <a:t>
</a:t>
                    </a:r>
                    <a:fld id="{AB2885AF-9E21-4252-8906-F5F123FB8BE1}" type="PERCENTAGE">
                      <a:rPr lang="en-US" sz="1000" b="1" baseline="0"/>
                      <a:pPr algn="r">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3078660181327745"/>
                      <c:h val="0.18579322812864157"/>
                    </c:manualLayout>
                  </c15:layout>
                  <c15:dlblFieldTable/>
                  <c15:showDataLabelsRange val="0"/>
                </c:ext>
              </c:extLst>
            </c:dLbl>
            <c:dLbl>
              <c:idx val="5"/>
              <c:layout>
                <c:manualLayout>
                  <c:x val="-0.20339258839182497"/>
                  <c:y val="3.6804870345563546E-2"/>
                </c:manualLayout>
              </c:layout>
              <c:tx>
                <c:rich>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8F6739BC-ADF8-4CED-B905-A429BD89380D}" type="CATEGORYNAME">
                      <a:rPr lang="en-US" sz="1000"/>
                      <a:pPr algn="l">
                        <a:defRPr>
                          <a:ln>
                            <a:noFill/>
                          </a:ln>
                          <a:effectLst>
                            <a:outerShdw blurRad="50800" dist="38100" dir="2700000" algn="tl" rotWithShape="0">
                              <a:schemeClr val="bg1">
                                <a:lumMod val="95000"/>
                                <a:alpha val="40000"/>
                              </a:schemeClr>
                            </a:outerShdw>
                          </a:effectLst>
                        </a:defRPr>
                      </a:pPr>
                      <a:t>[CATEGORY NAME]</a:t>
                    </a:fld>
                    <a:r>
                      <a:rPr lang="en-US" sz="1000" baseline="0"/>
                      <a:t>
</a:t>
                    </a:r>
                    <a:fld id="{131061D2-9DD1-4415-9958-A8BD78FB8940}" type="VALUE">
                      <a:rPr lang="en-US" sz="1000" baseline="0"/>
                      <a:pPr algn="l">
                        <a:defRPr>
                          <a:ln>
                            <a:noFill/>
                          </a:ln>
                          <a:effectLst>
                            <a:outerShdw blurRad="50800" dist="38100" dir="2700000" algn="tl" rotWithShape="0">
                              <a:schemeClr val="bg1">
                                <a:lumMod val="95000"/>
                                <a:alpha val="40000"/>
                              </a:schemeClr>
                            </a:outerShdw>
                          </a:effectLst>
                        </a:defRPr>
                      </a:pPr>
                      <a:t>[VALUE]</a:t>
                    </a:fld>
                    <a:r>
                      <a:rPr lang="en-US" sz="1000" baseline="0"/>
                      <a:t>
</a:t>
                    </a:r>
                    <a:fld id="{9C52308F-FAFF-4857-80C9-9235240B8093}" type="PERCENTAGE">
                      <a:rPr lang="en-US" sz="1000" b="1" baseline="0"/>
                      <a:pPr algn="l">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2457176723877253"/>
                      <c:h val="0.16626588688862026"/>
                    </c:manualLayout>
                  </c15:layout>
                  <c15:dlblFieldTable/>
                  <c15:showDataLabelsRange val="0"/>
                </c:ext>
              </c:extLst>
            </c:dLbl>
            <c:dLbl>
              <c:idx val="6"/>
              <c:layout>
                <c:manualLayout>
                  <c:x val="-0.22710306372993699"/>
                  <c:y val="-0.13668180481589179"/>
                </c:manualLayout>
              </c:layout>
              <c:tx>
                <c:rich>
                  <a:bodyPr rot="0" spcFirstLastPara="1" vertOverflow="overflow" horzOverflow="overflow" vert="horz" wrap="square" lIns="38100" tIns="19050" rIns="38100" bIns="19050" anchor="ctr" anchorCtr="0">
                    <a:sp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C1B08EF5-1980-46AD-9298-C7D2A2DEA5A9}" type="CATEGORYNAME">
                      <a:rPr lang="en-US"/>
                      <a:pPr algn="r">
                        <a:defRPr>
                          <a:ln>
                            <a:noFill/>
                          </a:ln>
                          <a:effectLst>
                            <a:outerShdw blurRad="50800" dist="38100" dir="2700000" algn="tl" rotWithShape="0">
                              <a:schemeClr val="bg1">
                                <a:lumMod val="95000"/>
                                <a:alpha val="40000"/>
                              </a:schemeClr>
                            </a:outerShdw>
                          </a:effectLst>
                        </a:defRPr>
                      </a:pPr>
                      <a:t>[CATEGORY NAME]</a:t>
                    </a:fld>
                    <a:r>
                      <a:rPr lang="en-US" baseline="0"/>
                      <a:t>
</a:t>
                    </a:r>
                    <a:fld id="{01E3A69D-19DA-4D3F-8CDC-3EF0E672C829}" type="VALUE">
                      <a:rPr lang="en-US" b="0" baseline="0"/>
                      <a:pPr algn="r">
                        <a:defRPr>
                          <a:ln>
                            <a:noFill/>
                          </a:ln>
                          <a:effectLst>
                            <a:outerShdw blurRad="50800" dist="38100" dir="2700000" algn="tl" rotWithShape="0">
                              <a:schemeClr val="bg1">
                                <a:lumMod val="95000"/>
                                <a:alpha val="40000"/>
                              </a:schemeClr>
                            </a:outerShdw>
                          </a:effectLst>
                        </a:defRPr>
                      </a:pPr>
                      <a:t>[VALUE]</a:t>
                    </a:fld>
                    <a:r>
                      <a:rPr lang="en-US" baseline="0"/>
                      <a:t>
</a:t>
                    </a:r>
                    <a:fld id="{14E2FCA3-A1BB-48FB-8AFB-C43E0F467121}" type="PERCENTAGE">
                      <a:rPr lang="en-US" b="1" baseline="0"/>
                      <a:pPr algn="r">
                        <a:defRPr>
                          <a:ln>
                            <a:noFill/>
                          </a:ln>
                          <a:effectLst>
                            <a:outerShdw blurRad="50800" dist="38100" dir="2700000" algn="tl" rotWithShape="0">
                              <a:schemeClr val="bg1">
                                <a:lumMod val="95000"/>
                                <a:alpha val="40000"/>
                              </a:schemeClr>
                            </a:outerShdw>
                          </a:effectLst>
                        </a:defRPr>
                      </a:pPr>
                      <a:t>[PERCENTAGE]</a:t>
                    </a:fld>
                    <a:endParaRPr lang="en-US" baseline="0"/>
                  </a:p>
                </c:rich>
              </c:tx>
              <c:numFmt formatCode="General" sourceLinked="0"/>
              <c:spPr>
                <a:noFill/>
                <a:ln w="25400">
                  <a:noFill/>
                </a:ln>
                <a:effectLst/>
              </c:spPr>
              <c:txPr>
                <a:bodyPr rot="0" spcFirstLastPara="1" vertOverflow="overflow" horzOverflow="overflow" vert="horz" wrap="square" lIns="38100" tIns="19050" rIns="38100" bIns="19050" anchor="ctr" anchorCtr="0">
                  <a:sp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32700218924247371"/>
                      <c:h val="0.15085873601899347"/>
                    </c:manualLayout>
                  </c15:layout>
                  <c15:dlblFieldTable/>
                  <c15:showDataLabelsRange val="0"/>
                </c:ext>
              </c:extLst>
            </c:dLbl>
            <c:numFmt formatCode="General" sourceLinked="0"/>
            <c:spPr>
              <a:noFill/>
              <a:ln w="25400">
                <a:noFill/>
              </a:ln>
              <a:effectLst/>
            </c:spPr>
            <c:txPr>
              <a:bodyPr rot="0" spcFirstLastPara="1" vertOverflow="overflow" horzOverflow="overflow" vert="horz" wrap="square" lIns="38100" tIns="19050" rIns="38100" bIns="19050" anchor="ctr" anchorCtr="1">
                <a:spAutoFit/>
              </a:bodyPr>
              <a:lstStyle/>
              <a:p>
                <a:pP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'Anexa 5'!$B$6:$B$12</c:f>
              <c:strCache>
                <c:ptCount val="7"/>
                <c:pt idx="0">
                  <c:v>Proceduri anulate de AAP</c:v>
                </c:pt>
                <c:pt idx="1">
                  <c:v>Proceduri anulate de AC din diverse  motive</c:v>
                </c:pt>
                <c:pt idx="2">
                  <c:v>Proceduri anulate de AC din lipsa concurenţei</c:v>
                </c:pt>
                <c:pt idx="3">
                  <c:v>Proceduri anulate de AC din lipsa finanţării</c:v>
                </c:pt>
                <c:pt idx="4">
                  <c:v>Proceduri anulate de AC din lipsă de oferte</c:v>
                </c:pt>
                <c:pt idx="5">
                  <c:v>Proceduri anulate din lipsa a 3 ofertanţi calificaţi</c:v>
                </c:pt>
                <c:pt idx="6">
                  <c:v>Proceduri desfășurate prin SIA RSAP anulate</c:v>
                </c:pt>
              </c:strCache>
            </c:strRef>
          </c:cat>
          <c:val>
            <c:numRef>
              <c:f>'Anexa 5'!$C$6:$C$12</c:f>
              <c:numCache>
                <c:formatCode>General</c:formatCode>
                <c:ptCount val="7"/>
                <c:pt idx="0">
                  <c:v>49</c:v>
                </c:pt>
                <c:pt idx="1">
                  <c:v>181</c:v>
                </c:pt>
                <c:pt idx="2">
                  <c:v>118</c:v>
                </c:pt>
                <c:pt idx="3">
                  <c:v>29</c:v>
                </c:pt>
                <c:pt idx="4">
                  <c:v>100</c:v>
                </c:pt>
                <c:pt idx="5">
                  <c:v>51</c:v>
                </c:pt>
                <c:pt idx="6">
                  <c:v>369</c:v>
                </c:pt>
              </c:numCache>
            </c:numRef>
          </c:val>
        </c:ser>
        <c:dLbls>
          <c:showLegendKey val="0"/>
          <c:showVal val="0"/>
          <c:showCatName val="0"/>
          <c:showSerName val="0"/>
          <c:showPercent val="0"/>
          <c:showBubbleSize val="0"/>
          <c:showLeaderLines val="1"/>
        </c:dLbls>
        <c:firstSliceAng val="41"/>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r>
              <a:rPr lang="ro-RO" sz="1200" b="1" i="0" u="none" strike="noStrike" baseline="0">
                <a:effectLst/>
              </a:rPr>
              <a:t>COP fără publicare în BAP</a:t>
            </a:r>
            <a:r>
              <a:rPr lang="ro-RO" sz="1200" b="1" i="0" u="none" strike="noStrike" baseline="0"/>
              <a:t> </a:t>
            </a:r>
            <a:endParaRPr lang="ro-RO" b="1"/>
          </a:p>
        </c:rich>
      </c:tx>
      <c:layout>
        <c:manualLayout>
          <c:xMode val="edge"/>
          <c:yMode val="edge"/>
          <c:x val="0.3896029911116955"/>
          <c:y val="1.455604075691411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ro-RO"/>
        </a:p>
      </c:txPr>
    </c:title>
    <c:autoTitleDeleted val="0"/>
    <c:plotArea>
      <c:layout>
        <c:manualLayout>
          <c:layoutTarget val="inner"/>
          <c:xMode val="edge"/>
          <c:yMode val="edge"/>
          <c:x val="0.25259686168678025"/>
          <c:y val="0.16489243429724121"/>
          <c:w val="0.52321223219389557"/>
          <c:h val="0.75071003679125259"/>
        </c:manualLayout>
      </c:layout>
      <c:doughnutChart>
        <c:varyColors val="1"/>
        <c:ser>
          <c:idx val="0"/>
          <c:order val="0"/>
          <c:spPr>
            <a:ln w="25400"/>
            <a:effectLst/>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hade val="70000"/>
                </a:schemeClr>
              </a:solidFill>
              <a:ln w="25400" cap="flat" cmpd="sng" algn="ctr">
                <a:solidFill>
                  <a:schemeClr val="lt1"/>
                </a:solidFill>
                <a:prstDash val="solid"/>
                <a:round/>
              </a:ln>
              <a:effectLst/>
            </c:spPr>
          </c:dPt>
          <c:dPt>
            <c:idx val="2"/>
            <c:bubble3D val="0"/>
            <c:spPr>
              <a:solidFill>
                <a:schemeClr val="accent5">
                  <a:shade val="90000"/>
                </a:schemeClr>
              </a:solidFill>
              <a:ln w="25400" cap="flat" cmpd="sng" algn="ctr">
                <a:solidFill>
                  <a:schemeClr val="lt1"/>
                </a:solidFill>
                <a:prstDash val="solid"/>
                <a:round/>
              </a:ln>
              <a:effectLst/>
            </c:spPr>
          </c:dPt>
          <c:dPt>
            <c:idx val="3"/>
            <c:bubble3D val="0"/>
            <c:spPr>
              <a:solidFill>
                <a:schemeClr val="accent5">
                  <a:tint val="90000"/>
                </a:schemeClr>
              </a:solidFill>
              <a:ln w="25400" cap="flat" cmpd="sng" algn="ctr">
                <a:solidFill>
                  <a:schemeClr val="lt1"/>
                </a:solidFill>
                <a:prstDash val="solid"/>
                <a:round/>
              </a:ln>
              <a:effectLst/>
            </c:spPr>
          </c:dPt>
          <c:dPt>
            <c:idx val="4"/>
            <c:bubble3D val="0"/>
            <c:spPr>
              <a:solidFill>
                <a:schemeClr val="accent5">
                  <a:tint val="70000"/>
                </a:schemeClr>
              </a:solidFill>
              <a:ln w="25400" cap="flat" cmpd="sng" algn="ctr">
                <a:solidFill>
                  <a:schemeClr val="lt1"/>
                </a:solidFill>
                <a:prstDash val="solid"/>
                <a:round/>
              </a:ln>
              <a:effectLst/>
            </c:spPr>
          </c:dPt>
          <c:dPt>
            <c:idx val="5"/>
            <c:bubble3D val="0"/>
            <c:spPr>
              <a:solidFill>
                <a:schemeClr val="accent5">
                  <a:tint val="50000"/>
                </a:schemeClr>
              </a:solidFill>
              <a:ln w="25400" cap="flat" cmpd="sng" algn="ctr">
                <a:solidFill>
                  <a:schemeClr val="lt1"/>
                </a:solidFill>
                <a:prstDash val="solid"/>
                <a:round/>
              </a:ln>
              <a:effectLst/>
            </c:spPr>
          </c:dPt>
          <c:dLbls>
            <c:dLbl>
              <c:idx val="0"/>
              <c:layout>
                <c:manualLayout>
                  <c:x val="0.27372107515076044"/>
                  <c:y val="-0.13832341917958946"/>
                </c:manualLayout>
              </c:layout>
              <c:tx>
                <c:rich>
                  <a:bodyPr rot="0" spcFirstLastPara="1" vertOverflow="ellipsis" vert="horz" wrap="square" lIns="38100" tIns="19050" rIns="38100" bIns="19050" anchor="ctr" anchorCtr="0">
                    <a:spAutoFit/>
                  </a:bodyPr>
                  <a:lstStyle/>
                  <a:p>
                    <a:pPr algn="r" rtl="0">
                      <a:defRPr lang="en-US" sz="1000" b="0" i="0" u="none" strike="noStrike" kern="1200" baseline="0">
                        <a:solidFill>
                          <a:srgbClr val="000000"/>
                        </a:solidFill>
                        <a:latin typeface="Calibri"/>
                        <a:ea typeface="Calibri"/>
                        <a:cs typeface="Calibri"/>
                      </a:defRPr>
                    </a:pPr>
                    <a:fld id="{4DB0EC02-C7F5-4307-98C8-7F95D50012C3}" type="CATEGORYNAME">
                      <a:rPr lang="en-US" sz="1000" b="0" i="0" u="none" strike="noStrike" kern="1200" baseline="0">
                        <a:solidFill>
                          <a:srgbClr val="000000"/>
                        </a:solidFill>
                        <a:latin typeface="Calibri"/>
                        <a:ea typeface="Calibri"/>
                        <a:cs typeface="Calibri"/>
                      </a:rPr>
                      <a:pPr algn="r" rtl="0">
                        <a:defRPr lang="en-US"/>
                      </a:pPr>
                      <a:t>[CATEGORY NAME]</a:t>
                    </a:fld>
                    <a:r>
                      <a:rPr lang="en-US" sz="1000" b="0" i="0" u="none" strike="noStrike" kern="1200" baseline="0">
                        <a:solidFill>
                          <a:srgbClr val="000000"/>
                        </a:solidFill>
                        <a:latin typeface="Calibri"/>
                        <a:ea typeface="Calibri"/>
                        <a:cs typeface="Calibri"/>
                      </a:rPr>
                      <a:t>
</a:t>
                    </a:r>
                    <a:fld id="{6D2CF8FF-2625-4AEE-B269-C24BAF67069D}" type="VALUE">
                      <a:rPr lang="en-US" sz="1000" b="0" i="0" u="none" strike="noStrike" kern="1200" baseline="0">
                        <a:solidFill>
                          <a:srgbClr val="000000"/>
                        </a:solidFill>
                        <a:latin typeface="Calibri"/>
                        <a:ea typeface="Calibri"/>
                        <a:cs typeface="Calibri"/>
                      </a:rPr>
                      <a:pPr algn="r" rtl="0">
                        <a:defRPr lang="en-US"/>
                      </a:pPr>
                      <a:t>[VALUE]</a:t>
                    </a:fld>
                    <a:r>
                      <a:rPr lang="en-US" sz="1000" b="0" i="0" u="none" strike="noStrike" kern="1200" baseline="0">
                        <a:solidFill>
                          <a:srgbClr val="000000"/>
                        </a:solidFill>
                        <a:latin typeface="Calibri"/>
                        <a:ea typeface="Calibri"/>
                        <a:cs typeface="Calibri"/>
                      </a:rPr>
                      <a:t>
</a:t>
                    </a:r>
                    <a:fld id="{41ABA536-7B4E-428B-8788-726FB970F15F}" type="PERCENTAGE">
                      <a:rPr lang="en-US" sz="1000" b="1" i="0" u="none" strike="noStrike" kern="1200" baseline="0">
                        <a:solidFill>
                          <a:srgbClr val="000000"/>
                        </a:solidFill>
                        <a:latin typeface="Calibri"/>
                        <a:ea typeface="Calibri"/>
                        <a:cs typeface="Calibri"/>
                      </a:rPr>
                      <a:pPr algn="r" rtl="0">
                        <a:defRPr lang="en-US"/>
                      </a:pPr>
                      <a:t>[PERCENTAGE]</a:t>
                    </a:fld>
                    <a:endParaRPr lang="en-US" sz="1000" b="0" i="0" u="none" strike="noStrike" kern="1200" baseline="0">
                      <a:solidFill>
                        <a:srgbClr val="000000"/>
                      </a:solidFill>
                      <a:latin typeface="Calibri"/>
                      <a:ea typeface="Calibri"/>
                      <a:cs typeface="Calibri"/>
                    </a:endParaRPr>
                  </a:p>
                </c:rich>
              </c:tx>
              <c:spPr>
                <a:solidFill>
                  <a:schemeClr val="lt1"/>
                </a:solidFill>
                <a:ln>
                  <a:noFill/>
                </a:ln>
                <a:effectLst/>
              </c:spPr>
              <c:txPr>
                <a:bodyPr rot="0" spcFirstLastPara="1" vertOverflow="ellipsis" vert="horz" wrap="square" lIns="38100" tIns="19050" rIns="38100" bIns="19050" anchor="ctr" anchorCtr="0">
                  <a:spAutoFit/>
                </a:bodyPr>
                <a:lstStyle/>
                <a:p>
                  <a:pPr algn="r" rtl="0">
                    <a:defRPr lang="en-US"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15:dlblFieldTable/>
                  <c15:showDataLabelsRange val="0"/>
                </c:ext>
              </c:extLst>
            </c:dLbl>
            <c:dLbl>
              <c:idx val="1"/>
              <c:layout>
                <c:manualLayout>
                  <c:x val="0.18932566966695336"/>
                  <c:y val="-0.10885740810782937"/>
                </c:manualLayout>
              </c:layout>
              <c:tx>
                <c:rich>
                  <a:bodyPr/>
                  <a:lstStyle/>
                  <a:p>
                    <a:fld id="{E5A53DEC-6E4E-422E-9418-A2B43ABCA7C7}" type="CATEGORYNAME">
                      <a:rPr lang="en-US"/>
                      <a:pPr/>
                      <a:t>[CATEGORY NAME]</a:t>
                    </a:fld>
                    <a:endParaRPr lang="en-US"/>
                  </a:p>
                  <a:p>
                    <a:fld id="{358DE4B1-AA2F-468C-8439-4F99025E8417}" type="VALUE">
                      <a:rPr lang="en-US"/>
                      <a:pPr/>
                      <a:t>[VALUE]</a:t>
                    </a:fld>
                    <a:r>
                      <a:rPr lang="en-US"/>
                      <a:t> </a:t>
                    </a:r>
                  </a:p>
                  <a:p>
                    <a:fld id="{4E607E11-1038-4F3E-980D-407DC809EC6E}" type="PERCENTAGE">
                      <a:rPr lang="en-US" b="1"/>
                      <a:pPr/>
                      <a:t>[PERCENTAGE]</a:t>
                    </a:fld>
                    <a:endParaRPr lang="ro-RO"/>
                  </a:p>
                </c:rich>
              </c:tx>
              <c:showLegendKey val="0"/>
              <c:showVal val="1"/>
              <c:showCatName val="1"/>
              <c:showSerName val="0"/>
              <c:showPercent val="1"/>
              <c:showBubbleSize val="0"/>
              <c:extLst>
                <c:ext xmlns:c15="http://schemas.microsoft.com/office/drawing/2012/chart" uri="{CE6537A1-D6FC-4f65-9D91-7224C49458BB}">
                  <c15:layout/>
                  <c15:dlblFieldTable/>
                  <c15:showDataLabelsRange val="0"/>
                </c:ext>
              </c:extLst>
            </c:dLbl>
            <c:dLbl>
              <c:idx val="2"/>
              <c:layout>
                <c:manualLayout>
                  <c:x val="-0.24890118024807881"/>
                  <c:y val="0.13358800673933205"/>
                </c:manualLayout>
              </c:layout>
              <c:tx>
                <c:rich>
                  <a:bodyPr/>
                  <a:lstStyle/>
                  <a:p>
                    <a:fld id="{27CDF489-8F0C-454F-8891-794F68538A3E}" type="CATEGORYNAME">
                      <a:rPr lang="en-US"/>
                      <a:pPr/>
                      <a:t>[CATEGORY NAME]</a:t>
                    </a:fld>
                    <a:r>
                      <a:rPr lang="en-US"/>
                      <a:t>
</a:t>
                    </a:r>
                    <a:fld id="{17A26EFE-CBBA-4B3D-AC62-262BB17ABD37}" type="VALUE">
                      <a:rPr lang="en-US"/>
                      <a:pPr/>
                      <a:t>[VALUE]</a:t>
                    </a:fld>
                    <a:r>
                      <a:rPr lang="en-US"/>
                      <a:t>
</a:t>
                    </a:r>
                    <a:fld id="{7B0F0534-2EE0-45E7-BCE9-C24204E0033D}" type="PERCENTAGE">
                      <a:rPr lang="en-US" b="1"/>
                      <a:pPr/>
                      <a:t>[PERCENTAGE]</a:t>
                    </a:fld>
                    <a:endParaRPr lang="en-US"/>
                  </a:p>
                </c:rich>
              </c:tx>
              <c:showLegendKey val="0"/>
              <c:showVal val="1"/>
              <c:showCatName val="1"/>
              <c:showSerName val="0"/>
              <c:showPercent val="1"/>
              <c:showBubbleSize val="0"/>
              <c:separator>
</c:separator>
              <c:extLst>
                <c:ext xmlns:c15="http://schemas.microsoft.com/office/drawing/2012/chart" uri="{CE6537A1-D6FC-4f65-9D91-7224C49458BB}">
                  <c15:layout>
                    <c:manualLayout>
                      <c:w val="0.25775541825151066"/>
                      <c:h val="0.15085880640465793"/>
                    </c:manualLayout>
                  </c15:layout>
                  <c15:dlblFieldTable/>
                  <c15:showDataLabelsRange val="0"/>
                </c:ext>
              </c:extLst>
            </c:dLbl>
            <c:dLbl>
              <c:idx val="3"/>
              <c:layout>
                <c:manualLayout>
                  <c:x val="-0.20424673592701062"/>
                  <c:y val="7.8602620087336136E-2"/>
                </c:manualLayout>
              </c:layout>
              <c:tx>
                <c:rich>
                  <a:bodyPr/>
                  <a:lstStyle/>
                  <a:p>
                    <a:fld id="{152071F9-D620-4ADD-972E-96F070768F5A}" type="CATEGORYNAME">
                      <a:rPr lang="en-US"/>
                      <a:pPr/>
                      <a:t>[CATEGORY NAME]</a:t>
                    </a:fld>
                    <a:r>
                      <a:rPr lang="en-US"/>
                      <a:t> </a:t>
                    </a:r>
                  </a:p>
                  <a:p>
                    <a:r>
                      <a:rPr lang="en-US"/>
                      <a:t>1
</a:t>
                    </a:r>
                    <a:fld id="{17F40E66-7485-4C04-A0CD-4DF3BC911F70}" type="PERCENTAGE">
                      <a:rPr lang="en-US" b="1"/>
                      <a:pPr/>
                      <a:t>[PERCENTAGE]</a:t>
                    </a:fld>
                    <a:endParaRPr lang="en-US"/>
                  </a:p>
                </c:rich>
              </c:tx>
              <c:showLegendKey val="0"/>
              <c:showVal val="1"/>
              <c:showCatName val="1"/>
              <c:showSerName val="0"/>
              <c:showPercent val="1"/>
              <c:showBubbleSize val="0"/>
              <c:extLst>
                <c:ext xmlns:c15="http://schemas.microsoft.com/office/drawing/2012/chart" uri="{CE6537A1-D6FC-4f65-9D91-7224C49458BB}">
                  <c15:layout/>
                  <c15:dlblFieldTable/>
                  <c15:showDataLabelsRange val="0"/>
                </c:ext>
              </c:extLst>
            </c:dLbl>
            <c:dLbl>
              <c:idx val="4"/>
              <c:layout>
                <c:manualLayout>
                  <c:x val="-0.25436477230141435"/>
                  <c:y val="-3.2120482756249354E-2"/>
                </c:manualLayout>
              </c:layout>
              <c:tx>
                <c:rich>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fld id="{DDD5CECA-0ED2-4C46-B547-4EF9BC02260F}" type="CATEGORYNAME">
                      <a:rPr lang="en-US"/>
                      <a:pPr algn="r">
                        <a:defRPr/>
                      </a:pPr>
                      <a:t>[CATEGORY NAME]</a:t>
                    </a:fld>
                    <a:r>
                      <a:rPr lang="en-US"/>
                      <a:t> </a:t>
                    </a:r>
                  </a:p>
                  <a:p>
                    <a:pPr algn="r">
                      <a:defRPr/>
                    </a:pPr>
                    <a:fld id="{10975EF5-B6E4-4A14-9563-82D4BE49D584}" type="VALUE">
                      <a:rPr lang="en-US"/>
                      <a:pPr algn="r">
                        <a:defRPr/>
                      </a:pPr>
                      <a:t>[VALUE]</a:t>
                    </a:fld>
                    <a:r>
                      <a:rPr lang="en-US"/>
                      <a:t> </a:t>
                    </a:r>
                  </a:p>
                  <a:p>
                    <a:pPr algn="r">
                      <a:defRPr/>
                    </a:pPr>
                    <a:fld id="{A62B2977-998F-4349-8BAB-0BEF441BD638}" type="PERCENTAGE">
                      <a:rPr lang="en-US" b="1"/>
                      <a:pPr algn="r">
                        <a:defRPr/>
                      </a:pPr>
                      <a:t>[PERCENTAGE]</a:t>
                    </a:fld>
                    <a:endParaRPr lang="ro-RO"/>
                  </a:p>
                </c:rich>
              </c:tx>
              <c:spPr>
                <a:solidFill>
                  <a:schemeClr val="lt1"/>
                </a:solidFill>
                <a:ln>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9382111142433378"/>
                      <c:h val="0.17355178855918119"/>
                    </c:manualLayout>
                  </c15:layout>
                  <c15:dlblFieldTable/>
                  <c15:showDataLabelsRange val="0"/>
                </c:ext>
              </c:extLst>
            </c:dLbl>
            <c:dLbl>
              <c:idx val="5"/>
              <c:layout>
                <c:manualLayout>
                  <c:x val="-0.21299021304593266"/>
                  <c:y val="-0.15840066934864583"/>
                </c:manualLayout>
              </c:layout>
              <c:tx>
                <c:rich>
                  <a:bodyPr rot="0" spcFirstLastPara="1" vertOverflow="ellipsis" vert="horz" wrap="square" lIns="38100" tIns="19050" rIns="38100" bIns="19050" anchor="ctr" anchorCtr="0">
                    <a:spAutoFit/>
                  </a:bodyPr>
                  <a:lstStyle/>
                  <a:p>
                    <a:pPr algn="r">
                      <a:defRPr lang="en-US" sz="1000" b="0" i="0" u="none" strike="noStrike" kern="1200" baseline="0">
                        <a:solidFill>
                          <a:srgbClr val="000000"/>
                        </a:solidFill>
                        <a:latin typeface="Calibri"/>
                        <a:ea typeface="Calibri"/>
                        <a:cs typeface="Calibri"/>
                      </a:defRPr>
                    </a:pPr>
                    <a:fld id="{1E23EEBA-46D3-4748-B9C1-DDB7206A7108}" type="CATEGORYNAME">
                      <a:rPr lang="en-US" sz="1000" b="0" i="0" u="none" strike="noStrike" kern="1200" baseline="0">
                        <a:solidFill>
                          <a:srgbClr val="000000"/>
                        </a:solidFill>
                        <a:latin typeface="Calibri"/>
                        <a:ea typeface="Calibri"/>
                        <a:cs typeface="Calibri"/>
                      </a:rPr>
                      <a:pPr algn="r">
                        <a:defRPr lang="en-US"/>
                      </a:pPr>
                      <a:t>[CATEGORY NAME]</a:t>
                    </a:fld>
                    <a:r>
                      <a:rPr lang="en-US" sz="1000" b="0" i="0" u="none" strike="noStrike" kern="1200" baseline="0">
                        <a:solidFill>
                          <a:srgbClr val="000000"/>
                        </a:solidFill>
                        <a:latin typeface="Calibri"/>
                        <a:ea typeface="Calibri"/>
                        <a:cs typeface="Calibri"/>
                      </a:rPr>
                      <a:t>
</a:t>
                    </a:r>
                    <a:fld id="{E16F76B8-07F7-4F53-B086-4E6A59E5DDE5}" type="VALUE">
                      <a:rPr lang="en-US" sz="1000" b="0" i="0" u="none" strike="noStrike" kern="1200" baseline="0">
                        <a:solidFill>
                          <a:srgbClr val="000000"/>
                        </a:solidFill>
                        <a:latin typeface="Calibri"/>
                        <a:ea typeface="Calibri"/>
                        <a:cs typeface="Calibri"/>
                      </a:rPr>
                      <a:pPr algn="r">
                        <a:defRPr lang="en-US"/>
                      </a:pPr>
                      <a:t>[VALUE]</a:t>
                    </a:fld>
                    <a:r>
                      <a:rPr lang="en-US" sz="1000" b="0" i="0" u="none" strike="noStrike" kern="1200" baseline="0">
                        <a:solidFill>
                          <a:srgbClr val="000000"/>
                        </a:solidFill>
                        <a:latin typeface="Calibri"/>
                        <a:ea typeface="Calibri"/>
                        <a:cs typeface="Calibri"/>
                      </a:rPr>
                      <a:t>
</a:t>
                    </a:r>
                    <a:fld id="{98407E1D-C02B-423C-80CA-D44789E20B7E}" type="PERCENTAGE">
                      <a:rPr lang="en-US" sz="1000" b="1" i="0" u="none" strike="noStrike" kern="1200" baseline="0">
                        <a:solidFill>
                          <a:srgbClr val="000000"/>
                        </a:solidFill>
                        <a:latin typeface="Calibri"/>
                        <a:ea typeface="Calibri"/>
                        <a:cs typeface="Calibri"/>
                      </a:rPr>
                      <a:pPr algn="r">
                        <a:defRPr lang="en-US"/>
                      </a:pPr>
                      <a:t>[PERCENTAGE]</a:t>
                    </a:fld>
                    <a:endParaRPr lang="en-US" sz="1000" b="0" i="0" u="none" strike="noStrike" kern="1200" baseline="0">
                      <a:solidFill>
                        <a:srgbClr val="000000"/>
                      </a:solidFill>
                      <a:latin typeface="Calibri"/>
                      <a:ea typeface="Calibri"/>
                      <a:cs typeface="Calibri"/>
                    </a:endParaRPr>
                  </a:p>
                </c:rich>
              </c:tx>
              <c:spPr>
                <a:solidFill>
                  <a:schemeClr val="lt1"/>
                </a:solidFill>
                <a:ln>
                  <a:noFill/>
                </a:ln>
                <a:effectLst/>
              </c:spPr>
              <c:txPr>
                <a:bodyPr rot="0" spcFirstLastPara="1" vertOverflow="ellipsis" vert="horz" wrap="square" lIns="38100" tIns="19050" rIns="38100" bIns="19050" anchor="ctr" anchorCtr="0">
                  <a:spAutoFit/>
                </a:bodyPr>
                <a:lstStyle/>
                <a:p>
                  <a:pPr algn="r">
                    <a:defRPr lang="en-US"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15:dlblFieldTable/>
                  <c15:showDataLabelsRange val="0"/>
                </c:ext>
              </c:extLst>
            </c:dLbl>
            <c:spPr>
              <a:solidFill>
                <a:schemeClr val="lt1"/>
              </a:solidFill>
              <a:ln>
                <a:noFill/>
              </a:ln>
              <a:effectLst/>
            </c:spPr>
            <c:txPr>
              <a:bodyPr rot="0" spcFirstLastPara="1" vertOverflow="ellipsis" vert="horz" wrap="square" lIns="38100" tIns="19050" rIns="38100" bIns="19050" anchor="ctr" anchorCtr="0">
                <a:sp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'Anexa 5'!$B$6:$B$11</c:f>
              <c:strCache>
                <c:ptCount val="6"/>
                <c:pt idx="0">
                  <c:v>Proceduri anulate de AAP</c:v>
                </c:pt>
                <c:pt idx="1">
                  <c:v>Proceduri anulate de AC din diverse  motive</c:v>
                </c:pt>
                <c:pt idx="2">
                  <c:v>Proceduri anulate de AC din lipsa concurenţei</c:v>
                </c:pt>
                <c:pt idx="3">
                  <c:v>Proceduri anulate de AC din lipsa finanţării</c:v>
                </c:pt>
                <c:pt idx="4">
                  <c:v>Proceduri anulate de AC din lipsă de oferte</c:v>
                </c:pt>
                <c:pt idx="5">
                  <c:v>Proceduri anulate din lipsa a 3 ofertanţi calificaţi</c:v>
                </c:pt>
              </c:strCache>
            </c:strRef>
          </c:cat>
          <c:val>
            <c:numRef>
              <c:f>'Anexa 5'!$D$6:$D$11</c:f>
              <c:numCache>
                <c:formatCode>General</c:formatCode>
                <c:ptCount val="6"/>
                <c:pt idx="0">
                  <c:v>0</c:v>
                </c:pt>
                <c:pt idx="1">
                  <c:v>12</c:v>
                </c:pt>
                <c:pt idx="2">
                  <c:v>5</c:v>
                </c:pt>
                <c:pt idx="3">
                  <c:v>3</c:v>
                </c:pt>
                <c:pt idx="4">
                  <c:v>2</c:v>
                </c:pt>
                <c:pt idx="5">
                  <c:v>5</c:v>
                </c:pt>
              </c:numCache>
            </c:numRef>
          </c:val>
        </c:ser>
        <c:dLbls>
          <c:showLegendKey val="0"/>
          <c:showVal val="0"/>
          <c:showCatName val="0"/>
          <c:showSerName val="0"/>
          <c:showPercent val="0"/>
          <c:showBubbleSize val="0"/>
          <c:showLeaderLines val="1"/>
        </c:dLbls>
        <c:firstSliceAng val="0"/>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r>
              <a:rPr lang="ro-RO" b="1"/>
              <a:t>Licitaţii Publice</a:t>
            </a:r>
          </a:p>
        </c:rich>
      </c:tx>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ro-RO"/>
        </a:p>
      </c:txPr>
    </c:title>
    <c:autoTitleDeleted val="0"/>
    <c:plotArea>
      <c:layout/>
      <c:doughnutChart>
        <c:varyColors val="1"/>
        <c:ser>
          <c:idx val="0"/>
          <c:order val="0"/>
          <c:spPr>
            <a:ln w="25400"/>
            <a:effectLst/>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hade val="70000"/>
                </a:schemeClr>
              </a:solidFill>
              <a:ln w="25400" cap="flat" cmpd="sng" algn="ctr">
                <a:solidFill>
                  <a:schemeClr val="lt1"/>
                </a:solidFill>
                <a:prstDash val="solid"/>
                <a:round/>
              </a:ln>
              <a:effectLst/>
            </c:spPr>
          </c:dPt>
          <c:dPt>
            <c:idx val="2"/>
            <c:bubble3D val="0"/>
            <c:spPr>
              <a:solidFill>
                <a:schemeClr val="accent5">
                  <a:shade val="90000"/>
                </a:schemeClr>
              </a:solidFill>
              <a:ln w="25400" cap="flat" cmpd="sng" algn="ctr">
                <a:solidFill>
                  <a:schemeClr val="lt1"/>
                </a:solidFill>
                <a:prstDash val="solid"/>
                <a:round/>
              </a:ln>
              <a:effectLst/>
            </c:spPr>
          </c:dPt>
          <c:dPt>
            <c:idx val="3"/>
            <c:bubble3D val="0"/>
            <c:spPr>
              <a:solidFill>
                <a:schemeClr val="accent5"/>
              </a:solidFill>
              <a:ln w="25400" cap="flat" cmpd="sng" algn="ctr">
                <a:solidFill>
                  <a:schemeClr val="lt1"/>
                </a:solidFill>
                <a:prstDash val="solid"/>
                <a:round/>
              </a:ln>
              <a:effectLst/>
            </c:spPr>
          </c:dPt>
          <c:dPt>
            <c:idx val="4"/>
            <c:bubble3D val="0"/>
            <c:spPr>
              <a:solidFill>
                <a:schemeClr val="accent5">
                  <a:tint val="70000"/>
                </a:schemeClr>
              </a:solidFill>
              <a:ln w="25400" cap="flat" cmpd="sng" algn="ctr">
                <a:solidFill>
                  <a:schemeClr val="lt1"/>
                </a:solidFill>
                <a:prstDash val="solid"/>
                <a:round/>
              </a:ln>
              <a:effectLst/>
            </c:spPr>
          </c:dPt>
          <c:dPt>
            <c:idx val="5"/>
            <c:bubble3D val="0"/>
            <c:spPr>
              <a:solidFill>
                <a:schemeClr val="accent5">
                  <a:tint val="65000"/>
                </a:schemeClr>
              </a:solidFill>
              <a:ln w="25400" cap="flat" cmpd="sng" algn="ctr">
                <a:solidFill>
                  <a:schemeClr val="lt1"/>
                </a:solidFill>
                <a:prstDash val="solid"/>
                <a:round/>
              </a:ln>
              <a:effectLst/>
            </c:spPr>
          </c:dPt>
          <c:dPt>
            <c:idx val="6"/>
            <c:bubble3D val="0"/>
            <c:spPr>
              <a:solidFill>
                <a:schemeClr val="accent5">
                  <a:tint val="48000"/>
                </a:schemeClr>
              </a:solidFill>
              <a:ln w="25400" cap="flat" cmpd="sng" algn="ctr">
                <a:solidFill>
                  <a:schemeClr val="lt1"/>
                </a:solidFill>
                <a:prstDash val="solid"/>
                <a:round/>
              </a:ln>
              <a:effectLst/>
            </c:spPr>
          </c:dPt>
          <c:dLbls>
            <c:dLbl>
              <c:idx val="0"/>
              <c:layout>
                <c:manualLayout>
                  <c:x val="0.15693318456835822"/>
                  <c:y val="-0.20915766096039615"/>
                </c:manualLayout>
              </c:layout>
              <c:tx>
                <c:rich>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37DF83AE-1036-48E0-AEA5-299DCB1FC687}" type="CATEGORYNAME">
                      <a:rPr lang="en-US" sz="1000"/>
                      <a:pPr algn="l">
                        <a:defRPr>
                          <a:ln>
                            <a:noFill/>
                          </a:ln>
                          <a:effectLst>
                            <a:outerShdw blurRad="50800" dist="38100" dir="2700000" algn="tl" rotWithShape="0">
                              <a:schemeClr val="bg1">
                                <a:lumMod val="95000"/>
                                <a:alpha val="40000"/>
                              </a:schemeClr>
                            </a:outerShdw>
                          </a:effectLst>
                        </a:defRPr>
                      </a:pPr>
                      <a:t>[CATEGORY NAME]</a:t>
                    </a:fld>
                    <a:r>
                      <a:rPr lang="en-US" sz="1000" baseline="0"/>
                      <a:t>
</a:t>
                    </a:r>
                    <a:fld id="{BD2B6587-303C-4A7B-8A7C-3683F10E5F3F}" type="VALUE">
                      <a:rPr lang="en-US" sz="1000" baseline="0"/>
                      <a:pPr algn="l">
                        <a:defRPr>
                          <a:ln>
                            <a:noFill/>
                          </a:ln>
                          <a:effectLst>
                            <a:outerShdw blurRad="50800" dist="38100" dir="2700000" algn="tl" rotWithShape="0">
                              <a:schemeClr val="bg1">
                                <a:lumMod val="95000"/>
                                <a:alpha val="40000"/>
                              </a:schemeClr>
                            </a:outerShdw>
                          </a:effectLst>
                        </a:defRPr>
                      </a:pPr>
                      <a:t>[VALUE]</a:t>
                    </a:fld>
                    <a:r>
                      <a:rPr lang="en-US" sz="1000" baseline="0"/>
                      <a:t>
</a:t>
                    </a:r>
                    <a:fld id="{06F57BD8-FBE9-47F1-99E1-C1FB75D557B9}" type="PERCENTAGE">
                      <a:rPr lang="en-US" sz="1000" b="1" baseline="0"/>
                      <a:pPr algn="l">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a:noFill/>
                </a:ln>
                <a:effectLst/>
              </c:spPr>
              <c:txPr>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343958234958847"/>
                      <c:h val="0.13727462870167112"/>
                    </c:manualLayout>
                  </c15:layout>
                  <c15:dlblFieldTable/>
                  <c15:showDataLabelsRange val="0"/>
                </c:ext>
              </c:extLst>
            </c:dLbl>
            <c:dLbl>
              <c:idx val="1"/>
              <c:layout>
                <c:manualLayout>
                  <c:x val="0.20838155540004125"/>
                  <c:y val="-0.1756273178403307"/>
                </c:manualLayout>
              </c:layout>
              <c:tx>
                <c:rich>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93AA7418-BF9F-4A58-9C5E-A830229FF8DA}" type="CATEGORYNAME">
                      <a:rPr lang="en-US" sz="1000"/>
                      <a:pPr algn="l">
                        <a:defRPr>
                          <a:ln>
                            <a:noFill/>
                          </a:ln>
                          <a:effectLst>
                            <a:outerShdw blurRad="50800" dist="38100" dir="2700000" algn="tl" rotWithShape="0">
                              <a:schemeClr val="bg1">
                                <a:lumMod val="95000"/>
                                <a:alpha val="40000"/>
                              </a:schemeClr>
                            </a:outerShdw>
                          </a:effectLst>
                        </a:defRPr>
                      </a:pPr>
                      <a:t>[CATEGORY NAME]</a:t>
                    </a:fld>
                    <a:r>
                      <a:rPr lang="en-US" sz="1000" baseline="0"/>
                      <a:t>
</a:t>
                    </a:r>
                    <a:fld id="{107795E8-E323-4F24-941A-DEF991CE5DCD}" type="VALUE">
                      <a:rPr lang="en-US" sz="1000" baseline="0"/>
                      <a:pPr algn="l">
                        <a:defRPr>
                          <a:ln>
                            <a:noFill/>
                          </a:ln>
                          <a:effectLst>
                            <a:outerShdw blurRad="50800" dist="38100" dir="2700000" algn="tl" rotWithShape="0">
                              <a:schemeClr val="bg1">
                                <a:lumMod val="95000"/>
                                <a:alpha val="40000"/>
                              </a:schemeClr>
                            </a:outerShdw>
                          </a:effectLst>
                        </a:defRPr>
                      </a:pPr>
                      <a:t>[VALUE]</a:t>
                    </a:fld>
                    <a:r>
                      <a:rPr lang="en-US" sz="1000" baseline="0"/>
                      <a:t>
</a:t>
                    </a:r>
                    <a:fld id="{3BA77C50-94D0-434E-B50A-384C25D0D284}" type="PERCENTAGE">
                      <a:rPr lang="en-US" sz="1000" b="1" baseline="0"/>
                      <a:pPr algn="l">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spAutoFit/>
                </a:bodyPr>
                <a:lstStyle/>
                <a:p>
                  <a:pPr algn="l">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17560312445138079"/>
                      <c:h val="0.13986504723346829"/>
                    </c:manualLayout>
                  </c15:layout>
                  <c15:dlblFieldTable/>
                  <c15:showDataLabelsRange val="0"/>
                </c:ext>
              </c:extLst>
            </c:dLbl>
            <c:dLbl>
              <c:idx val="2"/>
              <c:layout>
                <c:manualLayout>
                  <c:x val="0.2035542706010392"/>
                  <c:y val="-0.13338965220440563"/>
                </c:manualLayout>
              </c:layout>
              <c:tx>
                <c:rich>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87EF42B1-4C85-4B5E-B5AA-03ADB6F028EA}" type="CATEGORYNAME">
                      <a:rPr lang="en-US" sz="1000"/>
                      <a:pPr algn="r">
                        <a:defRPr>
                          <a:ln>
                            <a:noFill/>
                          </a:ln>
                          <a:effectLst>
                            <a:outerShdw blurRad="50800" dist="38100" dir="2700000" algn="tl" rotWithShape="0">
                              <a:schemeClr val="bg1">
                                <a:lumMod val="95000"/>
                                <a:alpha val="40000"/>
                              </a:schemeClr>
                            </a:outerShdw>
                          </a:effectLst>
                        </a:defRPr>
                      </a:pPr>
                      <a:t>[CATEGORY NAME]</a:t>
                    </a:fld>
                    <a:r>
                      <a:rPr lang="en-US" sz="1000" baseline="0"/>
                      <a:t>
</a:t>
                    </a:r>
                    <a:fld id="{94C87B15-621B-4AC9-A8A7-597779610719}" type="VALUE">
                      <a:rPr lang="en-US" sz="1000" baseline="0"/>
                      <a:pPr algn="r">
                        <a:defRPr>
                          <a:ln>
                            <a:noFill/>
                          </a:ln>
                          <a:effectLst>
                            <a:outerShdw blurRad="50800" dist="38100" dir="2700000" algn="tl" rotWithShape="0">
                              <a:schemeClr val="bg1">
                                <a:lumMod val="95000"/>
                                <a:alpha val="40000"/>
                              </a:schemeClr>
                            </a:outerShdw>
                          </a:effectLst>
                        </a:defRPr>
                      </a:pPr>
                      <a:t>[VALUE]</a:t>
                    </a:fld>
                    <a:r>
                      <a:rPr lang="en-US" sz="1000" baseline="0"/>
                      <a:t>
</a:t>
                    </a:r>
                    <a:fld id="{491E9CE4-A181-4F43-9D4B-82D24F912391}" type="PERCENTAGE">
                      <a:rPr lang="en-US" sz="1000" b="1" baseline="0"/>
                      <a:pPr algn="r">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19882790352459176"/>
                      <c:h val="0.18483343428225318"/>
                    </c:manualLayout>
                  </c15:layout>
                  <c15:dlblFieldTable/>
                  <c15:showDataLabelsRange val="0"/>
                </c:ext>
              </c:extLst>
            </c:dLbl>
            <c:dLbl>
              <c:idx val="3"/>
              <c:layout>
                <c:manualLayout>
                  <c:x val="0.20509503918461058"/>
                  <c:y val="9.7564474481175688E-3"/>
                </c:manualLayout>
              </c:layout>
              <c:tx>
                <c:rich>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4967F519-422A-41FD-B86D-988477879683}" type="CATEGORYNAME">
                      <a:rPr lang="en-US" sz="1000"/>
                      <a:pPr algn="r">
                        <a:defRPr>
                          <a:ln>
                            <a:noFill/>
                          </a:ln>
                          <a:effectLst>
                            <a:outerShdw blurRad="50800" dist="38100" dir="2700000" algn="tl" rotWithShape="0">
                              <a:schemeClr val="bg1">
                                <a:lumMod val="95000"/>
                                <a:alpha val="40000"/>
                              </a:schemeClr>
                            </a:outerShdw>
                          </a:effectLst>
                        </a:defRPr>
                      </a:pPr>
                      <a:t>[CATEGORY NAME]</a:t>
                    </a:fld>
                    <a:r>
                      <a:rPr lang="en-US" sz="1000" baseline="0"/>
                      <a:t>
</a:t>
                    </a:r>
                    <a:fld id="{A1489D09-AEB7-4F30-A169-AEA028DBB72D}" type="VALUE">
                      <a:rPr lang="en-US" sz="1000" baseline="0"/>
                      <a:pPr algn="r">
                        <a:defRPr>
                          <a:ln>
                            <a:noFill/>
                          </a:ln>
                          <a:effectLst>
                            <a:outerShdw blurRad="50800" dist="38100" dir="2700000" algn="tl" rotWithShape="0">
                              <a:schemeClr val="bg1">
                                <a:lumMod val="95000"/>
                                <a:alpha val="40000"/>
                              </a:schemeClr>
                            </a:outerShdw>
                          </a:effectLst>
                        </a:defRPr>
                      </a:pPr>
                      <a:t>[VALUE]</a:t>
                    </a:fld>
                    <a:r>
                      <a:rPr lang="en-US" sz="1000" baseline="0"/>
                      <a:t>
</a:t>
                    </a:r>
                    <a:fld id="{52C0ADE9-023E-46DD-80EB-50B1D02FDFD2}" type="PERCENTAGE">
                      <a:rPr lang="en-US" sz="1000" b="1" baseline="0"/>
                      <a:pPr algn="r">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18652593641893297"/>
                      <c:h val="0.10416440859872272"/>
                    </c:manualLayout>
                  </c15:layout>
                  <c15:dlblFieldTable/>
                  <c15:showDataLabelsRange val="0"/>
                </c:ext>
              </c:extLst>
            </c:dLbl>
            <c:dLbl>
              <c:idx val="4"/>
              <c:layout>
                <c:manualLayout>
                  <c:x val="0.22972936155998808"/>
                  <c:y val="7.3869744014791627E-2"/>
                </c:manualLayout>
              </c:layout>
              <c:tx>
                <c:rich>
                  <a:bodyPr rot="0" spcFirstLastPara="1" vertOverflow="overflow" horzOverflow="overflow" vert="horz" wrap="square" anchor="ctr" anchorCtr="0">
                    <a:sp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CE5AEB96-4C91-40C0-A789-B02FE4DC26D9}" type="CATEGORYNAME">
                      <a:rPr lang="en-US" sz="1000"/>
                      <a:pPr algn="r">
                        <a:defRPr>
                          <a:ln>
                            <a:noFill/>
                          </a:ln>
                          <a:effectLst>
                            <a:outerShdw blurRad="50800" dist="38100" dir="2700000" algn="tl" rotWithShape="0">
                              <a:schemeClr val="bg1">
                                <a:lumMod val="95000"/>
                                <a:alpha val="40000"/>
                              </a:schemeClr>
                            </a:outerShdw>
                          </a:effectLst>
                        </a:defRPr>
                      </a:pPr>
                      <a:t>[CATEGORY NAME]</a:t>
                    </a:fld>
                    <a:r>
                      <a:rPr lang="en-US" sz="1000" baseline="0"/>
                      <a:t>
</a:t>
                    </a:r>
                    <a:fld id="{60BED32C-681C-4D89-B8CA-CC0FB2C070A9}" type="VALUE">
                      <a:rPr lang="en-US" sz="1000" baseline="0"/>
                      <a:pPr algn="r">
                        <a:defRPr>
                          <a:ln>
                            <a:noFill/>
                          </a:ln>
                          <a:effectLst>
                            <a:outerShdw blurRad="50800" dist="38100" dir="2700000" algn="tl" rotWithShape="0">
                              <a:schemeClr val="bg1">
                                <a:lumMod val="95000"/>
                                <a:alpha val="40000"/>
                              </a:schemeClr>
                            </a:outerShdw>
                          </a:effectLst>
                        </a:defRPr>
                      </a:pPr>
                      <a:t>[VALUE]</a:t>
                    </a:fld>
                    <a:r>
                      <a:rPr lang="en-US" sz="1000" baseline="0"/>
                      <a:t>
</a:t>
                    </a:r>
                    <a:fld id="{4CEBFCA5-73B6-4A69-B836-45578CE7925D}" type="PERCENTAGE">
                      <a:rPr lang="en-US" sz="1000" b="1" baseline="0"/>
                      <a:pPr algn="r">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sp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15:dlblFieldTable/>
                  <c15:showDataLabelsRange val="0"/>
                </c:ext>
              </c:extLst>
            </c:dLbl>
            <c:dLbl>
              <c:idx val="5"/>
              <c:layout>
                <c:manualLayout>
                  <c:x val="0.20438821210067978"/>
                  <c:y val="0.17459349463908105"/>
                </c:manualLayout>
              </c:layout>
              <c:tx>
                <c:rich>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fld id="{C6E874FE-3AAE-4E48-BB8F-8686F9112C6F}" type="CATEGORYNAME">
                      <a:rPr lang="en-US" sz="1000"/>
                      <a:pPr algn="r">
                        <a:defRPr>
                          <a:ln>
                            <a:noFill/>
                          </a:ln>
                          <a:effectLst>
                            <a:outerShdw blurRad="50800" dist="38100" dir="2700000" algn="tl" rotWithShape="0">
                              <a:schemeClr val="bg1">
                                <a:lumMod val="95000"/>
                                <a:alpha val="40000"/>
                              </a:schemeClr>
                            </a:outerShdw>
                          </a:effectLst>
                        </a:defRPr>
                      </a:pPr>
                      <a:t>[CATEGORY NAME]</a:t>
                    </a:fld>
                    <a:r>
                      <a:rPr lang="en-US" sz="1000" baseline="0"/>
                      <a:t>
</a:t>
                    </a:r>
                    <a:fld id="{51C9EF45-5C84-4C78-B7A9-50B1E6531D13}" type="VALUE">
                      <a:rPr lang="en-US" sz="1000" baseline="0"/>
                      <a:pPr algn="r">
                        <a:defRPr>
                          <a:ln>
                            <a:noFill/>
                          </a:ln>
                          <a:effectLst>
                            <a:outerShdw blurRad="50800" dist="38100" dir="2700000" algn="tl" rotWithShape="0">
                              <a:schemeClr val="bg1">
                                <a:lumMod val="95000"/>
                                <a:alpha val="40000"/>
                              </a:schemeClr>
                            </a:outerShdw>
                          </a:effectLst>
                        </a:defRPr>
                      </a:pPr>
                      <a:t>[VALUE]</a:t>
                    </a:fld>
                    <a:r>
                      <a:rPr lang="en-US" sz="1000" baseline="0"/>
                      <a:t>
</a:t>
                    </a:r>
                    <a:fld id="{1865165F-1F69-4322-80D6-72B03754073F}" type="PERCENTAGE">
                      <a:rPr lang="en-US" sz="1000" b="1" baseline="0"/>
                      <a:pPr algn="r">
                        <a:defRPr>
                          <a:ln>
                            <a:noFill/>
                          </a:ln>
                          <a:effectLst>
                            <a:outerShdw blurRad="50800" dist="38100" dir="2700000" algn="tl" rotWithShape="0">
                              <a:schemeClr val="bg1">
                                <a:lumMod val="95000"/>
                                <a:alpha val="40000"/>
                              </a:schemeClr>
                            </a:outerShdw>
                          </a:effectLst>
                        </a:defRPr>
                      </a:pPr>
                      <a:t>[PERCENTAGE]</a:t>
                    </a:fld>
                    <a:endParaRPr lang="en-US" sz="1000" baseline="0"/>
                  </a:p>
                </c:rich>
              </c:tx>
              <c:numFmt formatCode="General" sourceLinked="0"/>
              <c:spPr>
                <a:noFill/>
                <a:ln w="25400">
                  <a:noFill/>
                </a:ln>
                <a:effectLst/>
              </c:spPr>
              <c:txPr>
                <a:bodyPr rot="0" spcFirstLastPara="1" vertOverflow="overflow" horzOverflow="overflow" vert="horz" wrap="square" anchor="ctr" anchorCtr="0">
                  <a:noAutofit/>
                </a:bodyPr>
                <a:lstStyle/>
                <a:p>
                  <a:pPr algn="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layout>
                    <c:manualLayout>
                      <c:w val="0.2309434739058028"/>
                      <c:h val="0.12553299619795855"/>
                    </c:manualLayout>
                  </c15:layout>
                  <c15:dlblFieldTable/>
                  <c15:showDataLabelsRange val="0"/>
                </c:ext>
              </c:extLst>
            </c:dLbl>
            <c:dLbl>
              <c:idx val="6"/>
              <c:layout>
                <c:manualLayout>
                  <c:x val="-0.24977942384363364"/>
                  <c:y val="7.0717374903035909E-3"/>
                </c:manualLayout>
              </c:layout>
              <c:showLegendKey val="0"/>
              <c:showVal val="1"/>
              <c:showCatName val="1"/>
              <c:showSerName val="0"/>
              <c:showPercent val="1"/>
              <c:showBubbleSize val="0"/>
              <c:separator>
</c:separator>
              <c:extLst>
                <c:ext xmlns:c15="http://schemas.microsoft.com/office/drawing/2012/chart" uri="{CE6537A1-D6FC-4f65-9D91-7224C49458BB}">
                  <c15:layout/>
                </c:ext>
              </c:extLst>
            </c:dLbl>
            <c:numFmt formatCode="General" sourceLinked="0"/>
            <c:spPr>
              <a:noFill/>
              <a:ln w="25400">
                <a:noFill/>
              </a:ln>
              <a:effectLst/>
            </c:spPr>
            <c:txPr>
              <a:bodyPr rot="0" spcFirstLastPara="1" vertOverflow="overflow" horzOverflow="overflow" vert="horz" wrap="square" lIns="38100" tIns="19050" rIns="38100" bIns="19050" anchor="ctr" anchorCtr="1">
                <a:spAutoFit/>
              </a:bodyPr>
              <a:lstStyle/>
              <a:p>
                <a:pPr>
                  <a:defRPr sz="1000" b="0" i="0" u="none" strike="noStrike" kern="1200" baseline="0">
                    <a:ln>
                      <a:noFill/>
                    </a:ln>
                    <a:solidFill>
                      <a:srgbClr val="000000"/>
                    </a:solidFill>
                    <a:effectLst>
                      <a:outerShdw blurRad="50800" dist="38100" dir="2700000" algn="tl" rotWithShape="0">
                        <a:schemeClr val="bg1">
                          <a:lumMod val="95000"/>
                          <a:alpha val="40000"/>
                        </a:schemeClr>
                      </a:outerShdw>
                    </a:effectLst>
                    <a:latin typeface="Calibri"/>
                    <a:ea typeface="Calibri"/>
                    <a:cs typeface="Calibri"/>
                  </a:defRPr>
                </a:pPr>
                <a:endParaRPr lang="ro-RO"/>
              </a:p>
            </c:txPr>
            <c:showLegendKey val="0"/>
            <c:showVal val="1"/>
            <c:showCatName val="1"/>
            <c:showSerName val="0"/>
            <c:showPercent val="1"/>
            <c:showBubbleSize val="0"/>
            <c:separator>
</c:separator>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'Anexa 5'!$B$6:$B$12</c:f>
              <c:strCache>
                <c:ptCount val="7"/>
                <c:pt idx="0">
                  <c:v>Proceduri anulate de AAP</c:v>
                </c:pt>
                <c:pt idx="1">
                  <c:v>Proceduri anulate de AC din diverse  motive</c:v>
                </c:pt>
                <c:pt idx="2">
                  <c:v>Proceduri anulate de AC din lipsa concurenţei</c:v>
                </c:pt>
                <c:pt idx="3">
                  <c:v>Proceduri anulate de AC din lipsa finanţării</c:v>
                </c:pt>
                <c:pt idx="4">
                  <c:v>Proceduri anulate de AC din lipsă de oferte</c:v>
                </c:pt>
                <c:pt idx="5">
                  <c:v>Proceduri anulate din lipsa a 3 ofertanţi calificaţi</c:v>
                </c:pt>
                <c:pt idx="6">
                  <c:v>Proceduri desfășurate prin SIA RSAP anulate</c:v>
                </c:pt>
              </c:strCache>
            </c:strRef>
          </c:cat>
          <c:val>
            <c:numRef>
              <c:f>'Anexa 5'!$E$6:$E$12</c:f>
              <c:numCache>
                <c:formatCode>General</c:formatCode>
                <c:ptCount val="7"/>
                <c:pt idx="0">
                  <c:v>50</c:v>
                </c:pt>
                <c:pt idx="1">
                  <c:v>70</c:v>
                </c:pt>
                <c:pt idx="2">
                  <c:v>25</c:v>
                </c:pt>
                <c:pt idx="3">
                  <c:v>10</c:v>
                </c:pt>
                <c:pt idx="4">
                  <c:v>37</c:v>
                </c:pt>
                <c:pt idx="5">
                  <c:v>11</c:v>
                </c:pt>
                <c:pt idx="6">
                  <c:v>402</c:v>
                </c:pt>
              </c:numCache>
            </c:numRef>
          </c:val>
        </c:ser>
        <c:dLbls>
          <c:showLegendKey val="0"/>
          <c:showVal val="0"/>
          <c:showCatName val="0"/>
          <c:showSerName val="0"/>
          <c:showPercent val="0"/>
          <c:showBubbleSize val="0"/>
          <c:showLeaderLines val="1"/>
        </c:dLbls>
        <c:firstSliceAng val="0"/>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doughnutChart>
        <c:varyColors val="1"/>
        <c:ser>
          <c:idx val="0"/>
          <c:order val="0"/>
          <c:spPr>
            <a:ln w="25400"/>
            <a:effectLst/>
          </c:spPr>
          <c:dPt>
            <c:idx val="0"/>
            <c:bubble3D val="0"/>
            <c:spPr>
              <a:solidFill>
                <a:schemeClr val="accent5">
                  <a:lumMod val="50000"/>
                </a:schemeClr>
              </a:solidFill>
              <a:ln w="25400" cap="flat" cmpd="sng" algn="ctr">
                <a:solidFill>
                  <a:schemeClr val="lt1"/>
                </a:solidFill>
                <a:prstDash val="solid"/>
                <a:round/>
              </a:ln>
              <a:effectLst/>
            </c:spPr>
          </c:dPt>
          <c:dPt>
            <c:idx val="1"/>
            <c:bubble3D val="0"/>
            <c:spPr>
              <a:solidFill>
                <a:schemeClr val="accent5"/>
              </a:solidFill>
              <a:ln w="25400" cap="flat" cmpd="sng" algn="ctr">
                <a:solidFill>
                  <a:schemeClr val="lt1"/>
                </a:solidFill>
                <a:prstDash val="solid"/>
                <a:round/>
              </a:ln>
              <a:effectLst/>
            </c:spPr>
          </c:dPt>
          <c:dPt>
            <c:idx val="2"/>
            <c:bubble3D val="0"/>
            <c:spPr>
              <a:solidFill>
                <a:schemeClr val="accent5">
                  <a:tint val="65000"/>
                </a:schemeClr>
              </a:solidFill>
              <a:ln w="25400" cap="flat" cmpd="sng" algn="ctr">
                <a:solidFill>
                  <a:schemeClr val="lt1"/>
                </a:solidFill>
                <a:prstDash val="solid"/>
                <a:round/>
              </a:ln>
              <a:effectLst/>
            </c:spPr>
          </c:dPt>
          <c:dLbls>
            <c:dLbl>
              <c:idx val="0"/>
              <c:layout>
                <c:manualLayout>
                  <c:x val="-3.8685430278661975E-2"/>
                  <c:y val="0.1736040589862976"/>
                </c:manualLayout>
              </c:layout>
              <c:tx>
                <c:rich>
                  <a:bodyPr/>
                  <a:lstStyle/>
                  <a:p>
                    <a:fld id="{E96C79EB-6AB6-4843-BC7F-1344BA38C400}" type="CATEGORYNAME">
                      <a:rPr lang="en-US" sz="1000"/>
                      <a:pPr/>
                      <a:t>[CATEGORY NAME]</a:t>
                    </a:fld>
                    <a:r>
                      <a:rPr lang="en-US" sz="1000" baseline="0"/>
                      <a:t>
</a:t>
                    </a:r>
                    <a:fld id="{1CACEB07-D32D-4E47-8F52-77CF30A20385}" type="VALUE">
                      <a:rPr lang="en-US" sz="1000" baseline="0"/>
                      <a:pPr/>
                      <a:t>[VALUE]</a:t>
                    </a:fld>
                    <a:r>
                      <a:rPr lang="en-US" sz="1000" baseline="0"/>
                      <a:t>
</a:t>
                    </a:r>
                    <a:fld id="{12067884-A9AE-436E-9C30-1E127415EDFC}" type="PERCENTAGE">
                      <a:rPr lang="en-US" sz="1000" b="1" baseline="0"/>
                      <a:pPr/>
                      <a:t>[PERCENTAGE]</a:t>
                    </a:fld>
                    <a:endParaRPr lang="en-US" sz="1000" baseline="0"/>
                  </a:p>
                </c:rich>
              </c:tx>
              <c:showLegendKey val="0"/>
              <c:showVal val="1"/>
              <c:showCatName val="1"/>
              <c:showSerName val="0"/>
              <c:showPercent val="1"/>
              <c:showBubbleSize val="0"/>
              <c:separator>
</c:separator>
              <c:extLst>
                <c:ext xmlns:c15="http://schemas.microsoft.com/office/drawing/2012/chart" uri="{CE6537A1-D6FC-4f65-9D91-7224C49458BB}">
                  <c15:layout>
                    <c:manualLayout>
                      <c:w val="0.30183154719248706"/>
                      <c:h val="8.219831159338345E-2"/>
                    </c:manualLayout>
                  </c15:layout>
                  <c15:dlblFieldTable/>
                  <c15:showDataLabelsRange val="0"/>
                </c:ext>
              </c:extLst>
            </c:dLbl>
            <c:dLbl>
              <c:idx val="1"/>
              <c:layout>
                <c:manualLayout>
                  <c:x val="-0.15731775791082209"/>
                  <c:y val="-0.17719895772522107"/>
                </c:manualLayout>
              </c:layout>
              <c:tx>
                <c:rich>
                  <a:bodyPr rot="0" spcFirstLastPara="1" vertOverflow="overflow" horzOverflow="overflow"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fld id="{D47BCB84-D0BA-4B20-93AA-B7BB0DE8B0DB}" type="CATEGORYNAME">
                      <a:rPr lang="en-US" sz="1000"/>
                      <a:pPr algn="r">
                        <a:defRPr/>
                      </a:pPr>
                      <a:t>[CATEGORY NAME]</a:t>
                    </a:fld>
                    <a:r>
                      <a:rPr lang="en-US" sz="1000" baseline="0"/>
                      <a:t>
</a:t>
                    </a:r>
                    <a:fld id="{A7B4DF47-69E6-4933-ADF5-10BFEBCCC5F4}" type="VALUE">
                      <a:rPr lang="en-US" sz="1000" baseline="0"/>
                      <a:pPr algn="r">
                        <a:defRPr/>
                      </a:pPr>
                      <a:t>[VALUE]</a:t>
                    </a:fld>
                    <a:r>
                      <a:rPr lang="en-US" sz="1000" baseline="0"/>
                      <a:t>
</a:t>
                    </a:r>
                    <a:fld id="{5DC7D57E-4761-4D99-AC74-DC5B9CE69A5A}" type="PERCENTAGE">
                      <a:rPr lang="en-US" sz="1000" b="1" baseline="0"/>
                      <a:pPr algn="r">
                        <a:defRPr/>
                      </a:pPr>
                      <a:t>[PERCENTAGE]</a:t>
                    </a:fld>
                    <a:endParaRPr lang="en-US" sz="1000" baseline="0"/>
                  </a:p>
                </c:rich>
              </c:tx>
              <c:numFmt formatCode="#,##0.00%;#,##0.00%;" sourceLinked="0"/>
              <c:spPr>
                <a:noFill/>
                <a:ln w="25400">
                  <a:noFill/>
                </a:ln>
                <a:effectLst/>
              </c:spPr>
              <c:txPr>
                <a:bodyPr rot="0" spcFirstLastPara="1" vertOverflow="overflow" horzOverflow="overflow" vert="horz" wrap="square" lIns="38100" tIns="19050" rIns="38100" bIns="19050" anchor="ctr" anchorCtr="0">
                  <a:noAutofit/>
                </a:bodyPr>
                <a:lstStyle/>
                <a:p>
                  <a:pPr algn="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7650536248271884"/>
                      <c:h val="0.12755309571406967"/>
                    </c:manualLayout>
                  </c15:layout>
                  <c15:dlblFieldTable/>
                  <c15:showDataLabelsRange val="0"/>
                </c:ext>
              </c:extLst>
            </c:dLbl>
            <c:dLbl>
              <c:idx val="2"/>
              <c:layout>
                <c:manualLayout>
                  <c:x val="0.20958101707305921"/>
                  <c:y val="-0.18018083182640143"/>
                </c:manualLayout>
              </c:layout>
              <c:tx>
                <c:rich>
                  <a:bodyPr rot="0" spcFirstLastPara="1" vertOverflow="overflow" horzOverflow="overflow"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fld id="{147F9F48-9B5A-499A-9792-FFC474C99E8D}" type="CATEGORYNAME">
                      <a:rPr lang="en-US" sz="1000"/>
                      <a:pPr algn="l">
                        <a:defRPr/>
                      </a:pPr>
                      <a:t>[CATEGORY NAME]</a:t>
                    </a:fld>
                    <a:r>
                      <a:rPr lang="en-US" sz="1000" baseline="0"/>
                      <a:t>
</a:t>
                    </a:r>
                    <a:fld id="{036131C0-5EDA-4D90-BFDF-970CD4F48C8A}" type="VALUE">
                      <a:rPr lang="en-US" sz="1000" baseline="0"/>
                      <a:pPr algn="l">
                        <a:defRPr/>
                      </a:pPr>
                      <a:t>[VALUE]</a:t>
                    </a:fld>
                    <a:r>
                      <a:rPr lang="en-US" sz="1000" baseline="0"/>
                      <a:t>
</a:t>
                    </a:r>
                    <a:fld id="{7C4BB3B3-C271-4284-91EE-164A877BB019}" type="PERCENTAGE">
                      <a:rPr lang="en-US" sz="1000" b="1" baseline="0"/>
                      <a:pPr algn="l">
                        <a:defRPr/>
                      </a:pPr>
                      <a:t>[PERCENTAGE]</a:t>
                    </a:fld>
                    <a:endParaRPr lang="en-US" sz="1000" baseline="0"/>
                  </a:p>
                </c:rich>
              </c:tx>
              <c:numFmt formatCode="#,##0.00%;#,##0.00%;" sourceLinked="0"/>
              <c:spPr>
                <a:noFill/>
                <a:ln w="25400">
                  <a:noFill/>
                </a:ln>
                <a:effectLst/>
              </c:spPr>
              <c:txPr>
                <a:bodyPr rot="0" spcFirstLastPara="1" vertOverflow="overflow" horzOverflow="overflow" vert="horz" wrap="square" lIns="38100" tIns="19050" rIns="38100" bIns="19050" anchor="ctr" anchorCtr="0">
                  <a:noAutofit/>
                </a:bodyPr>
                <a:lstStyle/>
                <a:p>
                  <a:pPr algn="l">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48676809982891406"/>
                      <c:h val="0.12033755274261604"/>
                    </c:manualLayout>
                  </c15:layout>
                  <c15:dlblFieldTable/>
                  <c15:showDataLabelsRange val="0"/>
                </c:ext>
              </c:extLst>
            </c:dLbl>
            <c:numFmt formatCode="#,##0.00%;#,##0.00%;" sourceLinked="0"/>
            <c:spPr>
              <a:noFill/>
              <a:ln w="25400">
                <a:noFill/>
              </a:ln>
              <a:effectLst/>
            </c:spPr>
            <c:txPr>
              <a:bodyPr rot="0" spcFirstLastPara="1" vertOverflow="overflow" horzOverflow="overflow" vert="horz" wrap="square" lIns="38100" tIns="19050" rIns="38100" bIns="19050" anchor="ctr" anchorCtr="1">
                <a:noAutofit/>
              </a:bodyPr>
              <a:lstStyle/>
              <a:p>
                <a:pPr>
                  <a:defRPr sz="1000" b="0" i="0" u="none" strike="noStrike" kern="1200" baseline="0">
                    <a:solidFill>
                      <a:srgbClr val="000000"/>
                    </a:solidFill>
                    <a:latin typeface="Calibri"/>
                    <a:ea typeface="Calibri"/>
                    <a:cs typeface="Calibri"/>
                  </a:defRPr>
                </a:pPr>
                <a:endParaRPr lang="ro-RO"/>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('Anexa 6'!$D$124,'Anexa 6'!$F$124,'Anexa 6'!$H$124)</c:f>
              <c:strCache>
                <c:ptCount val="3"/>
                <c:pt idx="0">
                  <c:v>Suma total contracte</c:v>
                </c:pt>
                <c:pt idx="1">
                  <c:v>Suma total acorduri adiționale de majorare</c:v>
                </c:pt>
                <c:pt idx="2">
                  <c:v>Suma total acorduri adiționale de micșorare / reziliere</c:v>
                </c:pt>
              </c:strCache>
            </c:strRef>
          </c:cat>
          <c:val>
            <c:numRef>
              <c:f>('Anexa 6'!$D$114,'Anexa 6'!$F$114,'Anexa 6'!$H$114)</c:f>
              <c:numCache>
                <c:formatCode>#,##0.00</c:formatCode>
                <c:ptCount val="3"/>
                <c:pt idx="0">
                  <c:v>1884736705.8399992</c:v>
                </c:pt>
                <c:pt idx="1">
                  <c:v>105669580.42</c:v>
                </c:pt>
                <c:pt idx="2">
                  <c:v>-73535023.020000026</c:v>
                </c:pt>
              </c:numCache>
            </c:numRef>
          </c:val>
        </c:ser>
        <c:dLbls>
          <c:showLegendKey val="0"/>
          <c:showVal val="0"/>
          <c:showCatName val="0"/>
          <c:showSerName val="0"/>
          <c:showPercent val="0"/>
          <c:showBubbleSize val="0"/>
          <c:showLeaderLines val="0"/>
        </c:dLbls>
        <c:firstSliceAng val="0"/>
        <c:holeSize val="36"/>
      </c:doughnutChart>
      <c:spPr>
        <a:noFill/>
        <a:ln w="25400">
          <a:noFill/>
        </a:ln>
        <a:effectLst/>
      </c:spPr>
    </c:plotArea>
    <c:plotVisOnly val="1"/>
    <c:dispBlanksAs val="zero"/>
    <c:showDLblsOverMax val="0"/>
  </c:chart>
  <c:spPr>
    <a:solidFill>
      <a:sysClr val="window" lastClr="FFFFFF"/>
    </a:solidFill>
    <a:ln w="6350"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0.75000000000000244" l="0.70000000000000062" r="0.70000000000000062" t="0.75000000000000244"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10.xml><?xml version="1.0" encoding="utf-8"?>
<cs:colorStyle xmlns:cs="http://schemas.microsoft.com/office/drawing/2012/chartStyle" xmlns:a="http://schemas.openxmlformats.org/drawingml/2006/main" meth="withinLinear" id="18">
  <a:schemeClr val="accent5"/>
</cs:colorStyle>
</file>

<file path=xl/charts/colors11.xml><?xml version="1.0" encoding="utf-8"?>
<cs:colorStyle xmlns:cs="http://schemas.microsoft.com/office/drawing/2012/chartStyle" xmlns:a="http://schemas.openxmlformats.org/drawingml/2006/main" meth="withinLinear" id="18">
  <a:schemeClr val="accent5"/>
</cs:colorStyle>
</file>

<file path=xl/charts/colors12.xml><?xml version="1.0" encoding="utf-8"?>
<cs:colorStyle xmlns:cs="http://schemas.microsoft.com/office/drawing/2012/chartStyle" xmlns:a="http://schemas.openxmlformats.org/drawingml/2006/main" meth="withinLinear" id="18">
  <a:schemeClr val="accent5"/>
</cs:colorStyle>
</file>

<file path=xl/charts/colors13.xml><?xml version="1.0" encoding="utf-8"?>
<cs:colorStyle xmlns:cs="http://schemas.microsoft.com/office/drawing/2012/chartStyle" xmlns:a="http://schemas.openxmlformats.org/drawingml/2006/main" meth="withinLinearReversed" id="21">
  <a:schemeClr val="accent1"/>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withinLinear" id="14">
  <a:schemeClr val="accent1"/>
</cs:colorStyle>
</file>

<file path=xl/charts/colors16.xml><?xml version="1.0" encoding="utf-8"?>
<cs:colorStyle xmlns:cs="http://schemas.microsoft.com/office/drawing/2012/chartStyle" xmlns:a="http://schemas.openxmlformats.org/drawingml/2006/main" meth="withinLinearReversed" id="21">
  <a:schemeClr val="accent1"/>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withinLinear" id="18">
  <a:schemeClr val="accent5"/>
</cs:colorStyle>
</file>

<file path=xl/charts/colors9.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11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0</xdr:col>
      <xdr:colOff>28575</xdr:colOff>
      <xdr:row>25</xdr:row>
      <xdr:rowOff>76200</xdr:rowOff>
    </xdr:from>
    <xdr:to>
      <xdr:col>9</xdr:col>
      <xdr:colOff>219075</xdr:colOff>
      <xdr:row>60</xdr:row>
      <xdr:rowOff>9525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1017</xdr:colOff>
      <xdr:row>32</xdr:row>
      <xdr:rowOff>138546</xdr:rowOff>
    </xdr:from>
    <xdr:to>
      <xdr:col>11</xdr:col>
      <xdr:colOff>369794</xdr:colOff>
      <xdr:row>49</xdr:row>
      <xdr:rowOff>72329</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1017</xdr:colOff>
      <xdr:row>49</xdr:row>
      <xdr:rowOff>149752</xdr:rowOff>
    </xdr:from>
    <xdr:to>
      <xdr:col>11</xdr:col>
      <xdr:colOff>369794</xdr:colOff>
      <xdr:row>66</xdr:row>
      <xdr:rowOff>83535</xdr:rowOff>
    </xdr:to>
    <xdr:graphicFrame macro="">
      <xdr:nvGraphicFramePr>
        <xdr:cNvPr id="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1017</xdr:colOff>
      <xdr:row>15</xdr:row>
      <xdr:rowOff>86591</xdr:rowOff>
    </xdr:from>
    <xdr:to>
      <xdr:col>11</xdr:col>
      <xdr:colOff>369794</xdr:colOff>
      <xdr:row>32</xdr:row>
      <xdr:rowOff>20375</xdr:rowOff>
    </xdr:to>
    <xdr:graphicFrame macro="">
      <xdr:nvGraphicFramePr>
        <xdr:cNvPr id="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304800</xdr:colOff>
      <xdr:row>18</xdr:row>
      <xdr:rowOff>115957</xdr:rowOff>
    </xdr:from>
    <xdr:to>
      <xdr:col>14</xdr:col>
      <xdr:colOff>342900</xdr:colOff>
      <xdr:row>49</xdr:row>
      <xdr:rowOff>91108</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173935</xdr:colOff>
      <xdr:row>18</xdr:row>
      <xdr:rowOff>149087</xdr:rowOff>
    </xdr:from>
    <xdr:to>
      <xdr:col>7</xdr:col>
      <xdr:colOff>133764</xdr:colOff>
      <xdr:row>49</xdr:row>
      <xdr:rowOff>57978</xdr:rowOff>
    </xdr:to>
    <xdr:graphicFrame macro="">
      <xdr:nvGraphicFramePr>
        <xdr:cNvPr id="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500342</xdr:colOff>
      <xdr:row>21</xdr:row>
      <xdr:rowOff>28575</xdr:rowOff>
    </xdr:from>
    <xdr:to>
      <xdr:col>18</xdr:col>
      <xdr:colOff>0</xdr:colOff>
      <xdr:row>38</xdr:row>
      <xdr:rowOff>78441</xdr:rowOff>
    </xdr:to>
    <xdr:graphicFrame macro="">
      <xdr:nvGraphicFramePr>
        <xdr:cNvPr id="2" name="Диаграмма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463692</xdr:colOff>
      <xdr:row>39</xdr:row>
      <xdr:rowOff>25978</xdr:rowOff>
    </xdr:from>
    <xdr:to>
      <xdr:col>19</xdr:col>
      <xdr:colOff>77931</xdr:colOff>
      <xdr:row>86</xdr:row>
      <xdr:rowOff>29224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190500</xdr:colOff>
      <xdr:row>50</xdr:row>
      <xdr:rowOff>144198</xdr:rowOff>
    </xdr:from>
    <xdr:to>
      <xdr:col>39</xdr:col>
      <xdr:colOff>508000</xdr:colOff>
      <xdr:row>99</xdr:row>
      <xdr:rowOff>1323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41</xdr:row>
      <xdr:rowOff>114300</xdr:rowOff>
    </xdr:from>
    <xdr:to>
      <xdr:col>9</xdr:col>
      <xdr:colOff>285750</xdr:colOff>
      <xdr:row>76</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209550</xdr:colOff>
      <xdr:row>17</xdr:row>
      <xdr:rowOff>61912</xdr:rowOff>
    </xdr:from>
    <xdr:to>
      <xdr:col>21</xdr:col>
      <xdr:colOff>371475</xdr:colOff>
      <xdr:row>28</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13</xdr:row>
      <xdr:rowOff>133350</xdr:rowOff>
    </xdr:from>
    <xdr:to>
      <xdr:col>9</xdr:col>
      <xdr:colOff>9525</xdr:colOff>
      <xdr:row>34</xdr:row>
      <xdr:rowOff>61480</xdr:rowOff>
    </xdr:to>
    <xdr:graphicFrame macro="">
      <xdr:nvGraphicFramePr>
        <xdr:cNvPr id="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95250</xdr:colOff>
      <xdr:row>18</xdr:row>
      <xdr:rowOff>66675</xdr:rowOff>
    </xdr:from>
    <xdr:to>
      <xdr:col>6</xdr:col>
      <xdr:colOff>504825</xdr:colOff>
      <xdr:row>55</xdr:row>
      <xdr:rowOff>66675</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257175</xdr:colOff>
      <xdr:row>18</xdr:row>
      <xdr:rowOff>66675</xdr:rowOff>
    </xdr:from>
    <xdr:to>
      <xdr:col>14</xdr:col>
      <xdr:colOff>295275</xdr:colOff>
      <xdr:row>55</xdr:row>
      <xdr:rowOff>66675</xdr:rowOff>
    </xdr:to>
    <xdr:graphicFrame macro="">
      <xdr:nvGraphicFramePr>
        <xdr:cNvPr id="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21</xdr:row>
      <xdr:rowOff>9525</xdr:rowOff>
    </xdr:from>
    <xdr:to>
      <xdr:col>4</xdr:col>
      <xdr:colOff>381000</xdr:colOff>
      <xdr:row>46</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197</xdr:row>
      <xdr:rowOff>123825</xdr:rowOff>
    </xdr:from>
    <xdr:to>
      <xdr:col>2</xdr:col>
      <xdr:colOff>476250</xdr:colOff>
      <xdr:row>216</xdr:row>
      <xdr:rowOff>76200</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3</xdr:col>
      <xdr:colOff>0</xdr:colOff>
      <xdr:row>26</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295276</xdr:colOff>
      <xdr:row>13</xdr:row>
      <xdr:rowOff>28575</xdr:rowOff>
    </xdr:from>
    <xdr:to>
      <xdr:col>10</xdr:col>
      <xdr:colOff>209550</xdr:colOff>
      <xdr:row>27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15</xdr:row>
      <xdr:rowOff>57150</xdr:rowOff>
    </xdr:from>
    <xdr:to>
      <xdr:col>5</xdr:col>
      <xdr:colOff>619125</xdr:colOff>
      <xdr:row>43</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827313</xdr:colOff>
      <xdr:row>18</xdr:row>
      <xdr:rowOff>95250</xdr:rowOff>
    </xdr:from>
    <xdr:to>
      <xdr:col>17</xdr:col>
      <xdr:colOff>504825</xdr:colOff>
      <xdr:row>45</xdr:row>
      <xdr:rowOff>85725</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44</xdr:row>
      <xdr:rowOff>152400</xdr:rowOff>
    </xdr:from>
    <xdr:to>
      <xdr:col>5</xdr:col>
      <xdr:colOff>590550</xdr:colOff>
      <xdr:row>74</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54429</xdr:colOff>
      <xdr:row>124</xdr:row>
      <xdr:rowOff>19050</xdr:rowOff>
    </xdr:from>
    <xdr:to>
      <xdr:col>5</xdr:col>
      <xdr:colOff>730704</xdr:colOff>
      <xdr:row>156</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892629</xdr:colOff>
      <xdr:row>123</xdr:row>
      <xdr:rowOff>962025</xdr:rowOff>
    </xdr:from>
    <xdr:to>
      <xdr:col>12</xdr:col>
      <xdr:colOff>654504</xdr:colOff>
      <xdr:row>155</xdr:row>
      <xdr:rowOff>76200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140154</xdr:colOff>
      <xdr:row>157</xdr:row>
      <xdr:rowOff>76200</xdr:rowOff>
    </xdr:from>
    <xdr:to>
      <xdr:col>12</xdr:col>
      <xdr:colOff>644979</xdr:colOff>
      <xdr:row>217</xdr:row>
      <xdr:rowOff>142875</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183</xdr:row>
      <xdr:rowOff>123825</xdr:rowOff>
    </xdr:from>
    <xdr:to>
      <xdr:col>5</xdr:col>
      <xdr:colOff>723900</xdr:colOff>
      <xdr:row>217</xdr:row>
      <xdr:rowOff>85725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172570</xdr:colOff>
      <xdr:row>183</xdr:row>
      <xdr:rowOff>45384</xdr:rowOff>
    </xdr:from>
    <xdr:to>
      <xdr:col>15</xdr:col>
      <xdr:colOff>100852</xdr:colOff>
      <xdr:row>217</xdr:row>
      <xdr:rowOff>7284</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218</xdr:row>
      <xdr:rowOff>57150</xdr:rowOff>
    </xdr:from>
    <xdr:to>
      <xdr:col>13</xdr:col>
      <xdr:colOff>38100</xdr:colOff>
      <xdr:row>281</xdr:row>
      <xdr:rowOff>19050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85725</xdr:colOff>
      <xdr:row>132</xdr:row>
      <xdr:rowOff>47625</xdr:rowOff>
    </xdr:from>
    <xdr:to>
      <xdr:col>7</xdr:col>
      <xdr:colOff>19050</xdr:colOff>
      <xdr:row>166</xdr:row>
      <xdr:rowOff>19050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xdr:colOff>
      <xdr:row>132</xdr:row>
      <xdr:rowOff>76200</xdr:rowOff>
    </xdr:from>
    <xdr:to>
      <xdr:col>13</xdr:col>
      <xdr:colOff>361950</xdr:colOff>
      <xdr:row>166</xdr:row>
      <xdr:rowOff>47625</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167</xdr:row>
      <xdr:rowOff>19050</xdr:rowOff>
    </xdr:from>
    <xdr:to>
      <xdr:col>13</xdr:col>
      <xdr:colOff>323850</xdr:colOff>
      <xdr:row>229</xdr:row>
      <xdr:rowOff>133350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125</xdr:row>
      <xdr:rowOff>114300</xdr:rowOff>
    </xdr:from>
    <xdr:to>
      <xdr:col>5</xdr:col>
      <xdr:colOff>702253</xdr:colOff>
      <xdr:row>160</xdr:row>
      <xdr:rowOff>135948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749878</xdr:colOff>
      <xdr:row>125</xdr:row>
      <xdr:rowOff>104775</xdr:rowOff>
    </xdr:from>
    <xdr:to>
      <xdr:col>12</xdr:col>
      <xdr:colOff>597478</xdr:colOff>
      <xdr:row>160</xdr:row>
      <xdr:rowOff>126423</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85725</xdr:colOff>
      <xdr:row>161</xdr:row>
      <xdr:rowOff>116898</xdr:rowOff>
    </xdr:from>
    <xdr:to>
      <xdr:col>12</xdr:col>
      <xdr:colOff>626053</xdr:colOff>
      <xdr:row>226</xdr:row>
      <xdr:rowOff>135948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Custom 2">
      <a:dk1>
        <a:sysClr val="windowText" lastClr="000000"/>
      </a:dk1>
      <a:lt1>
        <a:sysClr val="window" lastClr="FFFFFF"/>
      </a:lt1>
      <a:dk2>
        <a:srgbClr val="44546A"/>
      </a:dk2>
      <a:lt2>
        <a:srgbClr val="E7E6E6"/>
      </a:lt2>
      <a:accent1>
        <a:srgbClr val="2F5496"/>
      </a:accent1>
      <a:accent2>
        <a:srgbClr val="B4C6E7"/>
      </a:accent2>
      <a:accent3>
        <a:srgbClr val="78B64F"/>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N33"/>
  <sheetViews>
    <sheetView tabSelected="1" view="pageBreakPreview" zoomScale="85" zoomScaleNormal="55" zoomScaleSheetLayoutView="85" workbookViewId="0">
      <selection activeCell="B5" sqref="B5:B6"/>
    </sheetView>
  </sheetViews>
  <sheetFormatPr defaultRowHeight="12.75" x14ac:dyDescent="0.2"/>
  <cols>
    <col min="1" max="1" width="7.42578125" style="7" customWidth="1"/>
    <col min="2" max="2" width="56.28515625" style="7" customWidth="1"/>
    <col min="3" max="3" width="14.42578125" style="21" customWidth="1"/>
    <col min="4" max="4" width="9.5703125" style="7" customWidth="1"/>
    <col min="5" max="5" width="13.28515625" style="7" customWidth="1"/>
    <col min="6" max="6" width="9.140625" style="7"/>
    <col min="7" max="7" width="8" style="7" customWidth="1"/>
    <col min="8" max="256" width="9.140625" style="7"/>
    <col min="257" max="257" width="7.42578125" style="7" customWidth="1"/>
    <col min="258" max="258" width="54.28515625" style="7" customWidth="1"/>
    <col min="259" max="259" width="0" style="7" hidden="1" customWidth="1"/>
    <col min="260" max="260" width="9.5703125" style="7" customWidth="1"/>
    <col min="261" max="261" width="13.28515625" style="7" customWidth="1"/>
    <col min="262" max="262" width="9.140625" style="7"/>
    <col min="263" max="263" width="8" style="7" customWidth="1"/>
    <col min="264" max="512" width="9.140625" style="7"/>
    <col min="513" max="513" width="7.42578125" style="7" customWidth="1"/>
    <col min="514" max="514" width="54.28515625" style="7" customWidth="1"/>
    <col min="515" max="515" width="0" style="7" hidden="1" customWidth="1"/>
    <col min="516" max="516" width="9.5703125" style="7" customWidth="1"/>
    <col min="517" max="517" width="13.28515625" style="7" customWidth="1"/>
    <col min="518" max="518" width="9.140625" style="7"/>
    <col min="519" max="519" width="8" style="7" customWidth="1"/>
    <col min="520" max="768" width="9.140625" style="7"/>
    <col min="769" max="769" width="7.42578125" style="7" customWidth="1"/>
    <col min="770" max="770" width="54.28515625" style="7" customWidth="1"/>
    <col min="771" max="771" width="0" style="7" hidden="1" customWidth="1"/>
    <col min="772" max="772" width="9.5703125" style="7" customWidth="1"/>
    <col min="773" max="773" width="13.28515625" style="7" customWidth="1"/>
    <col min="774" max="774" width="9.140625" style="7"/>
    <col min="775" max="775" width="8" style="7" customWidth="1"/>
    <col min="776" max="1024" width="9.140625" style="7"/>
    <col min="1025" max="1025" width="7.42578125" style="7" customWidth="1"/>
    <col min="1026" max="1026" width="54.28515625" style="7" customWidth="1"/>
    <col min="1027" max="1027" width="0" style="7" hidden="1" customWidth="1"/>
    <col min="1028" max="1028" width="9.5703125" style="7" customWidth="1"/>
    <col min="1029" max="1029" width="13.28515625" style="7" customWidth="1"/>
    <col min="1030" max="1030" width="9.140625" style="7"/>
    <col min="1031" max="1031" width="8" style="7" customWidth="1"/>
    <col min="1032" max="1280" width="9.140625" style="7"/>
    <col min="1281" max="1281" width="7.42578125" style="7" customWidth="1"/>
    <col min="1282" max="1282" width="54.28515625" style="7" customWidth="1"/>
    <col min="1283" max="1283" width="0" style="7" hidden="1" customWidth="1"/>
    <col min="1284" max="1284" width="9.5703125" style="7" customWidth="1"/>
    <col min="1285" max="1285" width="13.28515625" style="7" customWidth="1"/>
    <col min="1286" max="1286" width="9.140625" style="7"/>
    <col min="1287" max="1287" width="8" style="7" customWidth="1"/>
    <col min="1288" max="1536" width="9.140625" style="7"/>
    <col min="1537" max="1537" width="7.42578125" style="7" customWidth="1"/>
    <col min="1538" max="1538" width="54.28515625" style="7" customWidth="1"/>
    <col min="1539" max="1539" width="0" style="7" hidden="1" customWidth="1"/>
    <col min="1540" max="1540" width="9.5703125" style="7" customWidth="1"/>
    <col min="1541" max="1541" width="13.28515625" style="7" customWidth="1"/>
    <col min="1542" max="1542" width="9.140625" style="7"/>
    <col min="1543" max="1543" width="8" style="7" customWidth="1"/>
    <col min="1544" max="1792" width="9.140625" style="7"/>
    <col min="1793" max="1793" width="7.42578125" style="7" customWidth="1"/>
    <col min="1794" max="1794" width="54.28515625" style="7" customWidth="1"/>
    <col min="1795" max="1795" width="0" style="7" hidden="1" customWidth="1"/>
    <col min="1796" max="1796" width="9.5703125" style="7" customWidth="1"/>
    <col min="1797" max="1797" width="13.28515625" style="7" customWidth="1"/>
    <col min="1798" max="1798" width="9.140625" style="7"/>
    <col min="1799" max="1799" width="8" style="7" customWidth="1"/>
    <col min="1800" max="2048" width="9.140625" style="7"/>
    <col min="2049" max="2049" width="7.42578125" style="7" customWidth="1"/>
    <col min="2050" max="2050" width="54.28515625" style="7" customWidth="1"/>
    <col min="2051" max="2051" width="0" style="7" hidden="1" customWidth="1"/>
    <col min="2052" max="2052" width="9.5703125" style="7" customWidth="1"/>
    <col min="2053" max="2053" width="13.28515625" style="7" customWidth="1"/>
    <col min="2054" max="2054" width="9.140625" style="7"/>
    <col min="2055" max="2055" width="8" style="7" customWidth="1"/>
    <col min="2056" max="2304" width="9.140625" style="7"/>
    <col min="2305" max="2305" width="7.42578125" style="7" customWidth="1"/>
    <col min="2306" max="2306" width="54.28515625" style="7" customWidth="1"/>
    <col min="2307" max="2307" width="0" style="7" hidden="1" customWidth="1"/>
    <col min="2308" max="2308" width="9.5703125" style="7" customWidth="1"/>
    <col min="2309" max="2309" width="13.28515625" style="7" customWidth="1"/>
    <col min="2310" max="2310" width="9.140625" style="7"/>
    <col min="2311" max="2311" width="8" style="7" customWidth="1"/>
    <col min="2312" max="2560" width="9.140625" style="7"/>
    <col min="2561" max="2561" width="7.42578125" style="7" customWidth="1"/>
    <col min="2562" max="2562" width="54.28515625" style="7" customWidth="1"/>
    <col min="2563" max="2563" width="0" style="7" hidden="1" customWidth="1"/>
    <col min="2564" max="2564" width="9.5703125" style="7" customWidth="1"/>
    <col min="2565" max="2565" width="13.28515625" style="7" customWidth="1"/>
    <col min="2566" max="2566" width="9.140625" style="7"/>
    <col min="2567" max="2567" width="8" style="7" customWidth="1"/>
    <col min="2568" max="2816" width="9.140625" style="7"/>
    <col min="2817" max="2817" width="7.42578125" style="7" customWidth="1"/>
    <col min="2818" max="2818" width="54.28515625" style="7" customWidth="1"/>
    <col min="2819" max="2819" width="0" style="7" hidden="1" customWidth="1"/>
    <col min="2820" max="2820" width="9.5703125" style="7" customWidth="1"/>
    <col min="2821" max="2821" width="13.28515625" style="7" customWidth="1"/>
    <col min="2822" max="2822" width="9.140625" style="7"/>
    <col min="2823" max="2823" width="8" style="7" customWidth="1"/>
    <col min="2824" max="3072" width="9.140625" style="7"/>
    <col min="3073" max="3073" width="7.42578125" style="7" customWidth="1"/>
    <col min="3074" max="3074" width="54.28515625" style="7" customWidth="1"/>
    <col min="3075" max="3075" width="0" style="7" hidden="1" customWidth="1"/>
    <col min="3076" max="3076" width="9.5703125" style="7" customWidth="1"/>
    <col min="3077" max="3077" width="13.28515625" style="7" customWidth="1"/>
    <col min="3078" max="3078" width="9.140625" style="7"/>
    <col min="3079" max="3079" width="8" style="7" customWidth="1"/>
    <col min="3080" max="3328" width="9.140625" style="7"/>
    <col min="3329" max="3329" width="7.42578125" style="7" customWidth="1"/>
    <col min="3330" max="3330" width="54.28515625" style="7" customWidth="1"/>
    <col min="3331" max="3331" width="0" style="7" hidden="1" customWidth="1"/>
    <col min="3332" max="3332" width="9.5703125" style="7" customWidth="1"/>
    <col min="3333" max="3333" width="13.28515625" style="7" customWidth="1"/>
    <col min="3334" max="3334" width="9.140625" style="7"/>
    <col min="3335" max="3335" width="8" style="7" customWidth="1"/>
    <col min="3336" max="3584" width="9.140625" style="7"/>
    <col min="3585" max="3585" width="7.42578125" style="7" customWidth="1"/>
    <col min="3586" max="3586" width="54.28515625" style="7" customWidth="1"/>
    <col min="3587" max="3587" width="0" style="7" hidden="1" customWidth="1"/>
    <col min="3588" max="3588" width="9.5703125" style="7" customWidth="1"/>
    <col min="3589" max="3589" width="13.28515625" style="7" customWidth="1"/>
    <col min="3590" max="3590" width="9.140625" style="7"/>
    <col min="3591" max="3591" width="8" style="7" customWidth="1"/>
    <col min="3592" max="3840" width="9.140625" style="7"/>
    <col min="3841" max="3841" width="7.42578125" style="7" customWidth="1"/>
    <col min="3842" max="3842" width="54.28515625" style="7" customWidth="1"/>
    <col min="3843" max="3843" width="0" style="7" hidden="1" customWidth="1"/>
    <col min="3844" max="3844" width="9.5703125" style="7" customWidth="1"/>
    <col min="3845" max="3845" width="13.28515625" style="7" customWidth="1"/>
    <col min="3846" max="3846" width="9.140625" style="7"/>
    <col min="3847" max="3847" width="8" style="7" customWidth="1"/>
    <col min="3848" max="4096" width="9.140625" style="7"/>
    <col min="4097" max="4097" width="7.42578125" style="7" customWidth="1"/>
    <col min="4098" max="4098" width="54.28515625" style="7" customWidth="1"/>
    <col min="4099" max="4099" width="0" style="7" hidden="1" customWidth="1"/>
    <col min="4100" max="4100" width="9.5703125" style="7" customWidth="1"/>
    <col min="4101" max="4101" width="13.28515625" style="7" customWidth="1"/>
    <col min="4102" max="4102" width="9.140625" style="7"/>
    <col min="4103" max="4103" width="8" style="7" customWidth="1"/>
    <col min="4104" max="4352" width="9.140625" style="7"/>
    <col min="4353" max="4353" width="7.42578125" style="7" customWidth="1"/>
    <col min="4354" max="4354" width="54.28515625" style="7" customWidth="1"/>
    <col min="4355" max="4355" width="0" style="7" hidden="1" customWidth="1"/>
    <col min="4356" max="4356" width="9.5703125" style="7" customWidth="1"/>
    <col min="4357" max="4357" width="13.28515625" style="7" customWidth="1"/>
    <col min="4358" max="4358" width="9.140625" style="7"/>
    <col min="4359" max="4359" width="8" style="7" customWidth="1"/>
    <col min="4360" max="4608" width="9.140625" style="7"/>
    <col min="4609" max="4609" width="7.42578125" style="7" customWidth="1"/>
    <col min="4610" max="4610" width="54.28515625" style="7" customWidth="1"/>
    <col min="4611" max="4611" width="0" style="7" hidden="1" customWidth="1"/>
    <col min="4612" max="4612" width="9.5703125" style="7" customWidth="1"/>
    <col min="4613" max="4613" width="13.28515625" style="7" customWidth="1"/>
    <col min="4614" max="4614" width="9.140625" style="7"/>
    <col min="4615" max="4615" width="8" style="7" customWidth="1"/>
    <col min="4616" max="4864" width="9.140625" style="7"/>
    <col min="4865" max="4865" width="7.42578125" style="7" customWidth="1"/>
    <col min="4866" max="4866" width="54.28515625" style="7" customWidth="1"/>
    <col min="4867" max="4867" width="0" style="7" hidden="1" customWidth="1"/>
    <col min="4868" max="4868" width="9.5703125" style="7" customWidth="1"/>
    <col min="4869" max="4869" width="13.28515625" style="7" customWidth="1"/>
    <col min="4870" max="4870" width="9.140625" style="7"/>
    <col min="4871" max="4871" width="8" style="7" customWidth="1"/>
    <col min="4872" max="5120" width="9.140625" style="7"/>
    <col min="5121" max="5121" width="7.42578125" style="7" customWidth="1"/>
    <col min="5122" max="5122" width="54.28515625" style="7" customWidth="1"/>
    <col min="5123" max="5123" width="0" style="7" hidden="1" customWidth="1"/>
    <col min="5124" max="5124" width="9.5703125" style="7" customWidth="1"/>
    <col min="5125" max="5125" width="13.28515625" style="7" customWidth="1"/>
    <col min="5126" max="5126" width="9.140625" style="7"/>
    <col min="5127" max="5127" width="8" style="7" customWidth="1"/>
    <col min="5128" max="5376" width="9.140625" style="7"/>
    <col min="5377" max="5377" width="7.42578125" style="7" customWidth="1"/>
    <col min="5378" max="5378" width="54.28515625" style="7" customWidth="1"/>
    <col min="5379" max="5379" width="0" style="7" hidden="1" customWidth="1"/>
    <col min="5380" max="5380" width="9.5703125" style="7" customWidth="1"/>
    <col min="5381" max="5381" width="13.28515625" style="7" customWidth="1"/>
    <col min="5382" max="5382" width="9.140625" style="7"/>
    <col min="5383" max="5383" width="8" style="7" customWidth="1"/>
    <col min="5384" max="5632" width="9.140625" style="7"/>
    <col min="5633" max="5633" width="7.42578125" style="7" customWidth="1"/>
    <col min="5634" max="5634" width="54.28515625" style="7" customWidth="1"/>
    <col min="5635" max="5635" width="0" style="7" hidden="1" customWidth="1"/>
    <col min="5636" max="5636" width="9.5703125" style="7" customWidth="1"/>
    <col min="5637" max="5637" width="13.28515625" style="7" customWidth="1"/>
    <col min="5638" max="5638" width="9.140625" style="7"/>
    <col min="5639" max="5639" width="8" style="7" customWidth="1"/>
    <col min="5640" max="5888" width="9.140625" style="7"/>
    <col min="5889" max="5889" width="7.42578125" style="7" customWidth="1"/>
    <col min="5890" max="5890" width="54.28515625" style="7" customWidth="1"/>
    <col min="5891" max="5891" width="0" style="7" hidden="1" customWidth="1"/>
    <col min="5892" max="5892" width="9.5703125" style="7" customWidth="1"/>
    <col min="5893" max="5893" width="13.28515625" style="7" customWidth="1"/>
    <col min="5894" max="5894" width="9.140625" style="7"/>
    <col min="5895" max="5895" width="8" style="7" customWidth="1"/>
    <col min="5896" max="6144" width="9.140625" style="7"/>
    <col min="6145" max="6145" width="7.42578125" style="7" customWidth="1"/>
    <col min="6146" max="6146" width="54.28515625" style="7" customWidth="1"/>
    <col min="6147" max="6147" width="0" style="7" hidden="1" customWidth="1"/>
    <col min="6148" max="6148" width="9.5703125" style="7" customWidth="1"/>
    <col min="6149" max="6149" width="13.28515625" style="7" customWidth="1"/>
    <col min="6150" max="6150" width="9.140625" style="7"/>
    <col min="6151" max="6151" width="8" style="7" customWidth="1"/>
    <col min="6152" max="6400" width="9.140625" style="7"/>
    <col min="6401" max="6401" width="7.42578125" style="7" customWidth="1"/>
    <col min="6402" max="6402" width="54.28515625" style="7" customWidth="1"/>
    <col min="6403" max="6403" width="0" style="7" hidden="1" customWidth="1"/>
    <col min="6404" max="6404" width="9.5703125" style="7" customWidth="1"/>
    <col min="6405" max="6405" width="13.28515625" style="7" customWidth="1"/>
    <col min="6406" max="6406" width="9.140625" style="7"/>
    <col min="6407" max="6407" width="8" style="7" customWidth="1"/>
    <col min="6408" max="6656" width="9.140625" style="7"/>
    <col min="6657" max="6657" width="7.42578125" style="7" customWidth="1"/>
    <col min="6658" max="6658" width="54.28515625" style="7" customWidth="1"/>
    <col min="6659" max="6659" width="0" style="7" hidden="1" customWidth="1"/>
    <col min="6660" max="6660" width="9.5703125" style="7" customWidth="1"/>
    <col min="6661" max="6661" width="13.28515625" style="7" customWidth="1"/>
    <col min="6662" max="6662" width="9.140625" style="7"/>
    <col min="6663" max="6663" width="8" style="7" customWidth="1"/>
    <col min="6664" max="6912" width="9.140625" style="7"/>
    <col min="6913" max="6913" width="7.42578125" style="7" customWidth="1"/>
    <col min="6914" max="6914" width="54.28515625" style="7" customWidth="1"/>
    <col min="6915" max="6915" width="0" style="7" hidden="1" customWidth="1"/>
    <col min="6916" max="6916" width="9.5703125" style="7" customWidth="1"/>
    <col min="6917" max="6917" width="13.28515625" style="7" customWidth="1"/>
    <col min="6918" max="6918" width="9.140625" style="7"/>
    <col min="6919" max="6919" width="8" style="7" customWidth="1"/>
    <col min="6920" max="7168" width="9.140625" style="7"/>
    <col min="7169" max="7169" width="7.42578125" style="7" customWidth="1"/>
    <col min="7170" max="7170" width="54.28515625" style="7" customWidth="1"/>
    <col min="7171" max="7171" width="0" style="7" hidden="1" customWidth="1"/>
    <col min="7172" max="7172" width="9.5703125" style="7" customWidth="1"/>
    <col min="7173" max="7173" width="13.28515625" style="7" customWidth="1"/>
    <col min="7174" max="7174" width="9.140625" style="7"/>
    <col min="7175" max="7175" width="8" style="7" customWidth="1"/>
    <col min="7176" max="7424" width="9.140625" style="7"/>
    <col min="7425" max="7425" width="7.42578125" style="7" customWidth="1"/>
    <col min="7426" max="7426" width="54.28515625" style="7" customWidth="1"/>
    <col min="7427" max="7427" width="0" style="7" hidden="1" customWidth="1"/>
    <col min="7428" max="7428" width="9.5703125" style="7" customWidth="1"/>
    <col min="7429" max="7429" width="13.28515625" style="7" customWidth="1"/>
    <col min="7430" max="7430" width="9.140625" style="7"/>
    <col min="7431" max="7431" width="8" style="7" customWidth="1"/>
    <col min="7432" max="7680" width="9.140625" style="7"/>
    <col min="7681" max="7681" width="7.42578125" style="7" customWidth="1"/>
    <col min="7682" max="7682" width="54.28515625" style="7" customWidth="1"/>
    <col min="7683" max="7683" width="0" style="7" hidden="1" customWidth="1"/>
    <col min="7684" max="7684" width="9.5703125" style="7" customWidth="1"/>
    <col min="7685" max="7685" width="13.28515625" style="7" customWidth="1"/>
    <col min="7686" max="7686" width="9.140625" style="7"/>
    <col min="7687" max="7687" width="8" style="7" customWidth="1"/>
    <col min="7688" max="7936" width="9.140625" style="7"/>
    <col min="7937" max="7937" width="7.42578125" style="7" customWidth="1"/>
    <col min="7938" max="7938" width="54.28515625" style="7" customWidth="1"/>
    <col min="7939" max="7939" width="0" style="7" hidden="1" customWidth="1"/>
    <col min="7940" max="7940" width="9.5703125" style="7" customWidth="1"/>
    <col min="7941" max="7941" width="13.28515625" style="7" customWidth="1"/>
    <col min="7942" max="7942" width="9.140625" style="7"/>
    <col min="7943" max="7943" width="8" style="7" customWidth="1"/>
    <col min="7944" max="8192" width="9.140625" style="7"/>
    <col min="8193" max="8193" width="7.42578125" style="7" customWidth="1"/>
    <col min="8194" max="8194" width="54.28515625" style="7" customWidth="1"/>
    <col min="8195" max="8195" width="0" style="7" hidden="1" customWidth="1"/>
    <col min="8196" max="8196" width="9.5703125" style="7" customWidth="1"/>
    <col min="8197" max="8197" width="13.28515625" style="7" customWidth="1"/>
    <col min="8198" max="8198" width="9.140625" style="7"/>
    <col min="8199" max="8199" width="8" style="7" customWidth="1"/>
    <col min="8200" max="8448" width="9.140625" style="7"/>
    <col min="8449" max="8449" width="7.42578125" style="7" customWidth="1"/>
    <col min="8450" max="8450" width="54.28515625" style="7" customWidth="1"/>
    <col min="8451" max="8451" width="0" style="7" hidden="1" customWidth="1"/>
    <col min="8452" max="8452" width="9.5703125" style="7" customWidth="1"/>
    <col min="8453" max="8453" width="13.28515625" style="7" customWidth="1"/>
    <col min="8454" max="8454" width="9.140625" style="7"/>
    <col min="8455" max="8455" width="8" style="7" customWidth="1"/>
    <col min="8456" max="8704" width="9.140625" style="7"/>
    <col min="8705" max="8705" width="7.42578125" style="7" customWidth="1"/>
    <col min="8706" max="8706" width="54.28515625" style="7" customWidth="1"/>
    <col min="8707" max="8707" width="0" style="7" hidden="1" customWidth="1"/>
    <col min="8708" max="8708" width="9.5703125" style="7" customWidth="1"/>
    <col min="8709" max="8709" width="13.28515625" style="7" customWidth="1"/>
    <col min="8710" max="8710" width="9.140625" style="7"/>
    <col min="8711" max="8711" width="8" style="7" customWidth="1"/>
    <col min="8712" max="8960" width="9.140625" style="7"/>
    <col min="8961" max="8961" width="7.42578125" style="7" customWidth="1"/>
    <col min="8962" max="8962" width="54.28515625" style="7" customWidth="1"/>
    <col min="8963" max="8963" width="0" style="7" hidden="1" customWidth="1"/>
    <col min="8964" max="8964" width="9.5703125" style="7" customWidth="1"/>
    <col min="8965" max="8965" width="13.28515625" style="7" customWidth="1"/>
    <col min="8966" max="8966" width="9.140625" style="7"/>
    <col min="8967" max="8967" width="8" style="7" customWidth="1"/>
    <col min="8968" max="9216" width="9.140625" style="7"/>
    <col min="9217" max="9217" width="7.42578125" style="7" customWidth="1"/>
    <col min="9218" max="9218" width="54.28515625" style="7" customWidth="1"/>
    <col min="9219" max="9219" width="0" style="7" hidden="1" customWidth="1"/>
    <col min="9220" max="9220" width="9.5703125" style="7" customWidth="1"/>
    <col min="9221" max="9221" width="13.28515625" style="7" customWidth="1"/>
    <col min="9222" max="9222" width="9.140625" style="7"/>
    <col min="9223" max="9223" width="8" style="7" customWidth="1"/>
    <col min="9224" max="9472" width="9.140625" style="7"/>
    <col min="9473" max="9473" width="7.42578125" style="7" customWidth="1"/>
    <col min="9474" max="9474" width="54.28515625" style="7" customWidth="1"/>
    <col min="9475" max="9475" width="0" style="7" hidden="1" customWidth="1"/>
    <col min="9476" max="9476" width="9.5703125" style="7" customWidth="1"/>
    <col min="9477" max="9477" width="13.28515625" style="7" customWidth="1"/>
    <col min="9478" max="9478" width="9.140625" style="7"/>
    <col min="9479" max="9479" width="8" style="7" customWidth="1"/>
    <col min="9480" max="9728" width="9.140625" style="7"/>
    <col min="9729" max="9729" width="7.42578125" style="7" customWidth="1"/>
    <col min="9730" max="9730" width="54.28515625" style="7" customWidth="1"/>
    <col min="9731" max="9731" width="0" style="7" hidden="1" customWidth="1"/>
    <col min="9732" max="9732" width="9.5703125" style="7" customWidth="1"/>
    <col min="9733" max="9733" width="13.28515625" style="7" customWidth="1"/>
    <col min="9734" max="9734" width="9.140625" style="7"/>
    <col min="9735" max="9735" width="8" style="7" customWidth="1"/>
    <col min="9736" max="9984" width="9.140625" style="7"/>
    <col min="9985" max="9985" width="7.42578125" style="7" customWidth="1"/>
    <col min="9986" max="9986" width="54.28515625" style="7" customWidth="1"/>
    <col min="9987" max="9987" width="0" style="7" hidden="1" customWidth="1"/>
    <col min="9988" max="9988" width="9.5703125" style="7" customWidth="1"/>
    <col min="9989" max="9989" width="13.28515625" style="7" customWidth="1"/>
    <col min="9990" max="9990" width="9.140625" style="7"/>
    <col min="9991" max="9991" width="8" style="7" customWidth="1"/>
    <col min="9992" max="10240" width="9.140625" style="7"/>
    <col min="10241" max="10241" width="7.42578125" style="7" customWidth="1"/>
    <col min="10242" max="10242" width="54.28515625" style="7" customWidth="1"/>
    <col min="10243" max="10243" width="0" style="7" hidden="1" customWidth="1"/>
    <col min="10244" max="10244" width="9.5703125" style="7" customWidth="1"/>
    <col min="10245" max="10245" width="13.28515625" style="7" customWidth="1"/>
    <col min="10246" max="10246" width="9.140625" style="7"/>
    <col min="10247" max="10247" width="8" style="7" customWidth="1"/>
    <col min="10248" max="10496" width="9.140625" style="7"/>
    <col min="10497" max="10497" width="7.42578125" style="7" customWidth="1"/>
    <col min="10498" max="10498" width="54.28515625" style="7" customWidth="1"/>
    <col min="10499" max="10499" width="0" style="7" hidden="1" customWidth="1"/>
    <col min="10500" max="10500" width="9.5703125" style="7" customWidth="1"/>
    <col min="10501" max="10501" width="13.28515625" style="7" customWidth="1"/>
    <col min="10502" max="10502" width="9.140625" style="7"/>
    <col min="10503" max="10503" width="8" style="7" customWidth="1"/>
    <col min="10504" max="10752" width="9.140625" style="7"/>
    <col min="10753" max="10753" width="7.42578125" style="7" customWidth="1"/>
    <col min="10754" max="10754" width="54.28515625" style="7" customWidth="1"/>
    <col min="10755" max="10755" width="0" style="7" hidden="1" customWidth="1"/>
    <col min="10756" max="10756" width="9.5703125" style="7" customWidth="1"/>
    <col min="10757" max="10757" width="13.28515625" style="7" customWidth="1"/>
    <col min="10758" max="10758" width="9.140625" style="7"/>
    <col min="10759" max="10759" width="8" style="7" customWidth="1"/>
    <col min="10760" max="11008" width="9.140625" style="7"/>
    <col min="11009" max="11009" width="7.42578125" style="7" customWidth="1"/>
    <col min="11010" max="11010" width="54.28515625" style="7" customWidth="1"/>
    <col min="11011" max="11011" width="0" style="7" hidden="1" customWidth="1"/>
    <col min="11012" max="11012" width="9.5703125" style="7" customWidth="1"/>
    <col min="11013" max="11013" width="13.28515625" style="7" customWidth="1"/>
    <col min="11014" max="11014" width="9.140625" style="7"/>
    <col min="11015" max="11015" width="8" style="7" customWidth="1"/>
    <col min="11016" max="11264" width="9.140625" style="7"/>
    <col min="11265" max="11265" width="7.42578125" style="7" customWidth="1"/>
    <col min="11266" max="11266" width="54.28515625" style="7" customWidth="1"/>
    <col min="11267" max="11267" width="0" style="7" hidden="1" customWidth="1"/>
    <col min="11268" max="11268" width="9.5703125" style="7" customWidth="1"/>
    <col min="11269" max="11269" width="13.28515625" style="7" customWidth="1"/>
    <col min="11270" max="11270" width="9.140625" style="7"/>
    <col min="11271" max="11271" width="8" style="7" customWidth="1"/>
    <col min="11272" max="11520" width="9.140625" style="7"/>
    <col min="11521" max="11521" width="7.42578125" style="7" customWidth="1"/>
    <col min="11522" max="11522" width="54.28515625" style="7" customWidth="1"/>
    <col min="11523" max="11523" width="0" style="7" hidden="1" customWidth="1"/>
    <col min="11524" max="11524" width="9.5703125" style="7" customWidth="1"/>
    <col min="11525" max="11525" width="13.28515625" style="7" customWidth="1"/>
    <col min="11526" max="11526" width="9.140625" style="7"/>
    <col min="11527" max="11527" width="8" style="7" customWidth="1"/>
    <col min="11528" max="11776" width="9.140625" style="7"/>
    <col min="11777" max="11777" width="7.42578125" style="7" customWidth="1"/>
    <col min="11778" max="11778" width="54.28515625" style="7" customWidth="1"/>
    <col min="11779" max="11779" width="0" style="7" hidden="1" customWidth="1"/>
    <col min="11780" max="11780" width="9.5703125" style="7" customWidth="1"/>
    <col min="11781" max="11781" width="13.28515625" style="7" customWidth="1"/>
    <col min="11782" max="11782" width="9.140625" style="7"/>
    <col min="11783" max="11783" width="8" style="7" customWidth="1"/>
    <col min="11784" max="12032" width="9.140625" style="7"/>
    <col min="12033" max="12033" width="7.42578125" style="7" customWidth="1"/>
    <col min="12034" max="12034" width="54.28515625" style="7" customWidth="1"/>
    <col min="12035" max="12035" width="0" style="7" hidden="1" customWidth="1"/>
    <col min="12036" max="12036" width="9.5703125" style="7" customWidth="1"/>
    <col min="12037" max="12037" width="13.28515625" style="7" customWidth="1"/>
    <col min="12038" max="12038" width="9.140625" style="7"/>
    <col min="12039" max="12039" width="8" style="7" customWidth="1"/>
    <col min="12040" max="12288" width="9.140625" style="7"/>
    <col min="12289" max="12289" width="7.42578125" style="7" customWidth="1"/>
    <col min="12290" max="12290" width="54.28515625" style="7" customWidth="1"/>
    <col min="12291" max="12291" width="0" style="7" hidden="1" customWidth="1"/>
    <col min="12292" max="12292" width="9.5703125" style="7" customWidth="1"/>
    <col min="12293" max="12293" width="13.28515625" style="7" customWidth="1"/>
    <col min="12294" max="12294" width="9.140625" style="7"/>
    <col min="12295" max="12295" width="8" style="7" customWidth="1"/>
    <col min="12296" max="12544" width="9.140625" style="7"/>
    <col min="12545" max="12545" width="7.42578125" style="7" customWidth="1"/>
    <col min="12546" max="12546" width="54.28515625" style="7" customWidth="1"/>
    <col min="12547" max="12547" width="0" style="7" hidden="1" customWidth="1"/>
    <col min="12548" max="12548" width="9.5703125" style="7" customWidth="1"/>
    <col min="12549" max="12549" width="13.28515625" style="7" customWidth="1"/>
    <col min="12550" max="12550" width="9.140625" style="7"/>
    <col min="12551" max="12551" width="8" style="7" customWidth="1"/>
    <col min="12552" max="12800" width="9.140625" style="7"/>
    <col min="12801" max="12801" width="7.42578125" style="7" customWidth="1"/>
    <col min="12802" max="12802" width="54.28515625" style="7" customWidth="1"/>
    <col min="12803" max="12803" width="0" style="7" hidden="1" customWidth="1"/>
    <col min="12804" max="12804" width="9.5703125" style="7" customWidth="1"/>
    <col min="12805" max="12805" width="13.28515625" style="7" customWidth="1"/>
    <col min="12806" max="12806" width="9.140625" style="7"/>
    <col min="12807" max="12807" width="8" style="7" customWidth="1"/>
    <col min="12808" max="13056" width="9.140625" style="7"/>
    <col min="13057" max="13057" width="7.42578125" style="7" customWidth="1"/>
    <col min="13058" max="13058" width="54.28515625" style="7" customWidth="1"/>
    <col min="13059" max="13059" width="0" style="7" hidden="1" customWidth="1"/>
    <col min="13060" max="13060" width="9.5703125" style="7" customWidth="1"/>
    <col min="13061" max="13061" width="13.28515625" style="7" customWidth="1"/>
    <col min="13062" max="13062" width="9.140625" style="7"/>
    <col min="13063" max="13063" width="8" style="7" customWidth="1"/>
    <col min="13064" max="13312" width="9.140625" style="7"/>
    <col min="13313" max="13313" width="7.42578125" style="7" customWidth="1"/>
    <col min="13314" max="13314" width="54.28515625" style="7" customWidth="1"/>
    <col min="13315" max="13315" width="0" style="7" hidden="1" customWidth="1"/>
    <col min="13316" max="13316" width="9.5703125" style="7" customWidth="1"/>
    <col min="13317" max="13317" width="13.28515625" style="7" customWidth="1"/>
    <col min="13318" max="13318" width="9.140625" style="7"/>
    <col min="13319" max="13319" width="8" style="7" customWidth="1"/>
    <col min="13320" max="13568" width="9.140625" style="7"/>
    <col min="13569" max="13569" width="7.42578125" style="7" customWidth="1"/>
    <col min="13570" max="13570" width="54.28515625" style="7" customWidth="1"/>
    <col min="13571" max="13571" width="0" style="7" hidden="1" customWidth="1"/>
    <col min="13572" max="13572" width="9.5703125" style="7" customWidth="1"/>
    <col min="13573" max="13573" width="13.28515625" style="7" customWidth="1"/>
    <col min="13574" max="13574" width="9.140625" style="7"/>
    <col min="13575" max="13575" width="8" style="7" customWidth="1"/>
    <col min="13576" max="13824" width="9.140625" style="7"/>
    <col min="13825" max="13825" width="7.42578125" style="7" customWidth="1"/>
    <col min="13826" max="13826" width="54.28515625" style="7" customWidth="1"/>
    <col min="13827" max="13827" width="0" style="7" hidden="1" customWidth="1"/>
    <col min="13828" max="13828" width="9.5703125" style="7" customWidth="1"/>
    <col min="13829" max="13829" width="13.28515625" style="7" customWidth="1"/>
    <col min="13830" max="13830" width="9.140625" style="7"/>
    <col min="13831" max="13831" width="8" style="7" customWidth="1"/>
    <col min="13832" max="14080" width="9.140625" style="7"/>
    <col min="14081" max="14081" width="7.42578125" style="7" customWidth="1"/>
    <col min="14082" max="14082" width="54.28515625" style="7" customWidth="1"/>
    <col min="14083" max="14083" width="0" style="7" hidden="1" customWidth="1"/>
    <col min="14084" max="14084" width="9.5703125" style="7" customWidth="1"/>
    <col min="14085" max="14085" width="13.28515625" style="7" customWidth="1"/>
    <col min="14086" max="14086" width="9.140625" style="7"/>
    <col min="14087" max="14087" width="8" style="7" customWidth="1"/>
    <col min="14088" max="14336" width="9.140625" style="7"/>
    <col min="14337" max="14337" width="7.42578125" style="7" customWidth="1"/>
    <col min="14338" max="14338" width="54.28515625" style="7" customWidth="1"/>
    <col min="14339" max="14339" width="0" style="7" hidden="1" customWidth="1"/>
    <col min="14340" max="14340" width="9.5703125" style="7" customWidth="1"/>
    <col min="14341" max="14341" width="13.28515625" style="7" customWidth="1"/>
    <col min="14342" max="14342" width="9.140625" style="7"/>
    <col min="14343" max="14343" width="8" style="7" customWidth="1"/>
    <col min="14344" max="14592" width="9.140625" style="7"/>
    <col min="14593" max="14593" width="7.42578125" style="7" customWidth="1"/>
    <col min="14594" max="14594" width="54.28515625" style="7" customWidth="1"/>
    <col min="14595" max="14595" width="0" style="7" hidden="1" customWidth="1"/>
    <col min="14596" max="14596" width="9.5703125" style="7" customWidth="1"/>
    <col min="14597" max="14597" width="13.28515625" style="7" customWidth="1"/>
    <col min="14598" max="14598" width="9.140625" style="7"/>
    <col min="14599" max="14599" width="8" style="7" customWidth="1"/>
    <col min="14600" max="14848" width="9.140625" style="7"/>
    <col min="14849" max="14849" width="7.42578125" style="7" customWidth="1"/>
    <col min="14850" max="14850" width="54.28515625" style="7" customWidth="1"/>
    <col min="14851" max="14851" width="0" style="7" hidden="1" customWidth="1"/>
    <col min="14852" max="14852" width="9.5703125" style="7" customWidth="1"/>
    <col min="14853" max="14853" width="13.28515625" style="7" customWidth="1"/>
    <col min="14854" max="14854" width="9.140625" style="7"/>
    <col min="14855" max="14855" width="8" style="7" customWidth="1"/>
    <col min="14856" max="15104" width="9.140625" style="7"/>
    <col min="15105" max="15105" width="7.42578125" style="7" customWidth="1"/>
    <col min="15106" max="15106" width="54.28515625" style="7" customWidth="1"/>
    <col min="15107" max="15107" width="0" style="7" hidden="1" customWidth="1"/>
    <col min="15108" max="15108" width="9.5703125" style="7" customWidth="1"/>
    <col min="15109" max="15109" width="13.28515625" style="7" customWidth="1"/>
    <col min="15110" max="15110" width="9.140625" style="7"/>
    <col min="15111" max="15111" width="8" style="7" customWidth="1"/>
    <col min="15112" max="15360" width="9.140625" style="7"/>
    <col min="15361" max="15361" width="7.42578125" style="7" customWidth="1"/>
    <col min="15362" max="15362" width="54.28515625" style="7" customWidth="1"/>
    <col min="15363" max="15363" width="0" style="7" hidden="1" customWidth="1"/>
    <col min="15364" max="15364" width="9.5703125" style="7" customWidth="1"/>
    <col min="15365" max="15365" width="13.28515625" style="7" customWidth="1"/>
    <col min="15366" max="15366" width="9.140625" style="7"/>
    <col min="15367" max="15367" width="8" style="7" customWidth="1"/>
    <col min="15368" max="15616" width="9.140625" style="7"/>
    <col min="15617" max="15617" width="7.42578125" style="7" customWidth="1"/>
    <col min="15618" max="15618" width="54.28515625" style="7" customWidth="1"/>
    <col min="15619" max="15619" width="0" style="7" hidden="1" customWidth="1"/>
    <col min="15620" max="15620" width="9.5703125" style="7" customWidth="1"/>
    <col min="15621" max="15621" width="13.28515625" style="7" customWidth="1"/>
    <col min="15622" max="15622" width="9.140625" style="7"/>
    <col min="15623" max="15623" width="8" style="7" customWidth="1"/>
    <col min="15624" max="15872" width="9.140625" style="7"/>
    <col min="15873" max="15873" width="7.42578125" style="7" customWidth="1"/>
    <col min="15874" max="15874" width="54.28515625" style="7" customWidth="1"/>
    <col min="15875" max="15875" width="0" style="7" hidden="1" customWidth="1"/>
    <col min="15876" max="15876" width="9.5703125" style="7" customWidth="1"/>
    <col min="15877" max="15877" width="13.28515625" style="7" customWidth="1"/>
    <col min="15878" max="15878" width="9.140625" style="7"/>
    <col min="15879" max="15879" width="8" style="7" customWidth="1"/>
    <col min="15880" max="16128" width="9.140625" style="7"/>
    <col min="16129" max="16129" width="7.42578125" style="7" customWidth="1"/>
    <col min="16130" max="16130" width="54.28515625" style="7" customWidth="1"/>
    <col min="16131" max="16131" width="0" style="7" hidden="1" customWidth="1"/>
    <col min="16132" max="16132" width="9.5703125" style="7" customWidth="1"/>
    <col min="16133" max="16133" width="13.28515625" style="7" customWidth="1"/>
    <col min="16134" max="16134" width="9.140625" style="7"/>
    <col min="16135" max="16135" width="8" style="7" customWidth="1"/>
    <col min="16136" max="16384" width="9.140625" style="7"/>
  </cols>
  <sheetData>
    <row r="1" spans="1:14" s="8" customFormat="1" ht="16.5" customHeight="1" x14ac:dyDescent="0.2">
      <c r="A1" s="4"/>
      <c r="B1" s="4"/>
      <c r="C1" s="5"/>
      <c r="D1" s="4"/>
      <c r="E1" s="6"/>
      <c r="F1" s="812" t="s">
        <v>297</v>
      </c>
      <c r="G1" s="812"/>
      <c r="H1" s="4"/>
      <c r="I1" s="7"/>
      <c r="J1" s="7"/>
      <c r="K1" s="4"/>
      <c r="L1" s="6"/>
      <c r="M1" s="812"/>
      <c r="N1" s="812"/>
    </row>
    <row r="2" spans="1:14" s="8" customFormat="1" ht="16.5" customHeight="1" x14ac:dyDescent="0.2">
      <c r="A2" s="813" t="s">
        <v>298</v>
      </c>
      <c r="B2" s="813"/>
      <c r="C2" s="813"/>
      <c r="D2" s="813"/>
      <c r="E2" s="813"/>
      <c r="F2" s="813"/>
      <c r="G2" s="813"/>
      <c r="H2" s="9"/>
      <c r="I2" s="9"/>
      <c r="J2" s="9"/>
      <c r="K2" s="10"/>
      <c r="L2" s="10"/>
      <c r="M2" s="10"/>
      <c r="N2" s="11"/>
    </row>
    <row r="3" spans="1:14" s="8" customFormat="1" ht="16.5" customHeight="1" x14ac:dyDescent="0.2">
      <c r="A3" s="813" t="s">
        <v>735</v>
      </c>
      <c r="B3" s="813"/>
      <c r="C3" s="813"/>
      <c r="D3" s="813"/>
      <c r="E3" s="813"/>
      <c r="F3" s="813"/>
      <c r="G3" s="813"/>
      <c r="H3" s="9"/>
      <c r="I3" s="9"/>
      <c r="J3" s="9"/>
      <c r="K3" s="10"/>
      <c r="L3" s="10"/>
      <c r="M3" s="10"/>
      <c r="N3" s="11"/>
    </row>
    <row r="4" spans="1:14" s="8" customFormat="1" ht="16.5" customHeight="1" thickBot="1" x14ac:dyDescent="0.25">
      <c r="A4" s="12"/>
      <c r="B4" s="13"/>
      <c r="C4" s="13"/>
      <c r="D4" s="13"/>
      <c r="E4" s="13"/>
      <c r="F4" s="13"/>
      <c r="G4" s="13"/>
      <c r="H4" s="13"/>
      <c r="I4" s="13"/>
      <c r="J4" s="13"/>
      <c r="K4" s="13"/>
      <c r="L4" s="13"/>
      <c r="M4" s="13"/>
      <c r="N4" s="11"/>
    </row>
    <row r="5" spans="1:14" s="15" customFormat="1" ht="33" customHeight="1" thickBot="1" x14ac:dyDescent="0.3">
      <c r="A5" s="314" t="s">
        <v>299</v>
      </c>
      <c r="B5" s="315" t="s">
        <v>300</v>
      </c>
      <c r="C5" s="316" t="s">
        <v>301</v>
      </c>
      <c r="D5" s="315" t="s">
        <v>302</v>
      </c>
      <c r="E5" s="315" t="s">
        <v>303</v>
      </c>
      <c r="F5" s="315" t="s">
        <v>304</v>
      </c>
      <c r="G5" s="317" t="s">
        <v>305</v>
      </c>
      <c r="H5" s="14"/>
      <c r="I5" s="14"/>
    </row>
    <row r="6" spans="1:14" s="16" customFormat="1" ht="16.5" customHeight="1" x14ac:dyDescent="0.25">
      <c r="A6" s="521">
        <v>1</v>
      </c>
      <c r="B6" s="522" t="s">
        <v>325</v>
      </c>
      <c r="C6" s="523" t="s">
        <v>326</v>
      </c>
      <c r="D6" s="539">
        <v>128</v>
      </c>
      <c r="E6" s="539">
        <v>95</v>
      </c>
      <c r="F6" s="539">
        <v>25</v>
      </c>
      <c r="G6" s="540">
        <v>0</v>
      </c>
    </row>
    <row r="7" spans="1:14" s="16" customFormat="1" ht="16.5" customHeight="1" x14ac:dyDescent="0.25">
      <c r="A7" s="524">
        <v>2</v>
      </c>
      <c r="B7" s="525" t="s">
        <v>333</v>
      </c>
      <c r="C7" s="526" t="s">
        <v>334</v>
      </c>
      <c r="D7" s="541">
        <v>13</v>
      </c>
      <c r="E7" s="541">
        <v>6</v>
      </c>
      <c r="F7" s="541">
        <v>1</v>
      </c>
      <c r="G7" s="542">
        <v>0</v>
      </c>
    </row>
    <row r="8" spans="1:14" s="16" customFormat="1" ht="16.5" customHeight="1" x14ac:dyDescent="0.25">
      <c r="A8" s="527">
        <v>3</v>
      </c>
      <c r="B8" s="528" t="s">
        <v>533</v>
      </c>
      <c r="C8" s="529" t="s">
        <v>534</v>
      </c>
      <c r="D8" s="543">
        <v>32</v>
      </c>
      <c r="E8" s="543">
        <v>27</v>
      </c>
      <c r="F8" s="543">
        <v>0</v>
      </c>
      <c r="G8" s="544">
        <v>0</v>
      </c>
    </row>
    <row r="9" spans="1:14" s="16" customFormat="1" ht="16.5" customHeight="1" x14ac:dyDescent="0.25">
      <c r="A9" s="524">
        <v>4</v>
      </c>
      <c r="B9" s="525" t="s">
        <v>614</v>
      </c>
      <c r="C9" s="526" t="s">
        <v>535</v>
      </c>
      <c r="D9" s="541">
        <v>58</v>
      </c>
      <c r="E9" s="541">
        <v>58</v>
      </c>
      <c r="F9" s="541">
        <v>0</v>
      </c>
      <c r="G9" s="542">
        <v>0</v>
      </c>
    </row>
    <row r="10" spans="1:14" s="16" customFormat="1" ht="16.5" customHeight="1" x14ac:dyDescent="0.25">
      <c r="A10" s="530">
        <v>5</v>
      </c>
      <c r="B10" s="531" t="s">
        <v>313</v>
      </c>
      <c r="C10" s="532" t="s">
        <v>314</v>
      </c>
      <c r="D10" s="545">
        <v>1333</v>
      </c>
      <c r="E10" s="545">
        <v>1181</v>
      </c>
      <c r="F10" s="545">
        <v>55</v>
      </c>
      <c r="G10" s="546">
        <v>42</v>
      </c>
    </row>
    <row r="11" spans="1:14" s="16" customFormat="1" ht="16.5" customHeight="1" x14ac:dyDescent="0.25">
      <c r="A11" s="524">
        <v>6</v>
      </c>
      <c r="B11" s="525" t="s">
        <v>311</v>
      </c>
      <c r="C11" s="526" t="s">
        <v>312</v>
      </c>
      <c r="D11" s="541">
        <v>1301</v>
      </c>
      <c r="E11" s="541">
        <v>1183</v>
      </c>
      <c r="F11" s="541">
        <v>19</v>
      </c>
      <c r="G11" s="542">
        <v>10</v>
      </c>
    </row>
    <row r="12" spans="1:14" s="16" customFormat="1" ht="16.5" customHeight="1" x14ac:dyDescent="0.25">
      <c r="A12" s="527">
        <v>7</v>
      </c>
      <c r="B12" s="528" t="s">
        <v>307</v>
      </c>
      <c r="C12" s="529" t="s">
        <v>308</v>
      </c>
      <c r="D12" s="547">
        <v>4760</v>
      </c>
      <c r="E12" s="547">
        <v>4495</v>
      </c>
      <c r="F12" s="547">
        <v>30</v>
      </c>
      <c r="G12" s="548">
        <v>19</v>
      </c>
      <c r="L12" s="496"/>
    </row>
    <row r="13" spans="1:14" s="16" customFormat="1" ht="16.5" customHeight="1" x14ac:dyDescent="0.25">
      <c r="A13" s="524">
        <v>8</v>
      </c>
      <c r="B13" s="525" t="s">
        <v>315</v>
      </c>
      <c r="C13" s="526" t="s">
        <v>316</v>
      </c>
      <c r="D13" s="541">
        <v>4766</v>
      </c>
      <c r="E13" s="549">
        <v>4216</v>
      </c>
      <c r="F13" s="541">
        <v>70</v>
      </c>
      <c r="G13" s="542">
        <v>89</v>
      </c>
    </row>
    <row r="14" spans="1:14" s="16" customFormat="1" ht="16.5" customHeight="1" x14ac:dyDescent="0.25">
      <c r="A14" s="530">
        <v>9</v>
      </c>
      <c r="B14" s="531" t="s">
        <v>536</v>
      </c>
      <c r="C14" s="532" t="s">
        <v>306</v>
      </c>
      <c r="D14" s="550">
        <v>2155</v>
      </c>
      <c r="E14" s="551">
        <v>1887</v>
      </c>
      <c r="F14" s="550">
        <v>87</v>
      </c>
      <c r="G14" s="552">
        <v>26</v>
      </c>
    </row>
    <row r="15" spans="1:14" s="16" customFormat="1" ht="16.5" customHeight="1" x14ac:dyDescent="0.25">
      <c r="A15" s="524">
        <v>10</v>
      </c>
      <c r="B15" s="525" t="s">
        <v>319</v>
      </c>
      <c r="C15" s="526" t="s">
        <v>320</v>
      </c>
      <c r="D15" s="541">
        <v>526</v>
      </c>
      <c r="E15" s="541">
        <v>486</v>
      </c>
      <c r="F15" s="541">
        <v>31</v>
      </c>
      <c r="G15" s="542">
        <v>8</v>
      </c>
    </row>
    <row r="16" spans="1:14" s="16" customFormat="1" ht="16.5" customHeight="1" x14ac:dyDescent="0.25">
      <c r="A16" s="527">
        <v>11</v>
      </c>
      <c r="B16" s="528" t="s">
        <v>323</v>
      </c>
      <c r="C16" s="529" t="s">
        <v>324</v>
      </c>
      <c r="D16" s="543">
        <v>2934</v>
      </c>
      <c r="E16" s="543">
        <v>2785</v>
      </c>
      <c r="F16" s="543">
        <v>0</v>
      </c>
      <c r="G16" s="544">
        <v>0</v>
      </c>
    </row>
    <row r="17" spans="1:8" s="16" customFormat="1" ht="16.5" customHeight="1" x14ac:dyDescent="0.25">
      <c r="A17" s="524">
        <v>12</v>
      </c>
      <c r="B17" s="525" t="s">
        <v>309</v>
      </c>
      <c r="C17" s="526" t="s">
        <v>310</v>
      </c>
      <c r="D17" s="553">
        <v>2781</v>
      </c>
      <c r="E17" s="553">
        <v>2411</v>
      </c>
      <c r="F17" s="553">
        <v>177</v>
      </c>
      <c r="G17" s="554">
        <v>104</v>
      </c>
    </row>
    <row r="18" spans="1:8" s="16" customFormat="1" ht="16.5" customHeight="1" x14ac:dyDescent="0.25">
      <c r="A18" s="527">
        <v>13</v>
      </c>
      <c r="B18" s="528" t="s">
        <v>327</v>
      </c>
      <c r="C18" s="529" t="s">
        <v>328</v>
      </c>
      <c r="D18" s="543">
        <v>13</v>
      </c>
      <c r="E18" s="543">
        <v>13</v>
      </c>
      <c r="F18" s="543">
        <v>0</v>
      </c>
      <c r="G18" s="544">
        <v>0</v>
      </c>
    </row>
    <row r="19" spans="1:8" s="16" customFormat="1" ht="16.5" customHeight="1" x14ac:dyDescent="0.25">
      <c r="A19" s="524">
        <v>14</v>
      </c>
      <c r="B19" s="525" t="s">
        <v>321</v>
      </c>
      <c r="C19" s="526" t="s">
        <v>322</v>
      </c>
      <c r="D19" s="541">
        <v>743</v>
      </c>
      <c r="E19" s="541">
        <v>743</v>
      </c>
      <c r="F19" s="541">
        <v>0</v>
      </c>
      <c r="G19" s="542">
        <v>23</v>
      </c>
    </row>
    <row r="20" spans="1:8" s="16" customFormat="1" ht="16.5" customHeight="1" x14ac:dyDescent="0.25">
      <c r="A20" s="527">
        <v>15</v>
      </c>
      <c r="B20" s="528" t="s">
        <v>329</v>
      </c>
      <c r="C20" s="529" t="s">
        <v>330</v>
      </c>
      <c r="D20" s="543">
        <v>25</v>
      </c>
      <c r="E20" s="543">
        <v>22</v>
      </c>
      <c r="F20" s="543">
        <v>0</v>
      </c>
      <c r="G20" s="544">
        <v>0</v>
      </c>
    </row>
    <row r="21" spans="1:8" s="16" customFormat="1" ht="16.5" customHeight="1" x14ac:dyDescent="0.25">
      <c r="A21" s="524">
        <v>16</v>
      </c>
      <c r="B21" s="525" t="s">
        <v>331</v>
      </c>
      <c r="C21" s="526" t="s">
        <v>332</v>
      </c>
      <c r="D21" s="541">
        <v>41</v>
      </c>
      <c r="E21" s="541">
        <v>24</v>
      </c>
      <c r="F21" s="541">
        <v>0</v>
      </c>
      <c r="G21" s="542">
        <v>0</v>
      </c>
      <c r="H21" s="19"/>
    </row>
    <row r="22" spans="1:8" s="16" customFormat="1" ht="16.5" customHeight="1" x14ac:dyDescent="0.25">
      <c r="A22" s="530">
        <v>17</v>
      </c>
      <c r="B22" s="531" t="s">
        <v>335</v>
      </c>
      <c r="C22" s="532" t="s">
        <v>335</v>
      </c>
      <c r="D22" s="545">
        <v>8</v>
      </c>
      <c r="E22" s="545">
        <v>8</v>
      </c>
      <c r="F22" s="545">
        <v>0</v>
      </c>
      <c r="G22" s="546">
        <v>0</v>
      </c>
    </row>
    <row r="23" spans="1:8" s="16" customFormat="1" ht="16.5" customHeight="1" x14ac:dyDescent="0.25">
      <c r="A23" s="524">
        <v>18</v>
      </c>
      <c r="B23" s="525" t="s">
        <v>317</v>
      </c>
      <c r="C23" s="526" t="s">
        <v>318</v>
      </c>
      <c r="D23" s="541">
        <v>3467</v>
      </c>
      <c r="E23" s="541">
        <v>3068</v>
      </c>
      <c r="F23" s="541">
        <v>25</v>
      </c>
      <c r="G23" s="542">
        <v>15</v>
      </c>
    </row>
    <row r="24" spans="1:8" s="16" customFormat="1" ht="16.5" customHeight="1" thickBot="1" x14ac:dyDescent="0.3">
      <c r="A24" s="533">
        <v>19</v>
      </c>
      <c r="B24" s="534" t="s">
        <v>336</v>
      </c>
      <c r="C24" s="535"/>
      <c r="D24" s="555">
        <v>713</v>
      </c>
      <c r="E24" s="555" t="s">
        <v>337</v>
      </c>
      <c r="F24" s="555" t="s">
        <v>337</v>
      </c>
      <c r="G24" s="556" t="s">
        <v>337</v>
      </c>
    </row>
    <row r="25" spans="1:8" ht="20.25" customHeight="1" thickBot="1" x14ac:dyDescent="0.25">
      <c r="A25" s="814" t="s">
        <v>268</v>
      </c>
      <c r="B25" s="815"/>
      <c r="C25" s="616"/>
      <c r="D25" s="557">
        <v>25797</v>
      </c>
      <c r="E25" s="558" t="s">
        <v>337</v>
      </c>
      <c r="F25" s="557" t="s">
        <v>337</v>
      </c>
      <c r="G25" s="559" t="s">
        <v>337</v>
      </c>
    </row>
    <row r="33" spans="2:2" x14ac:dyDescent="0.2">
      <c r="B33" s="20"/>
    </row>
  </sheetData>
  <mergeCells count="5">
    <mergeCell ref="F1:G1"/>
    <mergeCell ref="M1:N1"/>
    <mergeCell ref="A2:G2"/>
    <mergeCell ref="A3:G3"/>
    <mergeCell ref="A25:B25"/>
  </mergeCells>
  <printOptions horizontalCentered="1"/>
  <pageMargins left="0.98425196850393704" right="0.39370078740157483" top="0.39370078740157483" bottom="0.39370078740157483" header="0" footer="0"/>
  <pageSetup paperSize="9" scale="74" fitToHeight="0" orientation="portrait" r:id="rId1"/>
  <colBreaks count="1" manualBreakCount="1">
    <brk id="7"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I149"/>
  <sheetViews>
    <sheetView tabSelected="1" workbookViewId="0">
      <selection activeCell="B5" sqref="B5:B6"/>
    </sheetView>
  </sheetViews>
  <sheetFormatPr defaultRowHeight="15" x14ac:dyDescent="0.25"/>
  <cols>
    <col min="1" max="1" width="9.28515625" style="594" bestFit="1" customWidth="1"/>
    <col min="2" max="2" width="42.7109375" style="594" customWidth="1"/>
    <col min="3" max="3" width="11.140625" style="594" customWidth="1"/>
    <col min="4" max="4" width="13.140625" style="594" customWidth="1"/>
    <col min="5" max="9" width="11.140625" style="594" customWidth="1"/>
    <col min="10" max="16384" width="9.140625" style="594"/>
  </cols>
  <sheetData>
    <row r="1" spans="1:9" x14ac:dyDescent="0.25">
      <c r="A1" s="78"/>
      <c r="B1" s="79"/>
      <c r="C1" s="78"/>
      <c r="D1" s="80"/>
      <c r="E1" s="80"/>
      <c r="F1" s="80"/>
      <c r="G1" s="80"/>
      <c r="H1" s="816" t="s">
        <v>592</v>
      </c>
      <c r="I1" s="816"/>
    </row>
    <row r="2" spans="1:9" x14ac:dyDescent="0.25">
      <c r="A2" s="853" t="s">
        <v>413</v>
      </c>
      <c r="B2" s="853"/>
      <c r="C2" s="853"/>
      <c r="D2" s="853"/>
      <c r="E2" s="853"/>
      <c r="F2" s="853"/>
      <c r="G2" s="853"/>
      <c r="H2" s="853"/>
      <c r="I2" s="853"/>
    </row>
    <row r="3" spans="1:9" ht="34.5" customHeight="1" x14ac:dyDescent="0.25">
      <c r="A3" s="853" t="s">
        <v>729</v>
      </c>
      <c r="B3" s="853"/>
      <c r="C3" s="853"/>
      <c r="D3" s="853"/>
      <c r="E3" s="853"/>
      <c r="F3" s="853"/>
      <c r="G3" s="853"/>
      <c r="H3" s="853"/>
      <c r="I3" s="853"/>
    </row>
    <row r="4" spans="1:9" ht="16.5" thickBot="1" x14ac:dyDescent="0.3">
      <c r="A4" s="569"/>
      <c r="B4" s="569"/>
      <c r="C4" s="569"/>
      <c r="D4" s="569"/>
      <c r="E4" s="569"/>
      <c r="F4" s="569"/>
      <c r="G4" s="569"/>
      <c r="H4" s="569"/>
      <c r="I4" s="595"/>
    </row>
    <row r="5" spans="1:9" ht="15" customHeight="1" x14ac:dyDescent="0.25">
      <c r="A5" s="854" t="s">
        <v>2</v>
      </c>
      <c r="B5" s="856" t="s">
        <v>3</v>
      </c>
      <c r="C5" s="858" t="s">
        <v>4</v>
      </c>
      <c r="D5" s="859"/>
      <c r="E5" s="849" t="s">
        <v>7</v>
      </c>
      <c r="F5" s="849" t="s">
        <v>8</v>
      </c>
      <c r="G5" s="849" t="s">
        <v>9</v>
      </c>
      <c r="H5" s="860" t="s">
        <v>10</v>
      </c>
      <c r="I5" s="862" t="s">
        <v>11</v>
      </c>
    </row>
    <row r="6" spans="1:9" ht="53.25" customHeight="1" thickBot="1" x14ac:dyDescent="0.3">
      <c r="A6" s="855"/>
      <c r="B6" s="857"/>
      <c r="C6" s="596" t="s">
        <v>12</v>
      </c>
      <c r="D6" s="597" t="s">
        <v>13</v>
      </c>
      <c r="E6" s="850"/>
      <c r="F6" s="850"/>
      <c r="G6" s="850"/>
      <c r="H6" s="861"/>
      <c r="I6" s="863"/>
    </row>
    <row r="7" spans="1:9" ht="15" customHeight="1" x14ac:dyDescent="0.25">
      <c r="A7" s="341">
        <v>1</v>
      </c>
      <c r="B7" s="49">
        <v>2</v>
      </c>
      <c r="C7" s="49">
        <v>3</v>
      </c>
      <c r="D7" s="49">
        <v>4</v>
      </c>
      <c r="E7" s="508">
        <v>5</v>
      </c>
      <c r="F7" s="508" t="s">
        <v>610</v>
      </c>
      <c r="G7" s="508">
        <v>7</v>
      </c>
      <c r="H7" s="84">
        <v>5</v>
      </c>
      <c r="I7" s="345">
        <v>6</v>
      </c>
    </row>
    <row r="8" spans="1:9" ht="15" customHeight="1" x14ac:dyDescent="0.25">
      <c r="A8" s="451" t="s">
        <v>108</v>
      </c>
      <c r="B8" s="563" t="s">
        <v>109</v>
      </c>
      <c r="C8" s="598">
        <v>1</v>
      </c>
      <c r="D8" s="511">
        <v>66955</v>
      </c>
      <c r="E8" s="50">
        <v>0</v>
      </c>
      <c r="F8" s="50">
        <v>1</v>
      </c>
      <c r="G8" s="511">
        <v>66955</v>
      </c>
      <c r="H8" s="51">
        <v>0.36645689749980664</v>
      </c>
      <c r="I8" s="51">
        <v>1.2820512820512822</v>
      </c>
    </row>
    <row r="9" spans="1:9" ht="15" customHeight="1" x14ac:dyDescent="0.25">
      <c r="A9" s="452" t="s">
        <v>190</v>
      </c>
      <c r="B9" s="564" t="s">
        <v>191</v>
      </c>
      <c r="C9" s="608">
        <v>74</v>
      </c>
      <c r="D9" s="609">
        <v>8655645.4499999993</v>
      </c>
      <c r="E9" s="430">
        <v>0</v>
      </c>
      <c r="F9" s="430">
        <v>74</v>
      </c>
      <c r="G9" s="609">
        <v>8655645.4499999993</v>
      </c>
      <c r="H9" s="426">
        <v>47.373922447394783</v>
      </c>
      <c r="I9" s="426">
        <v>94.871794871794876</v>
      </c>
    </row>
    <row r="10" spans="1:9" x14ac:dyDescent="0.25">
      <c r="A10" s="451" t="s">
        <v>244</v>
      </c>
      <c r="B10" s="565" t="s">
        <v>245</v>
      </c>
      <c r="C10" s="610">
        <v>3</v>
      </c>
      <c r="D10" s="566">
        <v>9548306.8399999999</v>
      </c>
      <c r="E10" s="429">
        <v>0</v>
      </c>
      <c r="F10" s="429">
        <v>3</v>
      </c>
      <c r="G10" s="566">
        <v>9548306.8399999999</v>
      </c>
      <c r="H10" s="425">
        <v>52.259620655105415</v>
      </c>
      <c r="I10" s="425">
        <v>3.8461538461538463</v>
      </c>
    </row>
    <row r="11" spans="1:9" ht="15.75" thickBot="1" x14ac:dyDescent="0.3">
      <c r="A11" s="851" t="s">
        <v>268</v>
      </c>
      <c r="B11" s="852"/>
      <c r="C11" s="599">
        <v>78</v>
      </c>
      <c r="D11" s="507">
        <v>18270907.289999999</v>
      </c>
      <c r="E11" s="599"/>
      <c r="F11" s="599">
        <v>78</v>
      </c>
      <c r="G11" s="507">
        <v>18270907.289999999</v>
      </c>
      <c r="H11" s="599">
        <v>100</v>
      </c>
      <c r="I11" s="599">
        <v>100</v>
      </c>
    </row>
    <row r="12" spans="1:9" x14ac:dyDescent="0.25">
      <c r="A12" s="86"/>
      <c r="B12" s="87"/>
      <c r="C12" s="600"/>
      <c r="D12" s="97"/>
      <c r="E12" s="97"/>
      <c r="F12" s="97"/>
      <c r="G12" s="97"/>
      <c r="H12" s="98"/>
      <c r="I12" s="98"/>
    </row>
    <row r="13" spans="1:9" x14ac:dyDescent="0.25">
      <c r="A13" s="86"/>
      <c r="B13" s="115" t="s">
        <v>269</v>
      </c>
      <c r="C13" s="600"/>
      <c r="D13" s="97"/>
      <c r="E13" s="97"/>
      <c r="F13" s="97"/>
      <c r="G13" s="97"/>
      <c r="H13" s="98"/>
      <c r="I13" s="98"/>
    </row>
    <row r="14" spans="1:9" x14ac:dyDescent="0.25">
      <c r="A14" s="601"/>
      <c r="B14" s="115" t="s">
        <v>270</v>
      </c>
      <c r="C14" s="602">
        <v>1</v>
      </c>
      <c r="D14" s="453">
        <v>66955</v>
      </c>
      <c r="E14" s="603">
        <v>0</v>
      </c>
      <c r="F14" s="603">
        <v>1</v>
      </c>
      <c r="G14" s="453">
        <v>66955</v>
      </c>
      <c r="H14" s="94">
        <v>0.36645689749980664</v>
      </c>
      <c r="I14" s="94">
        <v>1.2820512820512822</v>
      </c>
    </row>
    <row r="15" spans="1:9" x14ac:dyDescent="0.25">
      <c r="A15" s="601"/>
      <c r="B15" s="115" t="s">
        <v>271</v>
      </c>
      <c r="C15" s="604">
        <v>0</v>
      </c>
      <c r="D15" s="454">
        <v>0</v>
      </c>
      <c r="E15" s="605">
        <v>0</v>
      </c>
      <c r="F15" s="605">
        <v>0</v>
      </c>
      <c r="G15" s="454">
        <v>0</v>
      </c>
      <c r="H15" s="96">
        <v>0</v>
      </c>
      <c r="I15" s="96">
        <v>0</v>
      </c>
    </row>
    <row r="16" spans="1:9" x14ac:dyDescent="0.25">
      <c r="A16" s="601"/>
      <c r="B16" s="115" t="s">
        <v>272</v>
      </c>
      <c r="C16" s="602">
        <v>77</v>
      </c>
      <c r="D16" s="453">
        <v>18203952.289999999</v>
      </c>
      <c r="E16" s="603">
        <v>0</v>
      </c>
      <c r="F16" s="603">
        <v>77</v>
      </c>
      <c r="G16" s="453">
        <v>18203952.289999999</v>
      </c>
      <c r="H16" s="94">
        <v>99.633543102500198</v>
      </c>
      <c r="I16" s="94">
        <v>98.717948717948715</v>
      </c>
    </row>
    <row r="17" spans="1:9" x14ac:dyDescent="0.25">
      <c r="A17" s="86"/>
      <c r="B17" s="115"/>
      <c r="C17" s="86"/>
      <c r="D17" s="97"/>
      <c r="E17" s="97"/>
      <c r="F17" s="97"/>
      <c r="G17" s="97"/>
      <c r="H17" s="97"/>
      <c r="I17" s="97"/>
    </row>
    <row r="18" spans="1:9" x14ac:dyDescent="0.25">
      <c r="A18" s="86"/>
      <c r="B18" s="115" t="s">
        <v>273</v>
      </c>
      <c r="C18" s="94">
        <v>1.2820512820512822</v>
      </c>
      <c r="D18" s="94">
        <v>0.36645689749980664</v>
      </c>
      <c r="E18" s="606"/>
      <c r="F18" s="606"/>
      <c r="G18" s="606"/>
      <c r="H18" s="98"/>
      <c r="I18" s="98"/>
    </row>
    <row r="19" spans="1:9" x14ac:dyDescent="0.25">
      <c r="A19" s="86"/>
      <c r="B19" s="115" t="s">
        <v>274</v>
      </c>
      <c r="C19" s="96">
        <v>0</v>
      </c>
      <c r="D19" s="96">
        <v>0</v>
      </c>
      <c r="E19" s="606"/>
      <c r="F19" s="606"/>
      <c r="G19" s="606"/>
      <c r="H19" s="98"/>
      <c r="I19" s="98"/>
    </row>
    <row r="20" spans="1:9" x14ac:dyDescent="0.25">
      <c r="A20" s="86"/>
      <c r="B20" s="115" t="s">
        <v>275</v>
      </c>
      <c r="C20" s="94">
        <v>98.717948717948715</v>
      </c>
      <c r="D20" s="94">
        <v>99.633543102500198</v>
      </c>
      <c r="E20" s="606"/>
      <c r="F20" s="606"/>
      <c r="G20" s="606"/>
      <c r="H20" s="98"/>
      <c r="I20" s="98"/>
    </row>
    <row r="21" spans="1:9" x14ac:dyDescent="0.25">
      <c r="E21" s="607"/>
      <c r="F21" s="607"/>
      <c r="G21" s="607"/>
    </row>
    <row r="147" spans="3:6" x14ac:dyDescent="0.25">
      <c r="C147" s="594">
        <f>SUM(C7:C81)</f>
        <v>337</v>
      </c>
      <c r="D147" s="594">
        <f>SUM(D7:D81)</f>
        <v>54812825.869999997</v>
      </c>
      <c r="E147" s="594">
        <f>SUM(E7:E81)</f>
        <v>5</v>
      </c>
      <c r="F147" s="594">
        <f>SUM(F7:F81)</f>
        <v>234</v>
      </c>
    </row>
    <row r="148" spans="3:6" x14ac:dyDescent="0.25">
      <c r="C148" s="594">
        <f>SUM(C82:C86)</f>
        <v>0</v>
      </c>
      <c r="D148" s="594">
        <f t="shared" ref="D148:F148" si="0">SUM(D82:D86)</f>
        <v>0</v>
      </c>
      <c r="E148" s="594">
        <f t="shared" si="0"/>
        <v>0</v>
      </c>
      <c r="F148" s="594">
        <f t="shared" si="0"/>
        <v>0</v>
      </c>
    </row>
    <row r="149" spans="3:6" x14ac:dyDescent="0.25">
      <c r="C149" s="594">
        <f>SUM(C87:C143)</f>
        <v>0</v>
      </c>
      <c r="D149" s="594">
        <f t="shared" ref="D149:F149" si="1">SUM(D87:D143)</f>
        <v>0</v>
      </c>
      <c r="E149" s="594">
        <f t="shared" si="1"/>
        <v>0</v>
      </c>
      <c r="F149" s="594">
        <f t="shared" si="1"/>
        <v>0</v>
      </c>
    </row>
  </sheetData>
  <mergeCells count="12">
    <mergeCell ref="F5:F6"/>
    <mergeCell ref="G5:G6"/>
    <mergeCell ref="A11:B11"/>
    <mergeCell ref="H1:I1"/>
    <mergeCell ref="A2:I2"/>
    <mergeCell ref="A3:I3"/>
    <mergeCell ref="A5:A6"/>
    <mergeCell ref="B5:B6"/>
    <mergeCell ref="C5:D5"/>
    <mergeCell ref="H5:H6"/>
    <mergeCell ref="I5:I6"/>
    <mergeCell ref="E5:E6"/>
  </mergeCells>
  <pageMargins left="0.19685039370078741" right="0.11811023622047244" top="0.74803149606299213" bottom="0.15748031496062992"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S151"/>
  <sheetViews>
    <sheetView tabSelected="1" view="pageBreakPreview" zoomScale="110" zoomScaleNormal="85" zoomScaleSheetLayoutView="110" workbookViewId="0">
      <pane ySplit="7" topLeftCell="A8" activePane="bottomLeft" state="frozen"/>
      <selection activeCell="B5" sqref="B5:B6"/>
      <selection pane="bottomLeft" activeCell="B5" sqref="B5:B6"/>
    </sheetView>
  </sheetViews>
  <sheetFormatPr defaultColWidth="4.7109375" defaultRowHeight="12.75" x14ac:dyDescent="0.2"/>
  <cols>
    <col min="1" max="1" width="5.28515625" style="140" customWidth="1"/>
    <col min="2" max="2" width="27.140625" style="141" customWidth="1"/>
    <col min="3" max="3" width="8.5703125" style="141" customWidth="1"/>
    <col min="4" max="4" width="7.28515625" style="140" customWidth="1"/>
    <col min="5" max="5" width="18.85546875" style="145" bestFit="1" customWidth="1"/>
    <col min="6" max="6" width="6.5703125" style="140" customWidth="1"/>
    <col min="7" max="7" width="12.85546875" style="145" customWidth="1"/>
    <col min="8" max="8" width="7.140625" style="140" customWidth="1"/>
    <col min="9" max="9" width="13.140625" style="145" customWidth="1"/>
    <col min="10" max="10" width="7.7109375" style="140" customWidth="1"/>
    <col min="11" max="11" width="8.28515625" style="140" customWidth="1"/>
    <col min="12" max="12" width="15.42578125" style="140" bestFit="1" customWidth="1"/>
    <col min="13" max="13" width="12.28515625" style="145" customWidth="1"/>
    <col min="14" max="14" width="12.140625" style="145" customWidth="1"/>
    <col min="15" max="17" width="9.140625" style="146" customWidth="1"/>
    <col min="18" max="18" width="10.140625" style="146" bestFit="1" customWidth="1"/>
    <col min="19" max="19" width="13.140625" style="146" bestFit="1" customWidth="1"/>
    <col min="20" max="256" width="9.140625" style="146" customWidth="1"/>
    <col min="257" max="257" width="4.7109375" style="146"/>
    <col min="258" max="258" width="5.28515625" style="146" customWidth="1"/>
    <col min="259" max="259" width="27.140625" style="146" customWidth="1"/>
    <col min="260" max="260" width="7.28515625" style="146" customWidth="1"/>
    <col min="261" max="261" width="13.7109375" style="146" customWidth="1"/>
    <col min="262" max="262" width="6.5703125" style="146" customWidth="1"/>
    <col min="263" max="263" width="12.85546875" style="146" customWidth="1"/>
    <col min="264" max="264" width="7.140625" style="146" customWidth="1"/>
    <col min="265" max="265" width="13.140625" style="146" customWidth="1"/>
    <col min="266" max="266" width="7.7109375" style="146" customWidth="1"/>
    <col min="267" max="267" width="8.28515625" style="146" customWidth="1"/>
    <col min="268" max="268" width="13.140625" style="146" customWidth="1"/>
    <col min="269" max="269" width="12.28515625" style="146" customWidth="1"/>
    <col min="270" max="270" width="12.140625" style="146" customWidth="1"/>
    <col min="271" max="273" width="9.140625" style="146" customWidth="1"/>
    <col min="274" max="274" width="10.140625" style="146" bestFit="1" customWidth="1"/>
    <col min="275" max="512" width="9.140625" style="146" customWidth="1"/>
    <col min="513" max="513" width="4.7109375" style="146"/>
    <col min="514" max="514" width="5.28515625" style="146" customWidth="1"/>
    <col min="515" max="515" width="27.140625" style="146" customWidth="1"/>
    <col min="516" max="516" width="7.28515625" style="146" customWidth="1"/>
    <col min="517" max="517" width="13.7109375" style="146" customWidth="1"/>
    <col min="518" max="518" width="6.5703125" style="146" customWidth="1"/>
    <col min="519" max="519" width="12.85546875" style="146" customWidth="1"/>
    <col min="520" max="520" width="7.140625" style="146" customWidth="1"/>
    <col min="521" max="521" width="13.140625" style="146" customWidth="1"/>
    <col min="522" max="522" width="7.7109375" style="146" customWidth="1"/>
    <col min="523" max="523" width="8.28515625" style="146" customWidth="1"/>
    <col min="524" max="524" width="13.140625" style="146" customWidth="1"/>
    <col min="525" max="525" width="12.28515625" style="146" customWidth="1"/>
    <col min="526" max="526" width="12.140625" style="146" customWidth="1"/>
    <col min="527" max="529" width="9.140625" style="146" customWidth="1"/>
    <col min="530" max="530" width="10.140625" style="146" bestFit="1" customWidth="1"/>
    <col min="531" max="768" width="9.140625" style="146" customWidth="1"/>
    <col min="769" max="769" width="4.7109375" style="146"/>
    <col min="770" max="770" width="5.28515625" style="146" customWidth="1"/>
    <col min="771" max="771" width="27.140625" style="146" customWidth="1"/>
    <col min="772" max="772" width="7.28515625" style="146" customWidth="1"/>
    <col min="773" max="773" width="13.7109375" style="146" customWidth="1"/>
    <col min="774" max="774" width="6.5703125" style="146" customWidth="1"/>
    <col min="775" max="775" width="12.85546875" style="146" customWidth="1"/>
    <col min="776" max="776" width="7.140625" style="146" customWidth="1"/>
    <col min="777" max="777" width="13.140625" style="146" customWidth="1"/>
    <col min="778" max="778" width="7.7109375" style="146" customWidth="1"/>
    <col min="779" max="779" width="8.28515625" style="146" customWidth="1"/>
    <col min="780" max="780" width="13.140625" style="146" customWidth="1"/>
    <col min="781" max="781" width="12.28515625" style="146" customWidth="1"/>
    <col min="782" max="782" width="12.140625" style="146" customWidth="1"/>
    <col min="783" max="785" width="9.140625" style="146" customWidth="1"/>
    <col min="786" max="786" width="10.140625" style="146" bestFit="1" customWidth="1"/>
    <col min="787" max="1024" width="9.140625" style="146" customWidth="1"/>
    <col min="1025" max="1025" width="4.7109375" style="146"/>
    <col min="1026" max="1026" width="5.28515625" style="146" customWidth="1"/>
    <col min="1027" max="1027" width="27.140625" style="146" customWidth="1"/>
    <col min="1028" max="1028" width="7.28515625" style="146" customWidth="1"/>
    <col min="1029" max="1029" width="13.7109375" style="146" customWidth="1"/>
    <col min="1030" max="1030" width="6.5703125" style="146" customWidth="1"/>
    <col min="1031" max="1031" width="12.85546875" style="146" customWidth="1"/>
    <col min="1032" max="1032" width="7.140625" style="146" customWidth="1"/>
    <col min="1033" max="1033" width="13.140625" style="146" customWidth="1"/>
    <col min="1034" max="1034" width="7.7109375" style="146" customWidth="1"/>
    <col min="1035" max="1035" width="8.28515625" style="146" customWidth="1"/>
    <col min="1036" max="1036" width="13.140625" style="146" customWidth="1"/>
    <col min="1037" max="1037" width="12.28515625" style="146" customWidth="1"/>
    <col min="1038" max="1038" width="12.140625" style="146" customWidth="1"/>
    <col min="1039" max="1041" width="9.140625" style="146" customWidth="1"/>
    <col min="1042" max="1042" width="10.140625" style="146" bestFit="1" customWidth="1"/>
    <col min="1043" max="1280" width="9.140625" style="146" customWidth="1"/>
    <col min="1281" max="1281" width="4.7109375" style="146"/>
    <col min="1282" max="1282" width="5.28515625" style="146" customWidth="1"/>
    <col min="1283" max="1283" width="27.140625" style="146" customWidth="1"/>
    <col min="1284" max="1284" width="7.28515625" style="146" customWidth="1"/>
    <col min="1285" max="1285" width="13.7109375" style="146" customWidth="1"/>
    <col min="1286" max="1286" width="6.5703125" style="146" customWidth="1"/>
    <col min="1287" max="1287" width="12.85546875" style="146" customWidth="1"/>
    <col min="1288" max="1288" width="7.140625" style="146" customWidth="1"/>
    <col min="1289" max="1289" width="13.140625" style="146" customWidth="1"/>
    <col min="1290" max="1290" width="7.7109375" style="146" customWidth="1"/>
    <col min="1291" max="1291" width="8.28515625" style="146" customWidth="1"/>
    <col min="1292" max="1292" width="13.140625" style="146" customWidth="1"/>
    <col min="1293" max="1293" width="12.28515625" style="146" customWidth="1"/>
    <col min="1294" max="1294" width="12.140625" style="146" customWidth="1"/>
    <col min="1295" max="1297" width="9.140625" style="146" customWidth="1"/>
    <col min="1298" max="1298" width="10.140625" style="146" bestFit="1" customWidth="1"/>
    <col min="1299" max="1536" width="9.140625" style="146" customWidth="1"/>
    <col min="1537" max="1537" width="4.7109375" style="146"/>
    <col min="1538" max="1538" width="5.28515625" style="146" customWidth="1"/>
    <col min="1539" max="1539" width="27.140625" style="146" customWidth="1"/>
    <col min="1540" max="1540" width="7.28515625" style="146" customWidth="1"/>
    <col min="1541" max="1541" width="13.7109375" style="146" customWidth="1"/>
    <col min="1542" max="1542" width="6.5703125" style="146" customWidth="1"/>
    <col min="1543" max="1543" width="12.85546875" style="146" customWidth="1"/>
    <col min="1544" max="1544" width="7.140625" style="146" customWidth="1"/>
    <col min="1545" max="1545" width="13.140625" style="146" customWidth="1"/>
    <col min="1546" max="1546" width="7.7109375" style="146" customWidth="1"/>
    <col min="1547" max="1547" width="8.28515625" style="146" customWidth="1"/>
    <col min="1548" max="1548" width="13.140625" style="146" customWidth="1"/>
    <col min="1549" max="1549" width="12.28515625" style="146" customWidth="1"/>
    <col min="1550" max="1550" width="12.140625" style="146" customWidth="1"/>
    <col min="1551" max="1553" width="9.140625" style="146" customWidth="1"/>
    <col min="1554" max="1554" width="10.140625" style="146" bestFit="1" customWidth="1"/>
    <col min="1555" max="1792" width="9.140625" style="146" customWidth="1"/>
    <col min="1793" max="1793" width="4.7109375" style="146"/>
    <col min="1794" max="1794" width="5.28515625" style="146" customWidth="1"/>
    <col min="1795" max="1795" width="27.140625" style="146" customWidth="1"/>
    <col min="1796" max="1796" width="7.28515625" style="146" customWidth="1"/>
    <col min="1797" max="1797" width="13.7109375" style="146" customWidth="1"/>
    <col min="1798" max="1798" width="6.5703125" style="146" customWidth="1"/>
    <col min="1799" max="1799" width="12.85546875" style="146" customWidth="1"/>
    <col min="1800" max="1800" width="7.140625" style="146" customWidth="1"/>
    <col min="1801" max="1801" width="13.140625" style="146" customWidth="1"/>
    <col min="1802" max="1802" width="7.7109375" style="146" customWidth="1"/>
    <col min="1803" max="1803" width="8.28515625" style="146" customWidth="1"/>
    <col min="1804" max="1804" width="13.140625" style="146" customWidth="1"/>
    <col min="1805" max="1805" width="12.28515625" style="146" customWidth="1"/>
    <col min="1806" max="1806" width="12.140625" style="146" customWidth="1"/>
    <col min="1807" max="1809" width="9.140625" style="146" customWidth="1"/>
    <col min="1810" max="1810" width="10.140625" style="146" bestFit="1" customWidth="1"/>
    <col min="1811" max="2048" width="9.140625" style="146" customWidth="1"/>
    <col min="2049" max="2049" width="4.7109375" style="146"/>
    <col min="2050" max="2050" width="5.28515625" style="146" customWidth="1"/>
    <col min="2051" max="2051" width="27.140625" style="146" customWidth="1"/>
    <col min="2052" max="2052" width="7.28515625" style="146" customWidth="1"/>
    <col min="2053" max="2053" width="13.7109375" style="146" customWidth="1"/>
    <col min="2054" max="2054" width="6.5703125" style="146" customWidth="1"/>
    <col min="2055" max="2055" width="12.85546875" style="146" customWidth="1"/>
    <col min="2056" max="2056" width="7.140625" style="146" customWidth="1"/>
    <col min="2057" max="2057" width="13.140625" style="146" customWidth="1"/>
    <col min="2058" max="2058" width="7.7109375" style="146" customWidth="1"/>
    <col min="2059" max="2059" width="8.28515625" style="146" customWidth="1"/>
    <col min="2060" max="2060" width="13.140625" style="146" customWidth="1"/>
    <col min="2061" max="2061" width="12.28515625" style="146" customWidth="1"/>
    <col min="2062" max="2062" width="12.140625" style="146" customWidth="1"/>
    <col min="2063" max="2065" width="9.140625" style="146" customWidth="1"/>
    <col min="2066" max="2066" width="10.140625" style="146" bestFit="1" customWidth="1"/>
    <col min="2067" max="2304" width="9.140625" style="146" customWidth="1"/>
    <col min="2305" max="2305" width="4.7109375" style="146"/>
    <col min="2306" max="2306" width="5.28515625" style="146" customWidth="1"/>
    <col min="2307" max="2307" width="27.140625" style="146" customWidth="1"/>
    <col min="2308" max="2308" width="7.28515625" style="146" customWidth="1"/>
    <col min="2309" max="2309" width="13.7109375" style="146" customWidth="1"/>
    <col min="2310" max="2310" width="6.5703125" style="146" customWidth="1"/>
    <col min="2311" max="2311" width="12.85546875" style="146" customWidth="1"/>
    <col min="2312" max="2312" width="7.140625" style="146" customWidth="1"/>
    <col min="2313" max="2313" width="13.140625" style="146" customWidth="1"/>
    <col min="2314" max="2314" width="7.7109375" style="146" customWidth="1"/>
    <col min="2315" max="2315" width="8.28515625" style="146" customWidth="1"/>
    <col min="2316" max="2316" width="13.140625" style="146" customWidth="1"/>
    <col min="2317" max="2317" width="12.28515625" style="146" customWidth="1"/>
    <col min="2318" max="2318" width="12.140625" style="146" customWidth="1"/>
    <col min="2319" max="2321" width="9.140625" style="146" customWidth="1"/>
    <col min="2322" max="2322" width="10.140625" style="146" bestFit="1" customWidth="1"/>
    <col min="2323" max="2560" width="9.140625" style="146" customWidth="1"/>
    <col min="2561" max="2561" width="4.7109375" style="146"/>
    <col min="2562" max="2562" width="5.28515625" style="146" customWidth="1"/>
    <col min="2563" max="2563" width="27.140625" style="146" customWidth="1"/>
    <col min="2564" max="2564" width="7.28515625" style="146" customWidth="1"/>
    <col min="2565" max="2565" width="13.7109375" style="146" customWidth="1"/>
    <col min="2566" max="2566" width="6.5703125" style="146" customWidth="1"/>
    <col min="2567" max="2567" width="12.85546875" style="146" customWidth="1"/>
    <col min="2568" max="2568" width="7.140625" style="146" customWidth="1"/>
    <col min="2569" max="2569" width="13.140625" style="146" customWidth="1"/>
    <col min="2570" max="2570" width="7.7109375" style="146" customWidth="1"/>
    <col min="2571" max="2571" width="8.28515625" style="146" customWidth="1"/>
    <col min="2572" max="2572" width="13.140625" style="146" customWidth="1"/>
    <col min="2573" max="2573" width="12.28515625" style="146" customWidth="1"/>
    <col min="2574" max="2574" width="12.140625" style="146" customWidth="1"/>
    <col min="2575" max="2577" width="9.140625" style="146" customWidth="1"/>
    <col min="2578" max="2578" width="10.140625" style="146" bestFit="1" customWidth="1"/>
    <col min="2579" max="2816" width="9.140625" style="146" customWidth="1"/>
    <col min="2817" max="2817" width="4.7109375" style="146"/>
    <col min="2818" max="2818" width="5.28515625" style="146" customWidth="1"/>
    <col min="2819" max="2819" width="27.140625" style="146" customWidth="1"/>
    <col min="2820" max="2820" width="7.28515625" style="146" customWidth="1"/>
    <col min="2821" max="2821" width="13.7109375" style="146" customWidth="1"/>
    <col min="2822" max="2822" width="6.5703125" style="146" customWidth="1"/>
    <col min="2823" max="2823" width="12.85546875" style="146" customWidth="1"/>
    <col min="2824" max="2824" width="7.140625" style="146" customWidth="1"/>
    <col min="2825" max="2825" width="13.140625" style="146" customWidth="1"/>
    <col min="2826" max="2826" width="7.7109375" style="146" customWidth="1"/>
    <col min="2827" max="2827" width="8.28515625" style="146" customWidth="1"/>
    <col min="2828" max="2828" width="13.140625" style="146" customWidth="1"/>
    <col min="2829" max="2829" width="12.28515625" style="146" customWidth="1"/>
    <col min="2830" max="2830" width="12.140625" style="146" customWidth="1"/>
    <col min="2831" max="2833" width="9.140625" style="146" customWidth="1"/>
    <col min="2834" max="2834" width="10.140625" style="146" bestFit="1" customWidth="1"/>
    <col min="2835" max="3072" width="9.140625" style="146" customWidth="1"/>
    <col min="3073" max="3073" width="4.7109375" style="146"/>
    <col min="3074" max="3074" width="5.28515625" style="146" customWidth="1"/>
    <col min="3075" max="3075" width="27.140625" style="146" customWidth="1"/>
    <col min="3076" max="3076" width="7.28515625" style="146" customWidth="1"/>
    <col min="3077" max="3077" width="13.7109375" style="146" customWidth="1"/>
    <col min="3078" max="3078" width="6.5703125" style="146" customWidth="1"/>
    <col min="3079" max="3079" width="12.85546875" style="146" customWidth="1"/>
    <col min="3080" max="3080" width="7.140625" style="146" customWidth="1"/>
    <col min="3081" max="3081" width="13.140625" style="146" customWidth="1"/>
    <col min="3082" max="3082" width="7.7109375" style="146" customWidth="1"/>
    <col min="3083" max="3083" width="8.28515625" style="146" customWidth="1"/>
    <col min="3084" max="3084" width="13.140625" style="146" customWidth="1"/>
    <col min="3085" max="3085" width="12.28515625" style="146" customWidth="1"/>
    <col min="3086" max="3086" width="12.140625" style="146" customWidth="1"/>
    <col min="3087" max="3089" width="9.140625" style="146" customWidth="1"/>
    <col min="3090" max="3090" width="10.140625" style="146" bestFit="1" customWidth="1"/>
    <col min="3091" max="3328" width="9.140625" style="146" customWidth="1"/>
    <col min="3329" max="3329" width="4.7109375" style="146"/>
    <col min="3330" max="3330" width="5.28515625" style="146" customWidth="1"/>
    <col min="3331" max="3331" width="27.140625" style="146" customWidth="1"/>
    <col min="3332" max="3332" width="7.28515625" style="146" customWidth="1"/>
    <col min="3333" max="3333" width="13.7109375" style="146" customWidth="1"/>
    <col min="3334" max="3334" width="6.5703125" style="146" customWidth="1"/>
    <col min="3335" max="3335" width="12.85546875" style="146" customWidth="1"/>
    <col min="3336" max="3336" width="7.140625" style="146" customWidth="1"/>
    <col min="3337" max="3337" width="13.140625" style="146" customWidth="1"/>
    <col min="3338" max="3338" width="7.7109375" style="146" customWidth="1"/>
    <col min="3339" max="3339" width="8.28515625" style="146" customWidth="1"/>
    <col min="3340" max="3340" width="13.140625" style="146" customWidth="1"/>
    <col min="3341" max="3341" width="12.28515625" style="146" customWidth="1"/>
    <col min="3342" max="3342" width="12.140625" style="146" customWidth="1"/>
    <col min="3343" max="3345" width="9.140625" style="146" customWidth="1"/>
    <col min="3346" max="3346" width="10.140625" style="146" bestFit="1" customWidth="1"/>
    <col min="3347" max="3584" width="9.140625" style="146" customWidth="1"/>
    <col min="3585" max="3585" width="4.7109375" style="146"/>
    <col min="3586" max="3586" width="5.28515625" style="146" customWidth="1"/>
    <col min="3587" max="3587" width="27.140625" style="146" customWidth="1"/>
    <col min="3588" max="3588" width="7.28515625" style="146" customWidth="1"/>
    <col min="3589" max="3589" width="13.7109375" style="146" customWidth="1"/>
    <col min="3590" max="3590" width="6.5703125" style="146" customWidth="1"/>
    <col min="3591" max="3591" width="12.85546875" style="146" customWidth="1"/>
    <col min="3592" max="3592" width="7.140625" style="146" customWidth="1"/>
    <col min="3593" max="3593" width="13.140625" style="146" customWidth="1"/>
    <col min="3594" max="3594" width="7.7109375" style="146" customWidth="1"/>
    <col min="3595" max="3595" width="8.28515625" style="146" customWidth="1"/>
    <col min="3596" max="3596" width="13.140625" style="146" customWidth="1"/>
    <col min="3597" max="3597" width="12.28515625" style="146" customWidth="1"/>
    <col min="3598" max="3598" width="12.140625" style="146" customWidth="1"/>
    <col min="3599" max="3601" width="9.140625" style="146" customWidth="1"/>
    <col min="3602" max="3602" width="10.140625" style="146" bestFit="1" customWidth="1"/>
    <col min="3603" max="3840" width="9.140625" style="146" customWidth="1"/>
    <col min="3841" max="3841" width="4.7109375" style="146"/>
    <col min="3842" max="3842" width="5.28515625" style="146" customWidth="1"/>
    <col min="3843" max="3843" width="27.140625" style="146" customWidth="1"/>
    <col min="3844" max="3844" width="7.28515625" style="146" customWidth="1"/>
    <col min="3845" max="3845" width="13.7109375" style="146" customWidth="1"/>
    <col min="3846" max="3846" width="6.5703125" style="146" customWidth="1"/>
    <col min="3847" max="3847" width="12.85546875" style="146" customWidth="1"/>
    <col min="3848" max="3848" width="7.140625" style="146" customWidth="1"/>
    <col min="3849" max="3849" width="13.140625" style="146" customWidth="1"/>
    <col min="3850" max="3850" width="7.7109375" style="146" customWidth="1"/>
    <col min="3851" max="3851" width="8.28515625" style="146" customWidth="1"/>
    <col min="3852" max="3852" width="13.140625" style="146" customWidth="1"/>
    <col min="3853" max="3853" width="12.28515625" style="146" customWidth="1"/>
    <col min="3854" max="3854" width="12.140625" style="146" customWidth="1"/>
    <col min="3855" max="3857" width="9.140625" style="146" customWidth="1"/>
    <col min="3858" max="3858" width="10.140625" style="146" bestFit="1" customWidth="1"/>
    <col min="3859" max="4096" width="9.140625" style="146" customWidth="1"/>
    <col min="4097" max="4097" width="4.7109375" style="146"/>
    <col min="4098" max="4098" width="5.28515625" style="146" customWidth="1"/>
    <col min="4099" max="4099" width="27.140625" style="146" customWidth="1"/>
    <col min="4100" max="4100" width="7.28515625" style="146" customWidth="1"/>
    <col min="4101" max="4101" width="13.7109375" style="146" customWidth="1"/>
    <col min="4102" max="4102" width="6.5703125" style="146" customWidth="1"/>
    <col min="4103" max="4103" width="12.85546875" style="146" customWidth="1"/>
    <col min="4104" max="4104" width="7.140625" style="146" customWidth="1"/>
    <col min="4105" max="4105" width="13.140625" style="146" customWidth="1"/>
    <col min="4106" max="4106" width="7.7109375" style="146" customWidth="1"/>
    <col min="4107" max="4107" width="8.28515625" style="146" customWidth="1"/>
    <col min="4108" max="4108" width="13.140625" style="146" customWidth="1"/>
    <col min="4109" max="4109" width="12.28515625" style="146" customWidth="1"/>
    <col min="4110" max="4110" width="12.140625" style="146" customWidth="1"/>
    <col min="4111" max="4113" width="9.140625" style="146" customWidth="1"/>
    <col min="4114" max="4114" width="10.140625" style="146" bestFit="1" customWidth="1"/>
    <col min="4115" max="4352" width="9.140625" style="146" customWidth="1"/>
    <col min="4353" max="4353" width="4.7109375" style="146"/>
    <col min="4354" max="4354" width="5.28515625" style="146" customWidth="1"/>
    <col min="4355" max="4355" width="27.140625" style="146" customWidth="1"/>
    <col min="4356" max="4356" width="7.28515625" style="146" customWidth="1"/>
    <col min="4357" max="4357" width="13.7109375" style="146" customWidth="1"/>
    <col min="4358" max="4358" width="6.5703125" style="146" customWidth="1"/>
    <col min="4359" max="4359" width="12.85546875" style="146" customWidth="1"/>
    <col min="4360" max="4360" width="7.140625" style="146" customWidth="1"/>
    <col min="4361" max="4361" width="13.140625" style="146" customWidth="1"/>
    <col min="4362" max="4362" width="7.7109375" style="146" customWidth="1"/>
    <col min="4363" max="4363" width="8.28515625" style="146" customWidth="1"/>
    <col min="4364" max="4364" width="13.140625" style="146" customWidth="1"/>
    <col min="4365" max="4365" width="12.28515625" style="146" customWidth="1"/>
    <col min="4366" max="4366" width="12.140625" style="146" customWidth="1"/>
    <col min="4367" max="4369" width="9.140625" style="146" customWidth="1"/>
    <col min="4370" max="4370" width="10.140625" style="146" bestFit="1" customWidth="1"/>
    <col min="4371" max="4608" width="9.140625" style="146" customWidth="1"/>
    <col min="4609" max="4609" width="4.7109375" style="146"/>
    <col min="4610" max="4610" width="5.28515625" style="146" customWidth="1"/>
    <col min="4611" max="4611" width="27.140625" style="146" customWidth="1"/>
    <col min="4612" max="4612" width="7.28515625" style="146" customWidth="1"/>
    <col min="4613" max="4613" width="13.7109375" style="146" customWidth="1"/>
    <col min="4614" max="4614" width="6.5703125" style="146" customWidth="1"/>
    <col min="4615" max="4615" width="12.85546875" style="146" customWidth="1"/>
    <col min="4616" max="4616" width="7.140625" style="146" customWidth="1"/>
    <col min="4617" max="4617" width="13.140625" style="146" customWidth="1"/>
    <col min="4618" max="4618" width="7.7109375" style="146" customWidth="1"/>
    <col min="4619" max="4619" width="8.28515625" style="146" customWidth="1"/>
    <col min="4620" max="4620" width="13.140625" style="146" customWidth="1"/>
    <col min="4621" max="4621" width="12.28515625" style="146" customWidth="1"/>
    <col min="4622" max="4622" width="12.140625" style="146" customWidth="1"/>
    <col min="4623" max="4625" width="9.140625" style="146" customWidth="1"/>
    <col min="4626" max="4626" width="10.140625" style="146" bestFit="1" customWidth="1"/>
    <col min="4627" max="4864" width="9.140625" style="146" customWidth="1"/>
    <col min="4865" max="4865" width="4.7109375" style="146"/>
    <col min="4866" max="4866" width="5.28515625" style="146" customWidth="1"/>
    <col min="4867" max="4867" width="27.140625" style="146" customWidth="1"/>
    <col min="4868" max="4868" width="7.28515625" style="146" customWidth="1"/>
    <col min="4869" max="4869" width="13.7109375" style="146" customWidth="1"/>
    <col min="4870" max="4870" width="6.5703125" style="146" customWidth="1"/>
    <col min="4871" max="4871" width="12.85546875" style="146" customWidth="1"/>
    <col min="4872" max="4872" width="7.140625" style="146" customWidth="1"/>
    <col min="4873" max="4873" width="13.140625" style="146" customWidth="1"/>
    <col min="4874" max="4874" width="7.7109375" style="146" customWidth="1"/>
    <col min="4875" max="4875" width="8.28515625" style="146" customWidth="1"/>
    <col min="4876" max="4876" width="13.140625" style="146" customWidth="1"/>
    <col min="4877" max="4877" width="12.28515625" style="146" customWidth="1"/>
    <col min="4878" max="4878" width="12.140625" style="146" customWidth="1"/>
    <col min="4879" max="4881" width="9.140625" style="146" customWidth="1"/>
    <col min="4882" max="4882" width="10.140625" style="146" bestFit="1" customWidth="1"/>
    <col min="4883" max="5120" width="9.140625" style="146" customWidth="1"/>
    <col min="5121" max="5121" width="4.7109375" style="146"/>
    <col min="5122" max="5122" width="5.28515625" style="146" customWidth="1"/>
    <col min="5123" max="5123" width="27.140625" style="146" customWidth="1"/>
    <col min="5124" max="5124" width="7.28515625" style="146" customWidth="1"/>
    <col min="5125" max="5125" width="13.7109375" style="146" customWidth="1"/>
    <col min="5126" max="5126" width="6.5703125" style="146" customWidth="1"/>
    <col min="5127" max="5127" width="12.85546875" style="146" customWidth="1"/>
    <col min="5128" max="5128" width="7.140625" style="146" customWidth="1"/>
    <col min="5129" max="5129" width="13.140625" style="146" customWidth="1"/>
    <col min="5130" max="5130" width="7.7109375" style="146" customWidth="1"/>
    <col min="5131" max="5131" width="8.28515625" style="146" customWidth="1"/>
    <col min="5132" max="5132" width="13.140625" style="146" customWidth="1"/>
    <col min="5133" max="5133" width="12.28515625" style="146" customWidth="1"/>
    <col min="5134" max="5134" width="12.140625" style="146" customWidth="1"/>
    <col min="5135" max="5137" width="9.140625" style="146" customWidth="1"/>
    <col min="5138" max="5138" width="10.140625" style="146" bestFit="1" customWidth="1"/>
    <col min="5139" max="5376" width="9.140625" style="146" customWidth="1"/>
    <col min="5377" max="5377" width="4.7109375" style="146"/>
    <col min="5378" max="5378" width="5.28515625" style="146" customWidth="1"/>
    <col min="5379" max="5379" width="27.140625" style="146" customWidth="1"/>
    <col min="5380" max="5380" width="7.28515625" style="146" customWidth="1"/>
    <col min="5381" max="5381" width="13.7109375" style="146" customWidth="1"/>
    <col min="5382" max="5382" width="6.5703125" style="146" customWidth="1"/>
    <col min="5383" max="5383" width="12.85546875" style="146" customWidth="1"/>
    <col min="5384" max="5384" width="7.140625" style="146" customWidth="1"/>
    <col min="5385" max="5385" width="13.140625" style="146" customWidth="1"/>
    <col min="5386" max="5386" width="7.7109375" style="146" customWidth="1"/>
    <col min="5387" max="5387" width="8.28515625" style="146" customWidth="1"/>
    <col min="5388" max="5388" width="13.140625" style="146" customWidth="1"/>
    <col min="5389" max="5389" width="12.28515625" style="146" customWidth="1"/>
    <col min="5390" max="5390" width="12.140625" style="146" customWidth="1"/>
    <col min="5391" max="5393" width="9.140625" style="146" customWidth="1"/>
    <col min="5394" max="5394" width="10.140625" style="146" bestFit="1" customWidth="1"/>
    <col min="5395" max="5632" width="9.140625" style="146" customWidth="1"/>
    <col min="5633" max="5633" width="4.7109375" style="146"/>
    <col min="5634" max="5634" width="5.28515625" style="146" customWidth="1"/>
    <col min="5635" max="5635" width="27.140625" style="146" customWidth="1"/>
    <col min="5636" max="5636" width="7.28515625" style="146" customWidth="1"/>
    <col min="5637" max="5637" width="13.7109375" style="146" customWidth="1"/>
    <col min="5638" max="5638" width="6.5703125" style="146" customWidth="1"/>
    <col min="5639" max="5639" width="12.85546875" style="146" customWidth="1"/>
    <col min="5640" max="5640" width="7.140625" style="146" customWidth="1"/>
    <col min="5641" max="5641" width="13.140625" style="146" customWidth="1"/>
    <col min="5642" max="5642" width="7.7109375" style="146" customWidth="1"/>
    <col min="5643" max="5643" width="8.28515625" style="146" customWidth="1"/>
    <col min="5644" max="5644" width="13.140625" style="146" customWidth="1"/>
    <col min="5645" max="5645" width="12.28515625" style="146" customWidth="1"/>
    <col min="5646" max="5646" width="12.140625" style="146" customWidth="1"/>
    <col min="5647" max="5649" width="9.140625" style="146" customWidth="1"/>
    <col min="5650" max="5650" width="10.140625" style="146" bestFit="1" customWidth="1"/>
    <col min="5651" max="5888" width="9.140625" style="146" customWidth="1"/>
    <col min="5889" max="5889" width="4.7109375" style="146"/>
    <col min="5890" max="5890" width="5.28515625" style="146" customWidth="1"/>
    <col min="5891" max="5891" width="27.140625" style="146" customWidth="1"/>
    <col min="5892" max="5892" width="7.28515625" style="146" customWidth="1"/>
    <col min="5893" max="5893" width="13.7109375" style="146" customWidth="1"/>
    <col min="5894" max="5894" width="6.5703125" style="146" customWidth="1"/>
    <col min="5895" max="5895" width="12.85546875" style="146" customWidth="1"/>
    <col min="5896" max="5896" width="7.140625" style="146" customWidth="1"/>
    <col min="5897" max="5897" width="13.140625" style="146" customWidth="1"/>
    <col min="5898" max="5898" width="7.7109375" style="146" customWidth="1"/>
    <col min="5899" max="5899" width="8.28515625" style="146" customWidth="1"/>
    <col min="5900" max="5900" width="13.140625" style="146" customWidth="1"/>
    <col min="5901" max="5901" width="12.28515625" style="146" customWidth="1"/>
    <col min="5902" max="5902" width="12.140625" style="146" customWidth="1"/>
    <col min="5903" max="5905" width="9.140625" style="146" customWidth="1"/>
    <col min="5906" max="5906" width="10.140625" style="146" bestFit="1" customWidth="1"/>
    <col min="5907" max="6144" width="9.140625" style="146" customWidth="1"/>
    <col min="6145" max="6145" width="4.7109375" style="146"/>
    <col min="6146" max="6146" width="5.28515625" style="146" customWidth="1"/>
    <col min="6147" max="6147" width="27.140625" style="146" customWidth="1"/>
    <col min="6148" max="6148" width="7.28515625" style="146" customWidth="1"/>
    <col min="6149" max="6149" width="13.7109375" style="146" customWidth="1"/>
    <col min="6150" max="6150" width="6.5703125" style="146" customWidth="1"/>
    <col min="6151" max="6151" width="12.85546875" style="146" customWidth="1"/>
    <col min="6152" max="6152" width="7.140625" style="146" customWidth="1"/>
    <col min="6153" max="6153" width="13.140625" style="146" customWidth="1"/>
    <col min="6154" max="6154" width="7.7109375" style="146" customWidth="1"/>
    <col min="6155" max="6155" width="8.28515625" style="146" customWidth="1"/>
    <col min="6156" max="6156" width="13.140625" style="146" customWidth="1"/>
    <col min="6157" max="6157" width="12.28515625" style="146" customWidth="1"/>
    <col min="6158" max="6158" width="12.140625" style="146" customWidth="1"/>
    <col min="6159" max="6161" width="9.140625" style="146" customWidth="1"/>
    <col min="6162" max="6162" width="10.140625" style="146" bestFit="1" customWidth="1"/>
    <col min="6163" max="6400" width="9.140625" style="146" customWidth="1"/>
    <col min="6401" max="6401" width="4.7109375" style="146"/>
    <col min="6402" max="6402" width="5.28515625" style="146" customWidth="1"/>
    <col min="6403" max="6403" width="27.140625" style="146" customWidth="1"/>
    <col min="6404" max="6404" width="7.28515625" style="146" customWidth="1"/>
    <col min="6405" max="6405" width="13.7109375" style="146" customWidth="1"/>
    <col min="6406" max="6406" width="6.5703125" style="146" customWidth="1"/>
    <col min="6407" max="6407" width="12.85546875" style="146" customWidth="1"/>
    <col min="6408" max="6408" width="7.140625" style="146" customWidth="1"/>
    <col min="6409" max="6409" width="13.140625" style="146" customWidth="1"/>
    <col min="6410" max="6410" width="7.7109375" style="146" customWidth="1"/>
    <col min="6411" max="6411" width="8.28515625" style="146" customWidth="1"/>
    <col min="6412" max="6412" width="13.140625" style="146" customWidth="1"/>
    <col min="6413" max="6413" width="12.28515625" style="146" customWidth="1"/>
    <col min="6414" max="6414" width="12.140625" style="146" customWidth="1"/>
    <col min="6415" max="6417" width="9.140625" style="146" customWidth="1"/>
    <col min="6418" max="6418" width="10.140625" style="146" bestFit="1" customWidth="1"/>
    <col min="6419" max="6656" width="9.140625" style="146" customWidth="1"/>
    <col min="6657" max="6657" width="4.7109375" style="146"/>
    <col min="6658" max="6658" width="5.28515625" style="146" customWidth="1"/>
    <col min="6659" max="6659" width="27.140625" style="146" customWidth="1"/>
    <col min="6660" max="6660" width="7.28515625" style="146" customWidth="1"/>
    <col min="6661" max="6661" width="13.7109375" style="146" customWidth="1"/>
    <col min="6662" max="6662" width="6.5703125" style="146" customWidth="1"/>
    <col min="6663" max="6663" width="12.85546875" style="146" customWidth="1"/>
    <col min="6664" max="6664" width="7.140625" style="146" customWidth="1"/>
    <col min="6665" max="6665" width="13.140625" style="146" customWidth="1"/>
    <col min="6666" max="6666" width="7.7109375" style="146" customWidth="1"/>
    <col min="6667" max="6667" width="8.28515625" style="146" customWidth="1"/>
    <col min="6668" max="6668" width="13.140625" style="146" customWidth="1"/>
    <col min="6669" max="6669" width="12.28515625" style="146" customWidth="1"/>
    <col min="6670" max="6670" width="12.140625" style="146" customWidth="1"/>
    <col min="6671" max="6673" width="9.140625" style="146" customWidth="1"/>
    <col min="6674" max="6674" width="10.140625" style="146" bestFit="1" customWidth="1"/>
    <col min="6675" max="6912" width="9.140625" style="146" customWidth="1"/>
    <col min="6913" max="6913" width="4.7109375" style="146"/>
    <col min="6914" max="6914" width="5.28515625" style="146" customWidth="1"/>
    <col min="6915" max="6915" width="27.140625" style="146" customWidth="1"/>
    <col min="6916" max="6916" width="7.28515625" style="146" customWidth="1"/>
    <col min="6917" max="6917" width="13.7109375" style="146" customWidth="1"/>
    <col min="6918" max="6918" width="6.5703125" style="146" customWidth="1"/>
    <col min="6919" max="6919" width="12.85546875" style="146" customWidth="1"/>
    <col min="6920" max="6920" width="7.140625" style="146" customWidth="1"/>
    <col min="6921" max="6921" width="13.140625" style="146" customWidth="1"/>
    <col min="6922" max="6922" width="7.7109375" style="146" customWidth="1"/>
    <col min="6923" max="6923" width="8.28515625" style="146" customWidth="1"/>
    <col min="6924" max="6924" width="13.140625" style="146" customWidth="1"/>
    <col min="6925" max="6925" width="12.28515625" style="146" customWidth="1"/>
    <col min="6926" max="6926" width="12.140625" style="146" customWidth="1"/>
    <col min="6927" max="6929" width="9.140625" style="146" customWidth="1"/>
    <col min="6930" max="6930" width="10.140625" style="146" bestFit="1" customWidth="1"/>
    <col min="6931" max="7168" width="9.140625" style="146" customWidth="1"/>
    <col min="7169" max="7169" width="4.7109375" style="146"/>
    <col min="7170" max="7170" width="5.28515625" style="146" customWidth="1"/>
    <col min="7171" max="7171" width="27.140625" style="146" customWidth="1"/>
    <col min="7172" max="7172" width="7.28515625" style="146" customWidth="1"/>
    <col min="7173" max="7173" width="13.7109375" style="146" customWidth="1"/>
    <col min="7174" max="7174" width="6.5703125" style="146" customWidth="1"/>
    <col min="7175" max="7175" width="12.85546875" style="146" customWidth="1"/>
    <col min="7176" max="7176" width="7.140625" style="146" customWidth="1"/>
    <col min="7177" max="7177" width="13.140625" style="146" customWidth="1"/>
    <col min="7178" max="7178" width="7.7109375" style="146" customWidth="1"/>
    <col min="7179" max="7179" width="8.28515625" style="146" customWidth="1"/>
    <col min="7180" max="7180" width="13.140625" style="146" customWidth="1"/>
    <col min="7181" max="7181" width="12.28515625" style="146" customWidth="1"/>
    <col min="7182" max="7182" width="12.140625" style="146" customWidth="1"/>
    <col min="7183" max="7185" width="9.140625" style="146" customWidth="1"/>
    <col min="7186" max="7186" width="10.140625" style="146" bestFit="1" customWidth="1"/>
    <col min="7187" max="7424" width="9.140625" style="146" customWidth="1"/>
    <col min="7425" max="7425" width="4.7109375" style="146"/>
    <col min="7426" max="7426" width="5.28515625" style="146" customWidth="1"/>
    <col min="7427" max="7427" width="27.140625" style="146" customWidth="1"/>
    <col min="7428" max="7428" width="7.28515625" style="146" customWidth="1"/>
    <col min="7429" max="7429" width="13.7109375" style="146" customWidth="1"/>
    <col min="7430" max="7430" width="6.5703125" style="146" customWidth="1"/>
    <col min="7431" max="7431" width="12.85546875" style="146" customWidth="1"/>
    <col min="7432" max="7432" width="7.140625" style="146" customWidth="1"/>
    <col min="7433" max="7433" width="13.140625" style="146" customWidth="1"/>
    <col min="7434" max="7434" width="7.7109375" style="146" customWidth="1"/>
    <col min="7435" max="7435" width="8.28515625" style="146" customWidth="1"/>
    <col min="7436" max="7436" width="13.140625" style="146" customWidth="1"/>
    <col min="7437" max="7437" width="12.28515625" style="146" customWidth="1"/>
    <col min="7438" max="7438" width="12.140625" style="146" customWidth="1"/>
    <col min="7439" max="7441" width="9.140625" style="146" customWidth="1"/>
    <col min="7442" max="7442" width="10.140625" style="146" bestFit="1" customWidth="1"/>
    <col min="7443" max="7680" width="9.140625" style="146" customWidth="1"/>
    <col min="7681" max="7681" width="4.7109375" style="146"/>
    <col min="7682" max="7682" width="5.28515625" style="146" customWidth="1"/>
    <col min="7683" max="7683" width="27.140625" style="146" customWidth="1"/>
    <col min="7684" max="7684" width="7.28515625" style="146" customWidth="1"/>
    <col min="7685" max="7685" width="13.7109375" style="146" customWidth="1"/>
    <col min="7686" max="7686" width="6.5703125" style="146" customWidth="1"/>
    <col min="7687" max="7687" width="12.85546875" style="146" customWidth="1"/>
    <col min="7688" max="7688" width="7.140625" style="146" customWidth="1"/>
    <col min="7689" max="7689" width="13.140625" style="146" customWidth="1"/>
    <col min="7690" max="7690" width="7.7109375" style="146" customWidth="1"/>
    <col min="7691" max="7691" width="8.28515625" style="146" customWidth="1"/>
    <col min="7692" max="7692" width="13.140625" style="146" customWidth="1"/>
    <col min="7693" max="7693" width="12.28515625" style="146" customWidth="1"/>
    <col min="7694" max="7694" width="12.140625" style="146" customWidth="1"/>
    <col min="7695" max="7697" width="9.140625" style="146" customWidth="1"/>
    <col min="7698" max="7698" width="10.140625" style="146" bestFit="1" customWidth="1"/>
    <col min="7699" max="7936" width="9.140625" style="146" customWidth="1"/>
    <col min="7937" max="7937" width="4.7109375" style="146"/>
    <col min="7938" max="7938" width="5.28515625" style="146" customWidth="1"/>
    <col min="7939" max="7939" width="27.140625" style="146" customWidth="1"/>
    <col min="7940" max="7940" width="7.28515625" style="146" customWidth="1"/>
    <col min="7941" max="7941" width="13.7109375" style="146" customWidth="1"/>
    <col min="7942" max="7942" width="6.5703125" style="146" customWidth="1"/>
    <col min="7943" max="7943" width="12.85546875" style="146" customWidth="1"/>
    <col min="7944" max="7944" width="7.140625" style="146" customWidth="1"/>
    <col min="7945" max="7945" width="13.140625" style="146" customWidth="1"/>
    <col min="7946" max="7946" width="7.7109375" style="146" customWidth="1"/>
    <col min="7947" max="7947" width="8.28515625" style="146" customWidth="1"/>
    <col min="7948" max="7948" width="13.140625" style="146" customWidth="1"/>
    <col min="7949" max="7949" width="12.28515625" style="146" customWidth="1"/>
    <col min="7950" max="7950" width="12.140625" style="146" customWidth="1"/>
    <col min="7951" max="7953" width="9.140625" style="146" customWidth="1"/>
    <col min="7954" max="7954" width="10.140625" style="146" bestFit="1" customWidth="1"/>
    <col min="7955" max="8192" width="9.140625" style="146" customWidth="1"/>
    <col min="8193" max="8193" width="4.7109375" style="146"/>
    <col min="8194" max="8194" width="5.28515625" style="146" customWidth="1"/>
    <col min="8195" max="8195" width="27.140625" style="146" customWidth="1"/>
    <col min="8196" max="8196" width="7.28515625" style="146" customWidth="1"/>
    <col min="8197" max="8197" width="13.7109375" style="146" customWidth="1"/>
    <col min="8198" max="8198" width="6.5703125" style="146" customWidth="1"/>
    <col min="8199" max="8199" width="12.85546875" style="146" customWidth="1"/>
    <col min="8200" max="8200" width="7.140625" style="146" customWidth="1"/>
    <col min="8201" max="8201" width="13.140625" style="146" customWidth="1"/>
    <col min="8202" max="8202" width="7.7109375" style="146" customWidth="1"/>
    <col min="8203" max="8203" width="8.28515625" style="146" customWidth="1"/>
    <col min="8204" max="8204" width="13.140625" style="146" customWidth="1"/>
    <col min="8205" max="8205" width="12.28515625" style="146" customWidth="1"/>
    <col min="8206" max="8206" width="12.140625" style="146" customWidth="1"/>
    <col min="8207" max="8209" width="9.140625" style="146" customWidth="1"/>
    <col min="8210" max="8210" width="10.140625" style="146" bestFit="1" customWidth="1"/>
    <col min="8211" max="8448" width="9.140625" style="146" customWidth="1"/>
    <col min="8449" max="8449" width="4.7109375" style="146"/>
    <col min="8450" max="8450" width="5.28515625" style="146" customWidth="1"/>
    <col min="8451" max="8451" width="27.140625" style="146" customWidth="1"/>
    <col min="8452" max="8452" width="7.28515625" style="146" customWidth="1"/>
    <col min="8453" max="8453" width="13.7109375" style="146" customWidth="1"/>
    <col min="8454" max="8454" width="6.5703125" style="146" customWidth="1"/>
    <col min="8455" max="8455" width="12.85546875" style="146" customWidth="1"/>
    <col min="8456" max="8456" width="7.140625" style="146" customWidth="1"/>
    <col min="8457" max="8457" width="13.140625" style="146" customWidth="1"/>
    <col min="8458" max="8458" width="7.7109375" style="146" customWidth="1"/>
    <col min="8459" max="8459" width="8.28515625" style="146" customWidth="1"/>
    <col min="8460" max="8460" width="13.140625" style="146" customWidth="1"/>
    <col min="8461" max="8461" width="12.28515625" style="146" customWidth="1"/>
    <col min="8462" max="8462" width="12.140625" style="146" customWidth="1"/>
    <col min="8463" max="8465" width="9.140625" style="146" customWidth="1"/>
    <col min="8466" max="8466" width="10.140625" style="146" bestFit="1" customWidth="1"/>
    <col min="8467" max="8704" width="9.140625" style="146" customWidth="1"/>
    <col min="8705" max="8705" width="4.7109375" style="146"/>
    <col min="8706" max="8706" width="5.28515625" style="146" customWidth="1"/>
    <col min="8707" max="8707" width="27.140625" style="146" customWidth="1"/>
    <col min="8708" max="8708" width="7.28515625" style="146" customWidth="1"/>
    <col min="8709" max="8709" width="13.7109375" style="146" customWidth="1"/>
    <col min="8710" max="8710" width="6.5703125" style="146" customWidth="1"/>
    <col min="8711" max="8711" width="12.85546875" style="146" customWidth="1"/>
    <col min="8712" max="8712" width="7.140625" style="146" customWidth="1"/>
    <col min="8713" max="8713" width="13.140625" style="146" customWidth="1"/>
    <col min="8714" max="8714" width="7.7109375" style="146" customWidth="1"/>
    <col min="8715" max="8715" width="8.28515625" style="146" customWidth="1"/>
    <col min="8716" max="8716" width="13.140625" style="146" customWidth="1"/>
    <col min="8717" max="8717" width="12.28515625" style="146" customWidth="1"/>
    <col min="8718" max="8718" width="12.140625" style="146" customWidth="1"/>
    <col min="8719" max="8721" width="9.140625" style="146" customWidth="1"/>
    <col min="8722" max="8722" width="10.140625" style="146" bestFit="1" customWidth="1"/>
    <col min="8723" max="8960" width="9.140625" style="146" customWidth="1"/>
    <col min="8961" max="8961" width="4.7109375" style="146"/>
    <col min="8962" max="8962" width="5.28515625" style="146" customWidth="1"/>
    <col min="8963" max="8963" width="27.140625" style="146" customWidth="1"/>
    <col min="8964" max="8964" width="7.28515625" style="146" customWidth="1"/>
    <col min="8965" max="8965" width="13.7109375" style="146" customWidth="1"/>
    <col min="8966" max="8966" width="6.5703125" style="146" customWidth="1"/>
    <col min="8967" max="8967" width="12.85546875" style="146" customWidth="1"/>
    <col min="8968" max="8968" width="7.140625" style="146" customWidth="1"/>
    <col min="8969" max="8969" width="13.140625" style="146" customWidth="1"/>
    <col min="8970" max="8970" width="7.7109375" style="146" customWidth="1"/>
    <col min="8971" max="8971" width="8.28515625" style="146" customWidth="1"/>
    <col min="8972" max="8972" width="13.140625" style="146" customWidth="1"/>
    <col min="8973" max="8973" width="12.28515625" style="146" customWidth="1"/>
    <col min="8974" max="8974" width="12.140625" style="146" customWidth="1"/>
    <col min="8975" max="8977" width="9.140625" style="146" customWidth="1"/>
    <col min="8978" max="8978" width="10.140625" style="146" bestFit="1" customWidth="1"/>
    <col min="8979" max="9216" width="9.140625" style="146" customWidth="1"/>
    <col min="9217" max="9217" width="4.7109375" style="146"/>
    <col min="9218" max="9218" width="5.28515625" style="146" customWidth="1"/>
    <col min="9219" max="9219" width="27.140625" style="146" customWidth="1"/>
    <col min="9220" max="9220" width="7.28515625" style="146" customWidth="1"/>
    <col min="9221" max="9221" width="13.7109375" style="146" customWidth="1"/>
    <col min="9222" max="9222" width="6.5703125" style="146" customWidth="1"/>
    <col min="9223" max="9223" width="12.85546875" style="146" customWidth="1"/>
    <col min="9224" max="9224" width="7.140625" style="146" customWidth="1"/>
    <col min="9225" max="9225" width="13.140625" style="146" customWidth="1"/>
    <col min="9226" max="9226" width="7.7109375" style="146" customWidth="1"/>
    <col min="9227" max="9227" width="8.28515625" style="146" customWidth="1"/>
    <col min="9228" max="9228" width="13.140625" style="146" customWidth="1"/>
    <col min="9229" max="9229" width="12.28515625" style="146" customWidth="1"/>
    <col min="9230" max="9230" width="12.140625" style="146" customWidth="1"/>
    <col min="9231" max="9233" width="9.140625" style="146" customWidth="1"/>
    <col min="9234" max="9234" width="10.140625" style="146" bestFit="1" customWidth="1"/>
    <col min="9235" max="9472" width="9.140625" style="146" customWidth="1"/>
    <col min="9473" max="9473" width="4.7109375" style="146"/>
    <col min="9474" max="9474" width="5.28515625" style="146" customWidth="1"/>
    <col min="9475" max="9475" width="27.140625" style="146" customWidth="1"/>
    <col min="9476" max="9476" width="7.28515625" style="146" customWidth="1"/>
    <col min="9477" max="9477" width="13.7109375" style="146" customWidth="1"/>
    <col min="9478" max="9478" width="6.5703125" style="146" customWidth="1"/>
    <col min="9479" max="9479" width="12.85546875" style="146" customWidth="1"/>
    <col min="9480" max="9480" width="7.140625" style="146" customWidth="1"/>
    <col min="9481" max="9481" width="13.140625" style="146" customWidth="1"/>
    <col min="9482" max="9482" width="7.7109375" style="146" customWidth="1"/>
    <col min="9483" max="9483" width="8.28515625" style="146" customWidth="1"/>
    <col min="9484" max="9484" width="13.140625" style="146" customWidth="1"/>
    <col min="9485" max="9485" width="12.28515625" style="146" customWidth="1"/>
    <col min="9486" max="9486" width="12.140625" style="146" customWidth="1"/>
    <col min="9487" max="9489" width="9.140625" style="146" customWidth="1"/>
    <col min="9490" max="9490" width="10.140625" style="146" bestFit="1" customWidth="1"/>
    <col min="9491" max="9728" width="9.140625" style="146" customWidth="1"/>
    <col min="9729" max="9729" width="4.7109375" style="146"/>
    <col min="9730" max="9730" width="5.28515625" style="146" customWidth="1"/>
    <col min="9731" max="9731" width="27.140625" style="146" customWidth="1"/>
    <col min="9732" max="9732" width="7.28515625" style="146" customWidth="1"/>
    <col min="9733" max="9733" width="13.7109375" style="146" customWidth="1"/>
    <col min="9734" max="9734" width="6.5703125" style="146" customWidth="1"/>
    <col min="9735" max="9735" width="12.85546875" style="146" customWidth="1"/>
    <col min="9736" max="9736" width="7.140625" style="146" customWidth="1"/>
    <col min="9737" max="9737" width="13.140625" style="146" customWidth="1"/>
    <col min="9738" max="9738" width="7.7109375" style="146" customWidth="1"/>
    <col min="9739" max="9739" width="8.28515625" style="146" customWidth="1"/>
    <col min="9740" max="9740" width="13.140625" style="146" customWidth="1"/>
    <col min="9741" max="9741" width="12.28515625" style="146" customWidth="1"/>
    <col min="9742" max="9742" width="12.140625" style="146" customWidth="1"/>
    <col min="9743" max="9745" width="9.140625" style="146" customWidth="1"/>
    <col min="9746" max="9746" width="10.140625" style="146" bestFit="1" customWidth="1"/>
    <col min="9747" max="9984" width="9.140625" style="146" customWidth="1"/>
    <col min="9985" max="9985" width="4.7109375" style="146"/>
    <col min="9986" max="9986" width="5.28515625" style="146" customWidth="1"/>
    <col min="9987" max="9987" width="27.140625" style="146" customWidth="1"/>
    <col min="9988" max="9988" width="7.28515625" style="146" customWidth="1"/>
    <col min="9989" max="9989" width="13.7109375" style="146" customWidth="1"/>
    <col min="9990" max="9990" width="6.5703125" style="146" customWidth="1"/>
    <col min="9991" max="9991" width="12.85546875" style="146" customWidth="1"/>
    <col min="9992" max="9992" width="7.140625" style="146" customWidth="1"/>
    <col min="9993" max="9993" width="13.140625" style="146" customWidth="1"/>
    <col min="9994" max="9994" width="7.7109375" style="146" customWidth="1"/>
    <col min="9995" max="9995" width="8.28515625" style="146" customWidth="1"/>
    <col min="9996" max="9996" width="13.140625" style="146" customWidth="1"/>
    <col min="9997" max="9997" width="12.28515625" style="146" customWidth="1"/>
    <col min="9998" max="9998" width="12.140625" style="146" customWidth="1"/>
    <col min="9999" max="10001" width="9.140625" style="146" customWidth="1"/>
    <col min="10002" max="10002" width="10.140625" style="146" bestFit="1" customWidth="1"/>
    <col min="10003" max="10240" width="9.140625" style="146" customWidth="1"/>
    <col min="10241" max="10241" width="4.7109375" style="146"/>
    <col min="10242" max="10242" width="5.28515625" style="146" customWidth="1"/>
    <col min="10243" max="10243" width="27.140625" style="146" customWidth="1"/>
    <col min="10244" max="10244" width="7.28515625" style="146" customWidth="1"/>
    <col min="10245" max="10245" width="13.7109375" style="146" customWidth="1"/>
    <col min="10246" max="10246" width="6.5703125" style="146" customWidth="1"/>
    <col min="10247" max="10247" width="12.85546875" style="146" customWidth="1"/>
    <col min="10248" max="10248" width="7.140625" style="146" customWidth="1"/>
    <col min="10249" max="10249" width="13.140625" style="146" customWidth="1"/>
    <col min="10250" max="10250" width="7.7109375" style="146" customWidth="1"/>
    <col min="10251" max="10251" width="8.28515625" style="146" customWidth="1"/>
    <col min="10252" max="10252" width="13.140625" style="146" customWidth="1"/>
    <col min="10253" max="10253" width="12.28515625" style="146" customWidth="1"/>
    <col min="10254" max="10254" width="12.140625" style="146" customWidth="1"/>
    <col min="10255" max="10257" width="9.140625" style="146" customWidth="1"/>
    <col min="10258" max="10258" width="10.140625" style="146" bestFit="1" customWidth="1"/>
    <col min="10259" max="10496" width="9.140625" style="146" customWidth="1"/>
    <col min="10497" max="10497" width="4.7109375" style="146"/>
    <col min="10498" max="10498" width="5.28515625" style="146" customWidth="1"/>
    <col min="10499" max="10499" width="27.140625" style="146" customWidth="1"/>
    <col min="10500" max="10500" width="7.28515625" style="146" customWidth="1"/>
    <col min="10501" max="10501" width="13.7109375" style="146" customWidth="1"/>
    <col min="10502" max="10502" width="6.5703125" style="146" customWidth="1"/>
    <col min="10503" max="10503" width="12.85546875" style="146" customWidth="1"/>
    <col min="10504" max="10504" width="7.140625" style="146" customWidth="1"/>
    <col min="10505" max="10505" width="13.140625" style="146" customWidth="1"/>
    <col min="10506" max="10506" width="7.7109375" style="146" customWidth="1"/>
    <col min="10507" max="10507" width="8.28515625" style="146" customWidth="1"/>
    <col min="10508" max="10508" width="13.140625" style="146" customWidth="1"/>
    <col min="10509" max="10509" width="12.28515625" style="146" customWidth="1"/>
    <col min="10510" max="10510" width="12.140625" style="146" customWidth="1"/>
    <col min="10511" max="10513" width="9.140625" style="146" customWidth="1"/>
    <col min="10514" max="10514" width="10.140625" style="146" bestFit="1" customWidth="1"/>
    <col min="10515" max="10752" width="9.140625" style="146" customWidth="1"/>
    <col min="10753" max="10753" width="4.7109375" style="146"/>
    <col min="10754" max="10754" width="5.28515625" style="146" customWidth="1"/>
    <col min="10755" max="10755" width="27.140625" style="146" customWidth="1"/>
    <col min="10756" max="10756" width="7.28515625" style="146" customWidth="1"/>
    <col min="10757" max="10757" width="13.7109375" style="146" customWidth="1"/>
    <col min="10758" max="10758" width="6.5703125" style="146" customWidth="1"/>
    <col min="10759" max="10759" width="12.85546875" style="146" customWidth="1"/>
    <col min="10760" max="10760" width="7.140625" style="146" customWidth="1"/>
    <col min="10761" max="10761" width="13.140625" style="146" customWidth="1"/>
    <col min="10762" max="10762" width="7.7109375" style="146" customWidth="1"/>
    <col min="10763" max="10763" width="8.28515625" style="146" customWidth="1"/>
    <col min="10764" max="10764" width="13.140625" style="146" customWidth="1"/>
    <col min="10765" max="10765" width="12.28515625" style="146" customWidth="1"/>
    <col min="10766" max="10766" width="12.140625" style="146" customWidth="1"/>
    <col min="10767" max="10769" width="9.140625" style="146" customWidth="1"/>
    <col min="10770" max="10770" width="10.140625" style="146" bestFit="1" customWidth="1"/>
    <col min="10771" max="11008" width="9.140625" style="146" customWidth="1"/>
    <col min="11009" max="11009" width="4.7109375" style="146"/>
    <col min="11010" max="11010" width="5.28515625" style="146" customWidth="1"/>
    <col min="11011" max="11011" width="27.140625" style="146" customWidth="1"/>
    <col min="11012" max="11012" width="7.28515625" style="146" customWidth="1"/>
    <col min="11013" max="11013" width="13.7109375" style="146" customWidth="1"/>
    <col min="11014" max="11014" width="6.5703125" style="146" customWidth="1"/>
    <col min="11015" max="11015" width="12.85546875" style="146" customWidth="1"/>
    <col min="11016" max="11016" width="7.140625" style="146" customWidth="1"/>
    <col min="11017" max="11017" width="13.140625" style="146" customWidth="1"/>
    <col min="11018" max="11018" width="7.7109375" style="146" customWidth="1"/>
    <col min="11019" max="11019" width="8.28515625" style="146" customWidth="1"/>
    <col min="11020" max="11020" width="13.140625" style="146" customWidth="1"/>
    <col min="11021" max="11021" width="12.28515625" style="146" customWidth="1"/>
    <col min="11022" max="11022" width="12.140625" style="146" customWidth="1"/>
    <col min="11023" max="11025" width="9.140625" style="146" customWidth="1"/>
    <col min="11026" max="11026" width="10.140625" style="146" bestFit="1" customWidth="1"/>
    <col min="11027" max="11264" width="9.140625" style="146" customWidth="1"/>
    <col min="11265" max="11265" width="4.7109375" style="146"/>
    <col min="11266" max="11266" width="5.28515625" style="146" customWidth="1"/>
    <col min="11267" max="11267" width="27.140625" style="146" customWidth="1"/>
    <col min="11268" max="11268" width="7.28515625" style="146" customWidth="1"/>
    <col min="11269" max="11269" width="13.7109375" style="146" customWidth="1"/>
    <col min="11270" max="11270" width="6.5703125" style="146" customWidth="1"/>
    <col min="11271" max="11271" width="12.85546875" style="146" customWidth="1"/>
    <col min="11272" max="11272" width="7.140625" style="146" customWidth="1"/>
    <col min="11273" max="11273" width="13.140625" style="146" customWidth="1"/>
    <col min="11274" max="11274" width="7.7109375" style="146" customWidth="1"/>
    <col min="11275" max="11275" width="8.28515625" style="146" customWidth="1"/>
    <col min="11276" max="11276" width="13.140625" style="146" customWidth="1"/>
    <col min="11277" max="11277" width="12.28515625" style="146" customWidth="1"/>
    <col min="11278" max="11278" width="12.140625" style="146" customWidth="1"/>
    <col min="11279" max="11281" width="9.140625" style="146" customWidth="1"/>
    <col min="11282" max="11282" width="10.140625" style="146" bestFit="1" customWidth="1"/>
    <col min="11283" max="11520" width="9.140625" style="146" customWidth="1"/>
    <col min="11521" max="11521" width="4.7109375" style="146"/>
    <col min="11522" max="11522" width="5.28515625" style="146" customWidth="1"/>
    <col min="11523" max="11523" width="27.140625" style="146" customWidth="1"/>
    <col min="11524" max="11524" width="7.28515625" style="146" customWidth="1"/>
    <col min="11525" max="11525" width="13.7109375" style="146" customWidth="1"/>
    <col min="11526" max="11526" width="6.5703125" style="146" customWidth="1"/>
    <col min="11527" max="11527" width="12.85546875" style="146" customWidth="1"/>
    <col min="11528" max="11528" width="7.140625" style="146" customWidth="1"/>
    <col min="11529" max="11529" width="13.140625" style="146" customWidth="1"/>
    <col min="11530" max="11530" width="7.7109375" style="146" customWidth="1"/>
    <col min="11531" max="11531" width="8.28515625" style="146" customWidth="1"/>
    <col min="11532" max="11532" width="13.140625" style="146" customWidth="1"/>
    <col min="11533" max="11533" width="12.28515625" style="146" customWidth="1"/>
    <col min="11534" max="11534" width="12.140625" style="146" customWidth="1"/>
    <col min="11535" max="11537" width="9.140625" style="146" customWidth="1"/>
    <col min="11538" max="11538" width="10.140625" style="146" bestFit="1" customWidth="1"/>
    <col min="11539" max="11776" width="9.140625" style="146" customWidth="1"/>
    <col min="11777" max="11777" width="4.7109375" style="146"/>
    <col min="11778" max="11778" width="5.28515625" style="146" customWidth="1"/>
    <col min="11779" max="11779" width="27.140625" style="146" customWidth="1"/>
    <col min="11780" max="11780" width="7.28515625" style="146" customWidth="1"/>
    <col min="11781" max="11781" width="13.7109375" style="146" customWidth="1"/>
    <col min="11782" max="11782" width="6.5703125" style="146" customWidth="1"/>
    <col min="11783" max="11783" width="12.85546875" style="146" customWidth="1"/>
    <col min="11784" max="11784" width="7.140625" style="146" customWidth="1"/>
    <col min="11785" max="11785" width="13.140625" style="146" customWidth="1"/>
    <col min="11786" max="11786" width="7.7109375" style="146" customWidth="1"/>
    <col min="11787" max="11787" width="8.28515625" style="146" customWidth="1"/>
    <col min="11788" max="11788" width="13.140625" style="146" customWidth="1"/>
    <col min="11789" max="11789" width="12.28515625" style="146" customWidth="1"/>
    <col min="11790" max="11790" width="12.140625" style="146" customWidth="1"/>
    <col min="11791" max="11793" width="9.140625" style="146" customWidth="1"/>
    <col min="11794" max="11794" width="10.140625" style="146" bestFit="1" customWidth="1"/>
    <col min="11795" max="12032" width="9.140625" style="146" customWidth="1"/>
    <col min="12033" max="12033" width="4.7109375" style="146"/>
    <col min="12034" max="12034" width="5.28515625" style="146" customWidth="1"/>
    <col min="12035" max="12035" width="27.140625" style="146" customWidth="1"/>
    <col min="12036" max="12036" width="7.28515625" style="146" customWidth="1"/>
    <col min="12037" max="12037" width="13.7109375" style="146" customWidth="1"/>
    <col min="12038" max="12038" width="6.5703125" style="146" customWidth="1"/>
    <col min="12039" max="12039" width="12.85546875" style="146" customWidth="1"/>
    <col min="12040" max="12040" width="7.140625" style="146" customWidth="1"/>
    <col min="12041" max="12041" width="13.140625" style="146" customWidth="1"/>
    <col min="12042" max="12042" width="7.7109375" style="146" customWidth="1"/>
    <col min="12043" max="12043" width="8.28515625" style="146" customWidth="1"/>
    <col min="12044" max="12044" width="13.140625" style="146" customWidth="1"/>
    <col min="12045" max="12045" width="12.28515625" style="146" customWidth="1"/>
    <col min="12046" max="12046" width="12.140625" style="146" customWidth="1"/>
    <col min="12047" max="12049" width="9.140625" style="146" customWidth="1"/>
    <col min="12050" max="12050" width="10.140625" style="146" bestFit="1" customWidth="1"/>
    <col min="12051" max="12288" width="9.140625" style="146" customWidth="1"/>
    <col min="12289" max="12289" width="4.7109375" style="146"/>
    <col min="12290" max="12290" width="5.28515625" style="146" customWidth="1"/>
    <col min="12291" max="12291" width="27.140625" style="146" customWidth="1"/>
    <col min="12292" max="12292" width="7.28515625" style="146" customWidth="1"/>
    <col min="12293" max="12293" width="13.7109375" style="146" customWidth="1"/>
    <col min="12294" max="12294" width="6.5703125" style="146" customWidth="1"/>
    <col min="12295" max="12295" width="12.85546875" style="146" customWidth="1"/>
    <col min="12296" max="12296" width="7.140625" style="146" customWidth="1"/>
    <col min="12297" max="12297" width="13.140625" style="146" customWidth="1"/>
    <col min="12298" max="12298" width="7.7109375" style="146" customWidth="1"/>
    <col min="12299" max="12299" width="8.28515625" style="146" customWidth="1"/>
    <col min="12300" max="12300" width="13.140625" style="146" customWidth="1"/>
    <col min="12301" max="12301" width="12.28515625" style="146" customWidth="1"/>
    <col min="12302" max="12302" width="12.140625" style="146" customWidth="1"/>
    <col min="12303" max="12305" width="9.140625" style="146" customWidth="1"/>
    <col min="12306" max="12306" width="10.140625" style="146" bestFit="1" customWidth="1"/>
    <col min="12307" max="12544" width="9.140625" style="146" customWidth="1"/>
    <col min="12545" max="12545" width="4.7109375" style="146"/>
    <col min="12546" max="12546" width="5.28515625" style="146" customWidth="1"/>
    <col min="12547" max="12547" width="27.140625" style="146" customWidth="1"/>
    <col min="12548" max="12548" width="7.28515625" style="146" customWidth="1"/>
    <col min="12549" max="12549" width="13.7109375" style="146" customWidth="1"/>
    <col min="12550" max="12550" width="6.5703125" style="146" customWidth="1"/>
    <col min="12551" max="12551" width="12.85546875" style="146" customWidth="1"/>
    <col min="12552" max="12552" width="7.140625" style="146" customWidth="1"/>
    <col min="12553" max="12553" width="13.140625" style="146" customWidth="1"/>
    <col min="12554" max="12554" width="7.7109375" style="146" customWidth="1"/>
    <col min="12555" max="12555" width="8.28515625" style="146" customWidth="1"/>
    <col min="12556" max="12556" width="13.140625" style="146" customWidth="1"/>
    <col min="12557" max="12557" width="12.28515625" style="146" customWidth="1"/>
    <col min="12558" max="12558" width="12.140625" style="146" customWidth="1"/>
    <col min="12559" max="12561" width="9.140625" style="146" customWidth="1"/>
    <col min="12562" max="12562" width="10.140625" style="146" bestFit="1" customWidth="1"/>
    <col min="12563" max="12800" width="9.140625" style="146" customWidth="1"/>
    <col min="12801" max="12801" width="4.7109375" style="146"/>
    <col min="12802" max="12802" width="5.28515625" style="146" customWidth="1"/>
    <col min="12803" max="12803" width="27.140625" style="146" customWidth="1"/>
    <col min="12804" max="12804" width="7.28515625" style="146" customWidth="1"/>
    <col min="12805" max="12805" width="13.7109375" style="146" customWidth="1"/>
    <col min="12806" max="12806" width="6.5703125" style="146" customWidth="1"/>
    <col min="12807" max="12807" width="12.85546875" style="146" customWidth="1"/>
    <col min="12808" max="12808" width="7.140625" style="146" customWidth="1"/>
    <col min="12809" max="12809" width="13.140625" style="146" customWidth="1"/>
    <col min="12810" max="12810" width="7.7109375" style="146" customWidth="1"/>
    <col min="12811" max="12811" width="8.28515625" style="146" customWidth="1"/>
    <col min="12812" max="12812" width="13.140625" style="146" customWidth="1"/>
    <col min="12813" max="12813" width="12.28515625" style="146" customWidth="1"/>
    <col min="12814" max="12814" width="12.140625" style="146" customWidth="1"/>
    <col min="12815" max="12817" width="9.140625" style="146" customWidth="1"/>
    <col min="12818" max="12818" width="10.140625" style="146" bestFit="1" customWidth="1"/>
    <col min="12819" max="13056" width="9.140625" style="146" customWidth="1"/>
    <col min="13057" max="13057" width="4.7109375" style="146"/>
    <col min="13058" max="13058" width="5.28515625" style="146" customWidth="1"/>
    <col min="13059" max="13059" width="27.140625" style="146" customWidth="1"/>
    <col min="13060" max="13060" width="7.28515625" style="146" customWidth="1"/>
    <col min="13061" max="13061" width="13.7109375" style="146" customWidth="1"/>
    <col min="13062" max="13062" width="6.5703125" style="146" customWidth="1"/>
    <col min="13063" max="13063" width="12.85546875" style="146" customWidth="1"/>
    <col min="13064" max="13064" width="7.140625" style="146" customWidth="1"/>
    <col min="13065" max="13065" width="13.140625" style="146" customWidth="1"/>
    <col min="13066" max="13066" width="7.7109375" style="146" customWidth="1"/>
    <col min="13067" max="13067" width="8.28515625" style="146" customWidth="1"/>
    <col min="13068" max="13068" width="13.140625" style="146" customWidth="1"/>
    <col min="13069" max="13069" width="12.28515625" style="146" customWidth="1"/>
    <col min="13070" max="13070" width="12.140625" style="146" customWidth="1"/>
    <col min="13071" max="13073" width="9.140625" style="146" customWidth="1"/>
    <col min="13074" max="13074" width="10.140625" style="146" bestFit="1" customWidth="1"/>
    <col min="13075" max="13312" width="9.140625" style="146" customWidth="1"/>
    <col min="13313" max="13313" width="4.7109375" style="146"/>
    <col min="13314" max="13314" width="5.28515625" style="146" customWidth="1"/>
    <col min="13315" max="13315" width="27.140625" style="146" customWidth="1"/>
    <col min="13316" max="13316" width="7.28515625" style="146" customWidth="1"/>
    <col min="13317" max="13317" width="13.7109375" style="146" customWidth="1"/>
    <col min="13318" max="13318" width="6.5703125" style="146" customWidth="1"/>
    <col min="13319" max="13319" width="12.85546875" style="146" customWidth="1"/>
    <col min="13320" max="13320" width="7.140625" style="146" customWidth="1"/>
    <col min="13321" max="13321" width="13.140625" style="146" customWidth="1"/>
    <col min="13322" max="13322" width="7.7109375" style="146" customWidth="1"/>
    <col min="13323" max="13323" width="8.28515625" style="146" customWidth="1"/>
    <col min="13324" max="13324" width="13.140625" style="146" customWidth="1"/>
    <col min="13325" max="13325" width="12.28515625" style="146" customWidth="1"/>
    <col min="13326" max="13326" width="12.140625" style="146" customWidth="1"/>
    <col min="13327" max="13329" width="9.140625" style="146" customWidth="1"/>
    <col min="13330" max="13330" width="10.140625" style="146" bestFit="1" customWidth="1"/>
    <col min="13331" max="13568" width="9.140625" style="146" customWidth="1"/>
    <col min="13569" max="13569" width="4.7109375" style="146"/>
    <col min="13570" max="13570" width="5.28515625" style="146" customWidth="1"/>
    <col min="13571" max="13571" width="27.140625" style="146" customWidth="1"/>
    <col min="13572" max="13572" width="7.28515625" style="146" customWidth="1"/>
    <col min="13573" max="13573" width="13.7109375" style="146" customWidth="1"/>
    <col min="13574" max="13574" width="6.5703125" style="146" customWidth="1"/>
    <col min="13575" max="13575" width="12.85546875" style="146" customWidth="1"/>
    <col min="13576" max="13576" width="7.140625" style="146" customWidth="1"/>
    <col min="13577" max="13577" width="13.140625" style="146" customWidth="1"/>
    <col min="13578" max="13578" width="7.7109375" style="146" customWidth="1"/>
    <col min="13579" max="13579" width="8.28515625" style="146" customWidth="1"/>
    <col min="13580" max="13580" width="13.140625" style="146" customWidth="1"/>
    <col min="13581" max="13581" width="12.28515625" style="146" customWidth="1"/>
    <col min="13582" max="13582" width="12.140625" style="146" customWidth="1"/>
    <col min="13583" max="13585" width="9.140625" style="146" customWidth="1"/>
    <col min="13586" max="13586" width="10.140625" style="146" bestFit="1" customWidth="1"/>
    <col min="13587" max="13824" width="9.140625" style="146" customWidth="1"/>
    <col min="13825" max="13825" width="4.7109375" style="146"/>
    <col min="13826" max="13826" width="5.28515625" style="146" customWidth="1"/>
    <col min="13827" max="13827" width="27.140625" style="146" customWidth="1"/>
    <col min="13828" max="13828" width="7.28515625" style="146" customWidth="1"/>
    <col min="13829" max="13829" width="13.7109375" style="146" customWidth="1"/>
    <col min="13830" max="13830" width="6.5703125" style="146" customWidth="1"/>
    <col min="13831" max="13831" width="12.85546875" style="146" customWidth="1"/>
    <col min="13832" max="13832" width="7.140625" style="146" customWidth="1"/>
    <col min="13833" max="13833" width="13.140625" style="146" customWidth="1"/>
    <col min="13834" max="13834" width="7.7109375" style="146" customWidth="1"/>
    <col min="13835" max="13835" width="8.28515625" style="146" customWidth="1"/>
    <col min="13836" max="13836" width="13.140625" style="146" customWidth="1"/>
    <col min="13837" max="13837" width="12.28515625" style="146" customWidth="1"/>
    <col min="13838" max="13838" width="12.140625" style="146" customWidth="1"/>
    <col min="13839" max="13841" width="9.140625" style="146" customWidth="1"/>
    <col min="13842" max="13842" width="10.140625" style="146" bestFit="1" customWidth="1"/>
    <col min="13843" max="14080" width="9.140625" style="146" customWidth="1"/>
    <col min="14081" max="14081" width="4.7109375" style="146"/>
    <col min="14082" max="14082" width="5.28515625" style="146" customWidth="1"/>
    <col min="14083" max="14083" width="27.140625" style="146" customWidth="1"/>
    <col min="14084" max="14084" width="7.28515625" style="146" customWidth="1"/>
    <col min="14085" max="14085" width="13.7109375" style="146" customWidth="1"/>
    <col min="14086" max="14086" width="6.5703125" style="146" customWidth="1"/>
    <col min="14087" max="14087" width="12.85546875" style="146" customWidth="1"/>
    <col min="14088" max="14088" width="7.140625" style="146" customWidth="1"/>
    <col min="14089" max="14089" width="13.140625" style="146" customWidth="1"/>
    <col min="14090" max="14090" width="7.7109375" style="146" customWidth="1"/>
    <col min="14091" max="14091" width="8.28515625" style="146" customWidth="1"/>
    <col min="14092" max="14092" width="13.140625" style="146" customWidth="1"/>
    <col min="14093" max="14093" width="12.28515625" style="146" customWidth="1"/>
    <col min="14094" max="14094" width="12.140625" style="146" customWidth="1"/>
    <col min="14095" max="14097" width="9.140625" style="146" customWidth="1"/>
    <col min="14098" max="14098" width="10.140625" style="146" bestFit="1" customWidth="1"/>
    <col min="14099" max="14336" width="9.140625" style="146" customWidth="1"/>
    <col min="14337" max="14337" width="4.7109375" style="146"/>
    <col min="14338" max="14338" width="5.28515625" style="146" customWidth="1"/>
    <col min="14339" max="14339" width="27.140625" style="146" customWidth="1"/>
    <col min="14340" max="14340" width="7.28515625" style="146" customWidth="1"/>
    <col min="14341" max="14341" width="13.7109375" style="146" customWidth="1"/>
    <col min="14342" max="14342" width="6.5703125" style="146" customWidth="1"/>
    <col min="14343" max="14343" width="12.85546875" style="146" customWidth="1"/>
    <col min="14344" max="14344" width="7.140625" style="146" customWidth="1"/>
    <col min="14345" max="14345" width="13.140625" style="146" customWidth="1"/>
    <col min="14346" max="14346" width="7.7109375" style="146" customWidth="1"/>
    <col min="14347" max="14347" width="8.28515625" style="146" customWidth="1"/>
    <col min="14348" max="14348" width="13.140625" style="146" customWidth="1"/>
    <col min="14349" max="14349" width="12.28515625" style="146" customWidth="1"/>
    <col min="14350" max="14350" width="12.140625" style="146" customWidth="1"/>
    <col min="14351" max="14353" width="9.140625" style="146" customWidth="1"/>
    <col min="14354" max="14354" width="10.140625" style="146" bestFit="1" customWidth="1"/>
    <col min="14355" max="14592" width="9.140625" style="146" customWidth="1"/>
    <col min="14593" max="14593" width="4.7109375" style="146"/>
    <col min="14594" max="14594" width="5.28515625" style="146" customWidth="1"/>
    <col min="14595" max="14595" width="27.140625" style="146" customWidth="1"/>
    <col min="14596" max="14596" width="7.28515625" style="146" customWidth="1"/>
    <col min="14597" max="14597" width="13.7109375" style="146" customWidth="1"/>
    <col min="14598" max="14598" width="6.5703125" style="146" customWidth="1"/>
    <col min="14599" max="14599" width="12.85546875" style="146" customWidth="1"/>
    <col min="14600" max="14600" width="7.140625" style="146" customWidth="1"/>
    <col min="14601" max="14601" width="13.140625" style="146" customWidth="1"/>
    <col min="14602" max="14602" width="7.7109375" style="146" customWidth="1"/>
    <col min="14603" max="14603" width="8.28515625" style="146" customWidth="1"/>
    <col min="14604" max="14604" width="13.140625" style="146" customWidth="1"/>
    <col min="14605" max="14605" width="12.28515625" style="146" customWidth="1"/>
    <col min="14606" max="14606" width="12.140625" style="146" customWidth="1"/>
    <col min="14607" max="14609" width="9.140625" style="146" customWidth="1"/>
    <col min="14610" max="14610" width="10.140625" style="146" bestFit="1" customWidth="1"/>
    <col min="14611" max="14848" width="9.140625" style="146" customWidth="1"/>
    <col min="14849" max="14849" width="4.7109375" style="146"/>
    <col min="14850" max="14850" width="5.28515625" style="146" customWidth="1"/>
    <col min="14851" max="14851" width="27.140625" style="146" customWidth="1"/>
    <col min="14852" max="14852" width="7.28515625" style="146" customWidth="1"/>
    <col min="14853" max="14853" width="13.7109375" style="146" customWidth="1"/>
    <col min="14854" max="14854" width="6.5703125" style="146" customWidth="1"/>
    <col min="14855" max="14855" width="12.85546875" style="146" customWidth="1"/>
    <col min="14856" max="14856" width="7.140625" style="146" customWidth="1"/>
    <col min="14857" max="14857" width="13.140625" style="146" customWidth="1"/>
    <col min="14858" max="14858" width="7.7109375" style="146" customWidth="1"/>
    <col min="14859" max="14859" width="8.28515625" style="146" customWidth="1"/>
    <col min="14860" max="14860" width="13.140625" style="146" customWidth="1"/>
    <col min="14861" max="14861" width="12.28515625" style="146" customWidth="1"/>
    <col min="14862" max="14862" width="12.140625" style="146" customWidth="1"/>
    <col min="14863" max="14865" width="9.140625" style="146" customWidth="1"/>
    <col min="14866" max="14866" width="10.140625" style="146" bestFit="1" customWidth="1"/>
    <col min="14867" max="15104" width="9.140625" style="146" customWidth="1"/>
    <col min="15105" max="15105" width="4.7109375" style="146"/>
    <col min="15106" max="15106" width="5.28515625" style="146" customWidth="1"/>
    <col min="15107" max="15107" width="27.140625" style="146" customWidth="1"/>
    <col min="15108" max="15108" width="7.28515625" style="146" customWidth="1"/>
    <col min="15109" max="15109" width="13.7109375" style="146" customWidth="1"/>
    <col min="15110" max="15110" width="6.5703125" style="146" customWidth="1"/>
    <col min="15111" max="15111" width="12.85546875" style="146" customWidth="1"/>
    <col min="15112" max="15112" width="7.140625" style="146" customWidth="1"/>
    <col min="15113" max="15113" width="13.140625" style="146" customWidth="1"/>
    <col min="15114" max="15114" width="7.7109375" style="146" customWidth="1"/>
    <col min="15115" max="15115" width="8.28515625" style="146" customWidth="1"/>
    <col min="15116" max="15116" width="13.140625" style="146" customWidth="1"/>
    <col min="15117" max="15117" width="12.28515625" style="146" customWidth="1"/>
    <col min="15118" max="15118" width="12.140625" style="146" customWidth="1"/>
    <col min="15119" max="15121" width="9.140625" style="146" customWidth="1"/>
    <col min="15122" max="15122" width="10.140625" style="146" bestFit="1" customWidth="1"/>
    <col min="15123" max="15360" width="9.140625" style="146" customWidth="1"/>
    <col min="15361" max="15361" width="4.7109375" style="146"/>
    <col min="15362" max="15362" width="5.28515625" style="146" customWidth="1"/>
    <col min="15363" max="15363" width="27.140625" style="146" customWidth="1"/>
    <col min="15364" max="15364" width="7.28515625" style="146" customWidth="1"/>
    <col min="15365" max="15365" width="13.7109375" style="146" customWidth="1"/>
    <col min="15366" max="15366" width="6.5703125" style="146" customWidth="1"/>
    <col min="15367" max="15367" width="12.85546875" style="146" customWidth="1"/>
    <col min="15368" max="15368" width="7.140625" style="146" customWidth="1"/>
    <col min="15369" max="15369" width="13.140625" style="146" customWidth="1"/>
    <col min="15370" max="15370" width="7.7109375" style="146" customWidth="1"/>
    <col min="15371" max="15371" width="8.28515625" style="146" customWidth="1"/>
    <col min="15372" max="15372" width="13.140625" style="146" customWidth="1"/>
    <col min="15373" max="15373" width="12.28515625" style="146" customWidth="1"/>
    <col min="15374" max="15374" width="12.140625" style="146" customWidth="1"/>
    <col min="15375" max="15377" width="9.140625" style="146" customWidth="1"/>
    <col min="15378" max="15378" width="10.140625" style="146" bestFit="1" customWidth="1"/>
    <col min="15379" max="15616" width="9.140625" style="146" customWidth="1"/>
    <col min="15617" max="15617" width="4.7109375" style="146"/>
    <col min="15618" max="15618" width="5.28515625" style="146" customWidth="1"/>
    <col min="15619" max="15619" width="27.140625" style="146" customWidth="1"/>
    <col min="15620" max="15620" width="7.28515625" style="146" customWidth="1"/>
    <col min="15621" max="15621" width="13.7109375" style="146" customWidth="1"/>
    <col min="15622" max="15622" width="6.5703125" style="146" customWidth="1"/>
    <col min="15623" max="15623" width="12.85546875" style="146" customWidth="1"/>
    <col min="15624" max="15624" width="7.140625" style="146" customWidth="1"/>
    <col min="15625" max="15625" width="13.140625" style="146" customWidth="1"/>
    <col min="15626" max="15626" width="7.7109375" style="146" customWidth="1"/>
    <col min="15627" max="15627" width="8.28515625" style="146" customWidth="1"/>
    <col min="15628" max="15628" width="13.140625" style="146" customWidth="1"/>
    <col min="15629" max="15629" width="12.28515625" style="146" customWidth="1"/>
    <col min="15630" max="15630" width="12.140625" style="146" customWidth="1"/>
    <col min="15631" max="15633" width="9.140625" style="146" customWidth="1"/>
    <col min="15634" max="15634" width="10.140625" style="146" bestFit="1" customWidth="1"/>
    <col min="15635" max="15872" width="9.140625" style="146" customWidth="1"/>
    <col min="15873" max="15873" width="4.7109375" style="146"/>
    <col min="15874" max="15874" width="5.28515625" style="146" customWidth="1"/>
    <col min="15875" max="15875" width="27.140625" style="146" customWidth="1"/>
    <col min="15876" max="15876" width="7.28515625" style="146" customWidth="1"/>
    <col min="15877" max="15877" width="13.7109375" style="146" customWidth="1"/>
    <col min="15878" max="15878" width="6.5703125" style="146" customWidth="1"/>
    <col min="15879" max="15879" width="12.85546875" style="146" customWidth="1"/>
    <col min="15880" max="15880" width="7.140625" style="146" customWidth="1"/>
    <col min="15881" max="15881" width="13.140625" style="146" customWidth="1"/>
    <col min="15882" max="15882" width="7.7109375" style="146" customWidth="1"/>
    <col min="15883" max="15883" width="8.28515625" style="146" customWidth="1"/>
    <col min="15884" max="15884" width="13.140625" style="146" customWidth="1"/>
    <col min="15885" max="15885" width="12.28515625" style="146" customWidth="1"/>
    <col min="15886" max="15886" width="12.140625" style="146" customWidth="1"/>
    <col min="15887" max="15889" width="9.140625" style="146" customWidth="1"/>
    <col min="15890" max="15890" width="10.140625" style="146" bestFit="1" customWidth="1"/>
    <col min="15891" max="16128" width="9.140625" style="146" customWidth="1"/>
    <col min="16129" max="16129" width="4.7109375" style="146"/>
    <col min="16130" max="16130" width="5.28515625" style="146" customWidth="1"/>
    <col min="16131" max="16131" width="27.140625" style="146" customWidth="1"/>
    <col min="16132" max="16132" width="7.28515625" style="146" customWidth="1"/>
    <col min="16133" max="16133" width="13.7109375" style="146" customWidth="1"/>
    <col min="16134" max="16134" width="6.5703125" style="146" customWidth="1"/>
    <col min="16135" max="16135" width="12.85546875" style="146" customWidth="1"/>
    <col min="16136" max="16136" width="7.140625" style="146" customWidth="1"/>
    <col min="16137" max="16137" width="13.140625" style="146" customWidth="1"/>
    <col min="16138" max="16138" width="7.7109375" style="146" customWidth="1"/>
    <col min="16139" max="16139" width="8.28515625" style="146" customWidth="1"/>
    <col min="16140" max="16140" width="13.140625" style="146" customWidth="1"/>
    <col min="16141" max="16141" width="12.28515625" style="146" customWidth="1"/>
    <col min="16142" max="16142" width="12.140625" style="146" customWidth="1"/>
    <col min="16143" max="16145" width="9.140625" style="146" customWidth="1"/>
    <col min="16146" max="16146" width="10.140625" style="146" bestFit="1" customWidth="1"/>
    <col min="16147" max="16384" width="9.140625" style="146" customWidth="1"/>
  </cols>
  <sheetData>
    <row r="1" spans="1:19" s="123" customFormat="1" x14ac:dyDescent="0.2">
      <c r="A1" s="120"/>
      <c r="B1" s="121"/>
      <c r="C1" s="121"/>
      <c r="D1" s="120"/>
      <c r="E1" s="122"/>
      <c r="F1" s="120"/>
      <c r="G1" s="122"/>
      <c r="H1" s="120"/>
      <c r="I1" s="122"/>
      <c r="J1" s="120"/>
      <c r="K1" s="120"/>
      <c r="L1" s="122"/>
      <c r="M1" s="872" t="s">
        <v>460</v>
      </c>
      <c r="N1" s="872"/>
    </row>
    <row r="2" spans="1:19" s="123" customFormat="1" ht="15.75" customHeight="1" x14ac:dyDescent="0.2">
      <c r="A2" s="873" t="s">
        <v>463</v>
      </c>
      <c r="B2" s="873"/>
      <c r="C2" s="873"/>
      <c r="D2" s="873"/>
      <c r="E2" s="873"/>
      <c r="F2" s="873"/>
      <c r="G2" s="873"/>
      <c r="H2" s="873"/>
      <c r="I2" s="873"/>
      <c r="J2" s="873"/>
      <c r="K2" s="873"/>
      <c r="L2" s="873"/>
      <c r="M2" s="873"/>
      <c r="N2" s="873"/>
    </row>
    <row r="3" spans="1:19" s="123" customFormat="1" ht="15.75" customHeight="1" x14ac:dyDescent="0.2">
      <c r="A3" s="873" t="s">
        <v>737</v>
      </c>
      <c r="B3" s="873"/>
      <c r="C3" s="873"/>
      <c r="D3" s="873"/>
      <c r="E3" s="873"/>
      <c r="F3" s="873"/>
      <c r="G3" s="873"/>
      <c r="H3" s="873"/>
      <c r="I3" s="873"/>
      <c r="J3" s="873"/>
      <c r="K3" s="873"/>
      <c r="L3" s="873"/>
      <c r="M3" s="873"/>
      <c r="N3" s="873"/>
    </row>
    <row r="4" spans="1:19" s="123" customFormat="1" ht="16.5" thickBot="1" x14ac:dyDescent="0.25">
      <c r="A4" s="124"/>
      <c r="B4" s="124"/>
      <c r="C4" s="368"/>
      <c r="D4" s="124"/>
      <c r="E4" s="124"/>
      <c r="F4" s="124"/>
      <c r="G4" s="124"/>
      <c r="H4" s="124"/>
      <c r="I4" s="124"/>
      <c r="J4" s="124"/>
      <c r="K4" s="124"/>
      <c r="L4" s="124"/>
      <c r="M4" s="124"/>
      <c r="N4" s="125"/>
    </row>
    <row r="5" spans="1:19" s="123" customFormat="1" ht="30.75" customHeight="1" x14ac:dyDescent="0.2">
      <c r="A5" s="874" t="s">
        <v>12</v>
      </c>
      <c r="B5" s="876" t="s">
        <v>300</v>
      </c>
      <c r="C5" s="884" t="s">
        <v>549</v>
      </c>
      <c r="D5" s="878" t="s">
        <v>461</v>
      </c>
      <c r="E5" s="879"/>
      <c r="F5" s="878" t="s">
        <v>5</v>
      </c>
      <c r="G5" s="880"/>
      <c r="H5" s="881" t="s">
        <v>6</v>
      </c>
      <c r="I5" s="880"/>
      <c r="J5" s="882" t="s">
        <v>7</v>
      </c>
      <c r="K5" s="882" t="s">
        <v>8</v>
      </c>
      <c r="L5" s="864" t="s">
        <v>9</v>
      </c>
      <c r="M5" s="866" t="s">
        <v>10</v>
      </c>
      <c r="N5" s="868" t="s">
        <v>11</v>
      </c>
    </row>
    <row r="6" spans="1:19" s="123" customFormat="1" ht="27.75" customHeight="1" thickBot="1" x14ac:dyDescent="0.25">
      <c r="A6" s="875"/>
      <c r="B6" s="877"/>
      <c r="C6" s="885"/>
      <c r="D6" s="346" t="s">
        <v>12</v>
      </c>
      <c r="E6" s="356" t="s">
        <v>13</v>
      </c>
      <c r="F6" s="357" t="s">
        <v>12</v>
      </c>
      <c r="G6" s="358" t="s">
        <v>13</v>
      </c>
      <c r="H6" s="346" t="s">
        <v>12</v>
      </c>
      <c r="I6" s="359" t="s">
        <v>13</v>
      </c>
      <c r="J6" s="883"/>
      <c r="K6" s="883"/>
      <c r="L6" s="865"/>
      <c r="M6" s="867"/>
      <c r="N6" s="869"/>
    </row>
    <row r="7" spans="1:19" s="127" customFormat="1" ht="24" customHeight="1" x14ac:dyDescent="0.25">
      <c r="A7" s="341">
        <v>1</v>
      </c>
      <c r="B7" s="49">
        <v>2</v>
      </c>
      <c r="C7" s="49">
        <v>3</v>
      </c>
      <c r="D7" s="49">
        <v>4</v>
      </c>
      <c r="E7" s="49">
        <v>5</v>
      </c>
      <c r="F7" s="49">
        <v>6</v>
      </c>
      <c r="G7" s="49">
        <v>7</v>
      </c>
      <c r="H7" s="49">
        <v>8</v>
      </c>
      <c r="I7" s="49">
        <v>9</v>
      </c>
      <c r="J7" s="126">
        <v>10</v>
      </c>
      <c r="K7" s="126" t="s">
        <v>550</v>
      </c>
      <c r="L7" s="126" t="s">
        <v>551</v>
      </c>
      <c r="M7" s="377">
        <v>13</v>
      </c>
      <c r="N7" s="378">
        <v>14</v>
      </c>
    </row>
    <row r="8" spans="1:19" s="131" customFormat="1" ht="33" customHeight="1" x14ac:dyDescent="0.25">
      <c r="A8" s="352">
        <v>1</v>
      </c>
      <c r="B8" s="128" t="s">
        <v>464</v>
      </c>
      <c r="C8" s="187">
        <v>1661</v>
      </c>
      <c r="D8" s="129">
        <v>3750</v>
      </c>
      <c r="E8" s="130">
        <v>3127560595.6191001</v>
      </c>
      <c r="F8" s="129">
        <v>461</v>
      </c>
      <c r="G8" s="130">
        <v>197868792.34</v>
      </c>
      <c r="H8" s="129">
        <v>583</v>
      </c>
      <c r="I8" s="566">
        <v>-178642740.88000008</v>
      </c>
      <c r="J8" s="129">
        <v>188</v>
      </c>
      <c r="K8" s="129">
        <f>D8+F8+H8+J8</f>
        <v>4982</v>
      </c>
      <c r="L8" s="130">
        <f>E8+G8+I8</f>
        <v>3146786647.0791001</v>
      </c>
      <c r="M8" s="52">
        <f>L8*100/$L$10</f>
        <v>94.62124344531226</v>
      </c>
      <c r="N8" s="342">
        <f>K8*100/$K$10</f>
        <v>73.221634332745438</v>
      </c>
      <c r="Q8" s="431"/>
      <c r="R8" s="431"/>
      <c r="S8" s="432"/>
    </row>
    <row r="9" spans="1:19" s="131" customFormat="1" ht="33" customHeight="1" thickBot="1" x14ac:dyDescent="0.3">
      <c r="A9" s="353">
        <v>2</v>
      </c>
      <c r="B9" s="132" t="s">
        <v>613</v>
      </c>
      <c r="C9" s="186">
        <v>1460</v>
      </c>
      <c r="D9" s="133">
        <v>1632</v>
      </c>
      <c r="E9" s="134">
        <v>176585312.55000001</v>
      </c>
      <c r="F9" s="133">
        <v>102</v>
      </c>
      <c r="G9" s="134">
        <v>4403022.75</v>
      </c>
      <c r="H9" s="133">
        <v>64</v>
      </c>
      <c r="I9" s="512">
        <v>-2108850.23</v>
      </c>
      <c r="J9" s="133">
        <v>24</v>
      </c>
      <c r="K9" s="515">
        <f>D9+F9+H9+J9</f>
        <v>1822</v>
      </c>
      <c r="L9" s="519">
        <f>E9+G9+I9</f>
        <v>178879485.07000002</v>
      </c>
      <c r="M9" s="567">
        <f>L9*100/$L$10</f>
        <v>5.3787565546877421</v>
      </c>
      <c r="N9" s="568">
        <f>K9*100/$K$10</f>
        <v>26.778365667254555</v>
      </c>
      <c r="Q9" s="433"/>
      <c r="R9" s="434"/>
      <c r="S9" s="435"/>
    </row>
    <row r="10" spans="1:19" s="123" customFormat="1" ht="26.25" customHeight="1" thickBot="1" x14ac:dyDescent="0.3">
      <c r="A10" s="870" t="s">
        <v>268</v>
      </c>
      <c r="B10" s="871"/>
      <c r="C10" s="379">
        <f>C9+C8</f>
        <v>3121</v>
      </c>
      <c r="D10" s="347">
        <f t="shared" ref="D10:N10" si="0">SUM(D8:D9)</f>
        <v>5382</v>
      </c>
      <c r="E10" s="349">
        <f t="shared" si="0"/>
        <v>3304145908.1691003</v>
      </c>
      <c r="F10" s="347">
        <f t="shared" si="0"/>
        <v>563</v>
      </c>
      <c r="G10" s="348">
        <f t="shared" si="0"/>
        <v>202271815.09</v>
      </c>
      <c r="H10" s="354">
        <f t="shared" si="0"/>
        <v>647</v>
      </c>
      <c r="I10" s="348">
        <f t="shared" si="0"/>
        <v>-180751591.11000007</v>
      </c>
      <c r="J10" s="355">
        <f t="shared" si="0"/>
        <v>212</v>
      </c>
      <c r="K10" s="514">
        <f>SUM(K8:K9)</f>
        <v>6804</v>
      </c>
      <c r="L10" s="348">
        <f>SUM(L8:L9)</f>
        <v>3325666132.1491003</v>
      </c>
      <c r="M10" s="350">
        <f t="shared" si="0"/>
        <v>100</v>
      </c>
      <c r="N10" s="351">
        <f t="shared" si="0"/>
        <v>100</v>
      </c>
    </row>
    <row r="11" spans="1:19" s="123" customFormat="1" ht="15" customHeight="1" x14ac:dyDescent="0.2">
      <c r="A11" s="135"/>
      <c r="B11" s="136"/>
      <c r="C11" s="136"/>
      <c r="D11" s="135"/>
      <c r="E11" s="137"/>
      <c r="F11" s="135"/>
      <c r="G11" s="137"/>
      <c r="H11" s="135"/>
      <c r="I11" s="137"/>
      <c r="J11" s="138"/>
      <c r="K11" s="138"/>
      <c r="L11" s="137"/>
      <c r="M11" s="139"/>
      <c r="N11" s="139"/>
    </row>
    <row r="12" spans="1:19" s="123" customFormat="1" ht="43.5" customHeight="1" x14ac:dyDescent="0.2">
      <c r="A12" s="140"/>
      <c r="B12" s="141"/>
      <c r="C12" s="142" t="s">
        <v>552</v>
      </c>
      <c r="D12" s="142" t="s">
        <v>276</v>
      </c>
      <c r="E12" s="142" t="s">
        <v>277</v>
      </c>
      <c r="F12" s="142" t="s">
        <v>278</v>
      </c>
      <c r="G12" s="142" t="s">
        <v>279</v>
      </c>
      <c r="H12" s="142" t="s">
        <v>280</v>
      </c>
      <c r="I12" s="142" t="s">
        <v>281</v>
      </c>
      <c r="J12" s="143" t="s">
        <v>282</v>
      </c>
      <c r="K12" s="142" t="s">
        <v>8</v>
      </c>
      <c r="L12" s="144" t="s">
        <v>283</v>
      </c>
      <c r="M12" s="145"/>
      <c r="N12" s="145"/>
    </row>
    <row r="13" spans="1:19" s="123" customFormat="1" x14ac:dyDescent="0.2">
      <c r="A13" s="140"/>
      <c r="B13" s="141"/>
      <c r="C13" s="141"/>
      <c r="D13" s="140"/>
      <c r="E13" s="145"/>
      <c r="F13" s="120"/>
      <c r="G13" s="122"/>
      <c r="H13" s="120"/>
      <c r="I13" s="122"/>
      <c r="J13" s="120"/>
      <c r="K13" s="120"/>
      <c r="L13" s="120"/>
      <c r="M13" s="122"/>
      <c r="N13" s="122"/>
    </row>
    <row r="14" spans="1:19" s="123" customFormat="1" x14ac:dyDescent="0.2">
      <c r="A14" s="140"/>
      <c r="B14" s="141"/>
      <c r="C14" s="141"/>
      <c r="D14" s="140"/>
      <c r="E14" s="145"/>
      <c r="F14" s="120"/>
      <c r="G14" s="122"/>
      <c r="H14" s="120"/>
      <c r="I14" s="122"/>
      <c r="J14" s="120"/>
      <c r="K14" s="120"/>
      <c r="L14" s="120"/>
      <c r="M14" s="122"/>
      <c r="N14" s="122"/>
    </row>
    <row r="15" spans="1:19" s="123" customFormat="1" x14ac:dyDescent="0.2">
      <c r="A15" s="140"/>
      <c r="B15" s="141"/>
      <c r="C15" s="141"/>
      <c r="D15" s="140"/>
      <c r="E15" s="145"/>
      <c r="F15" s="120"/>
      <c r="G15" s="122"/>
      <c r="H15" s="120"/>
      <c r="I15" s="122"/>
      <c r="J15" s="120"/>
      <c r="K15" s="120"/>
      <c r="L15" s="120"/>
      <c r="M15" s="122"/>
      <c r="N15" s="122"/>
    </row>
    <row r="16" spans="1:19" s="123" customFormat="1" x14ac:dyDescent="0.2">
      <c r="A16" s="140"/>
      <c r="B16" s="141"/>
      <c r="C16" s="141"/>
      <c r="D16" s="140"/>
      <c r="E16" s="145"/>
      <c r="F16" s="120"/>
      <c r="G16" s="122"/>
      <c r="H16" s="120"/>
      <c r="I16" s="122"/>
      <c r="J16" s="120"/>
      <c r="K16" s="120"/>
      <c r="L16" s="120"/>
      <c r="M16" s="122"/>
      <c r="N16" s="122"/>
    </row>
    <row r="17" spans="1:14" s="123" customFormat="1" x14ac:dyDescent="0.2">
      <c r="A17" s="140"/>
      <c r="B17" s="141"/>
      <c r="C17" s="141"/>
      <c r="D17" s="140"/>
      <c r="E17" s="145"/>
      <c r="F17" s="120"/>
      <c r="G17" s="122"/>
      <c r="H17" s="120"/>
      <c r="I17" s="122"/>
      <c r="J17" s="120"/>
      <c r="K17" s="120"/>
      <c r="L17" s="120"/>
      <c r="M17" s="122"/>
      <c r="N17" s="122"/>
    </row>
    <row r="18" spans="1:14" s="123" customFormat="1" x14ac:dyDescent="0.2">
      <c r="A18" s="140"/>
      <c r="B18" s="141"/>
      <c r="C18" s="141"/>
      <c r="D18" s="140"/>
      <c r="E18" s="145"/>
      <c r="F18" s="120"/>
      <c r="G18" s="122"/>
      <c r="H18" s="120"/>
      <c r="I18" s="122"/>
      <c r="J18" s="120"/>
      <c r="K18" s="120"/>
      <c r="L18" s="120"/>
      <c r="M18" s="122"/>
      <c r="N18" s="122"/>
    </row>
    <row r="19" spans="1:14" s="123" customFormat="1" x14ac:dyDescent="0.2">
      <c r="A19" s="140"/>
      <c r="B19" s="141"/>
      <c r="C19" s="141"/>
      <c r="D19" s="140"/>
      <c r="E19" s="145"/>
      <c r="F19" s="120"/>
      <c r="G19" s="122"/>
      <c r="H19" s="120"/>
      <c r="I19" s="122"/>
      <c r="J19" s="120"/>
      <c r="K19" s="120"/>
      <c r="L19" s="120"/>
      <c r="M19" s="122"/>
      <c r="N19" s="122"/>
    </row>
    <row r="20" spans="1:14" s="123" customFormat="1" x14ac:dyDescent="0.2">
      <c r="A20" s="140"/>
      <c r="B20" s="141"/>
      <c r="C20" s="141"/>
      <c r="D20" s="140"/>
      <c r="E20" s="145"/>
      <c r="F20" s="120"/>
      <c r="G20" s="122"/>
      <c r="H20" s="120"/>
      <c r="I20" s="122"/>
      <c r="J20" s="120"/>
      <c r="K20" s="120"/>
      <c r="L20" s="120"/>
      <c r="M20" s="122"/>
      <c r="N20" s="122"/>
    </row>
    <row r="21" spans="1:14" s="123" customFormat="1" x14ac:dyDescent="0.2">
      <c r="A21" s="140"/>
      <c r="B21" s="141"/>
      <c r="C21" s="141"/>
      <c r="D21" s="140"/>
      <c r="E21" s="145"/>
      <c r="F21" s="120"/>
      <c r="G21" s="122"/>
      <c r="H21" s="120"/>
      <c r="I21" s="122"/>
      <c r="J21" s="120"/>
      <c r="K21" s="120"/>
      <c r="L21" s="120"/>
      <c r="M21" s="122"/>
      <c r="N21" s="122"/>
    </row>
    <row r="22" spans="1:14" s="123" customFormat="1" x14ac:dyDescent="0.2">
      <c r="A22" s="140"/>
      <c r="B22" s="141"/>
      <c r="C22" s="141"/>
      <c r="D22" s="140"/>
      <c r="E22" s="145"/>
      <c r="F22" s="120"/>
      <c r="G22" s="122"/>
      <c r="H22" s="120"/>
      <c r="I22" s="122"/>
      <c r="J22" s="120"/>
      <c r="K22" s="120"/>
      <c r="L22" s="120"/>
      <c r="M22" s="122"/>
      <c r="N22" s="122"/>
    </row>
    <row r="23" spans="1:14" s="123" customFormat="1" x14ac:dyDescent="0.2">
      <c r="A23" s="140"/>
      <c r="B23" s="141"/>
      <c r="C23" s="141"/>
      <c r="D23" s="140"/>
      <c r="E23" s="145"/>
      <c r="F23" s="120"/>
      <c r="G23" s="122"/>
      <c r="H23" s="120"/>
      <c r="I23" s="122"/>
      <c r="J23" s="120"/>
      <c r="K23" s="120"/>
      <c r="L23" s="120"/>
      <c r="M23" s="122"/>
      <c r="N23" s="122"/>
    </row>
    <row r="24" spans="1:14" s="123" customFormat="1" x14ac:dyDescent="0.2">
      <c r="A24" s="140"/>
      <c r="B24" s="141"/>
      <c r="C24" s="141"/>
      <c r="D24" s="140"/>
      <c r="E24" s="145"/>
      <c r="F24" s="120"/>
      <c r="G24" s="122"/>
      <c r="H24" s="120"/>
      <c r="I24" s="122"/>
      <c r="J24" s="120"/>
      <c r="K24" s="120"/>
      <c r="L24" s="120"/>
      <c r="M24" s="122"/>
      <c r="N24" s="122"/>
    </row>
    <row r="25" spans="1:14" s="123" customFormat="1" x14ac:dyDescent="0.2">
      <c r="A25" s="140"/>
      <c r="B25" s="141"/>
      <c r="C25" s="141"/>
      <c r="D25" s="140"/>
      <c r="E25" s="145"/>
      <c r="F25" s="120"/>
      <c r="G25" s="122"/>
      <c r="H25" s="120"/>
      <c r="I25" s="122"/>
      <c r="J25" s="120"/>
      <c r="K25" s="120"/>
      <c r="L25" s="120"/>
      <c r="M25" s="122"/>
      <c r="N25" s="122"/>
    </row>
    <row r="26" spans="1:14" s="123" customFormat="1" x14ac:dyDescent="0.2">
      <c r="A26" s="140"/>
      <c r="B26" s="141"/>
      <c r="C26" s="141"/>
      <c r="D26" s="140"/>
      <c r="E26" s="145"/>
      <c r="F26" s="120"/>
      <c r="G26" s="122"/>
      <c r="H26" s="120"/>
      <c r="I26" s="122"/>
      <c r="J26" s="120"/>
      <c r="K26" s="120"/>
      <c r="L26" s="120"/>
      <c r="M26" s="122"/>
      <c r="N26" s="122"/>
    </row>
    <row r="27" spans="1:14" s="123" customFormat="1" x14ac:dyDescent="0.2">
      <c r="A27" s="140"/>
      <c r="B27" s="141"/>
      <c r="C27" s="141"/>
      <c r="D27" s="140"/>
      <c r="E27" s="145"/>
      <c r="F27" s="120"/>
      <c r="G27" s="122"/>
      <c r="H27" s="120"/>
      <c r="I27" s="122"/>
      <c r="J27" s="120"/>
      <c r="K27" s="120"/>
      <c r="L27" s="120"/>
      <c r="M27" s="122"/>
      <c r="N27" s="122"/>
    </row>
    <row r="28" spans="1:14" s="123" customFormat="1" x14ac:dyDescent="0.2">
      <c r="A28" s="140"/>
      <c r="B28" s="141"/>
      <c r="C28" s="141"/>
      <c r="D28" s="140"/>
      <c r="E28" s="145"/>
      <c r="F28" s="120"/>
      <c r="G28" s="122"/>
      <c r="H28" s="120"/>
      <c r="I28" s="122"/>
      <c r="J28" s="120"/>
      <c r="K28" s="120"/>
      <c r="L28" s="120"/>
      <c r="M28" s="122"/>
      <c r="N28" s="122"/>
    </row>
    <row r="29" spans="1:14" s="123" customFormat="1" x14ac:dyDescent="0.2">
      <c r="A29" s="140"/>
      <c r="B29" s="141"/>
      <c r="C29" s="141"/>
      <c r="D29" s="140"/>
      <c r="E29" s="145"/>
      <c r="F29" s="120"/>
      <c r="G29" s="122"/>
      <c r="H29" s="120"/>
      <c r="I29" s="122"/>
      <c r="J29" s="120"/>
      <c r="K29" s="120"/>
      <c r="L29" s="120"/>
      <c r="M29" s="122"/>
      <c r="N29" s="122"/>
    </row>
    <row r="30" spans="1:14" s="123" customFormat="1" x14ac:dyDescent="0.2">
      <c r="A30" s="140"/>
      <c r="B30" s="141"/>
      <c r="C30" s="141"/>
      <c r="D30" s="140"/>
      <c r="E30" s="145"/>
      <c r="F30" s="120"/>
      <c r="G30" s="122"/>
      <c r="H30" s="120"/>
      <c r="I30" s="122"/>
      <c r="J30" s="120"/>
      <c r="K30" s="120"/>
      <c r="L30" s="120"/>
      <c r="M30" s="122"/>
      <c r="N30" s="122"/>
    </row>
    <row r="31" spans="1:14" s="123" customFormat="1" x14ac:dyDescent="0.2">
      <c r="A31" s="140"/>
      <c r="B31" s="141"/>
      <c r="C31" s="141"/>
      <c r="D31" s="140"/>
      <c r="E31" s="145"/>
      <c r="F31" s="120"/>
      <c r="G31" s="122"/>
      <c r="H31" s="120"/>
      <c r="I31" s="122"/>
      <c r="J31" s="120"/>
      <c r="K31" s="120"/>
      <c r="L31" s="120"/>
      <c r="M31" s="122"/>
      <c r="N31" s="122"/>
    </row>
    <row r="32" spans="1:14" s="123" customFormat="1" x14ac:dyDescent="0.2">
      <c r="A32" s="140"/>
      <c r="B32" s="141"/>
      <c r="C32" s="141"/>
      <c r="D32" s="140"/>
      <c r="E32" s="145"/>
      <c r="F32" s="120"/>
      <c r="G32" s="122"/>
      <c r="H32" s="120"/>
      <c r="I32" s="122"/>
      <c r="J32" s="120"/>
      <c r="K32" s="120"/>
      <c r="L32" s="120"/>
      <c r="M32" s="122"/>
      <c r="N32" s="122"/>
    </row>
    <row r="33" spans="1:14" s="123" customFormat="1" x14ac:dyDescent="0.2">
      <c r="A33" s="140"/>
      <c r="B33" s="141"/>
      <c r="C33" s="141"/>
      <c r="D33" s="140"/>
      <c r="E33" s="145"/>
      <c r="F33" s="120"/>
      <c r="G33" s="122"/>
      <c r="H33" s="120"/>
      <c r="I33" s="122"/>
      <c r="J33" s="120"/>
      <c r="K33" s="120"/>
      <c r="L33" s="120"/>
      <c r="M33" s="122"/>
      <c r="N33" s="122"/>
    </row>
    <row r="34" spans="1:14" s="123" customFormat="1" x14ac:dyDescent="0.2">
      <c r="A34" s="140"/>
      <c r="B34" s="141"/>
      <c r="C34" s="141"/>
      <c r="D34" s="140"/>
      <c r="E34" s="145"/>
      <c r="F34" s="120"/>
      <c r="G34" s="122"/>
      <c r="H34" s="120"/>
      <c r="I34" s="122"/>
      <c r="J34" s="120"/>
      <c r="K34" s="120"/>
      <c r="L34" s="120"/>
      <c r="M34" s="122"/>
      <c r="N34" s="122"/>
    </row>
    <row r="35" spans="1:14" s="123" customFormat="1" x14ac:dyDescent="0.2">
      <c r="A35" s="140"/>
      <c r="B35" s="141"/>
      <c r="C35" s="141"/>
      <c r="D35" s="140"/>
      <c r="E35" s="145"/>
      <c r="F35" s="120"/>
      <c r="G35" s="122"/>
      <c r="H35" s="120"/>
      <c r="I35" s="122"/>
      <c r="J35" s="120"/>
      <c r="K35" s="120"/>
      <c r="L35" s="120"/>
      <c r="M35" s="122"/>
      <c r="N35" s="122"/>
    </row>
    <row r="36" spans="1:14" s="123" customFormat="1" x14ac:dyDescent="0.2">
      <c r="A36" s="140"/>
      <c r="B36" s="141"/>
      <c r="C36" s="141"/>
      <c r="D36" s="140"/>
      <c r="E36" s="145"/>
      <c r="F36" s="120"/>
      <c r="G36" s="122"/>
      <c r="H36" s="120"/>
      <c r="I36" s="122"/>
      <c r="J36" s="120"/>
      <c r="K36" s="120"/>
      <c r="L36" s="120"/>
      <c r="M36" s="122"/>
      <c r="N36" s="122"/>
    </row>
    <row r="37" spans="1:14" s="123" customFormat="1" x14ac:dyDescent="0.2">
      <c r="A37" s="140"/>
      <c r="B37" s="141"/>
      <c r="C37" s="141"/>
      <c r="D37" s="140"/>
      <c r="E37" s="145"/>
      <c r="F37" s="120"/>
      <c r="G37" s="122"/>
      <c r="H37" s="120"/>
      <c r="I37" s="122"/>
      <c r="J37" s="120"/>
      <c r="K37" s="120"/>
      <c r="L37" s="120"/>
      <c r="M37" s="122"/>
      <c r="N37" s="122"/>
    </row>
    <row r="38" spans="1:14" s="123" customFormat="1" x14ac:dyDescent="0.2">
      <c r="A38" s="140"/>
      <c r="B38" s="141"/>
      <c r="C38" s="141"/>
      <c r="D38" s="140"/>
      <c r="E38" s="145"/>
      <c r="F38" s="120"/>
      <c r="G38" s="122"/>
      <c r="H38" s="120"/>
      <c r="I38" s="122"/>
      <c r="J38" s="120"/>
      <c r="K38" s="120"/>
      <c r="L38" s="120"/>
      <c r="M38" s="122"/>
      <c r="N38" s="122"/>
    </row>
    <row r="39" spans="1:14" s="123" customFormat="1" x14ac:dyDescent="0.2">
      <c r="A39" s="140"/>
      <c r="B39" s="141"/>
      <c r="C39" s="141"/>
      <c r="D39" s="140"/>
      <c r="E39" s="145"/>
      <c r="F39" s="120"/>
      <c r="G39" s="122"/>
      <c r="H39" s="120"/>
      <c r="I39" s="122"/>
      <c r="J39" s="120"/>
      <c r="K39" s="120"/>
      <c r="L39" s="120"/>
      <c r="M39" s="122"/>
      <c r="N39" s="122"/>
    </row>
    <row r="40" spans="1:14" s="123" customFormat="1" x14ac:dyDescent="0.2">
      <c r="A40" s="140"/>
      <c r="B40" s="141"/>
      <c r="C40" s="141"/>
      <c r="D40" s="140"/>
      <c r="E40" s="145"/>
      <c r="F40" s="120"/>
      <c r="G40" s="122"/>
      <c r="H40" s="120"/>
      <c r="I40" s="122"/>
      <c r="J40" s="120"/>
      <c r="K40" s="120"/>
      <c r="L40" s="120"/>
      <c r="M40" s="122"/>
      <c r="N40" s="122"/>
    </row>
    <row r="41" spans="1:14" s="123" customFormat="1" x14ac:dyDescent="0.2">
      <c r="A41" s="140"/>
      <c r="B41" s="141"/>
      <c r="C41" s="141"/>
      <c r="D41" s="140"/>
      <c r="E41" s="145"/>
      <c r="F41" s="120"/>
      <c r="G41" s="122"/>
      <c r="H41" s="120"/>
      <c r="I41" s="122"/>
      <c r="J41" s="120"/>
      <c r="K41" s="120"/>
      <c r="L41" s="120"/>
      <c r="M41" s="122"/>
      <c r="N41" s="122"/>
    </row>
    <row r="42" spans="1:14" s="123" customFormat="1" x14ac:dyDescent="0.2">
      <c r="A42" s="140"/>
      <c r="B42" s="141"/>
      <c r="C42" s="141"/>
      <c r="D42" s="140"/>
      <c r="E42" s="145"/>
      <c r="F42" s="120"/>
      <c r="G42" s="122"/>
      <c r="H42" s="120"/>
      <c r="I42" s="122"/>
      <c r="J42" s="120"/>
      <c r="K42" s="120"/>
      <c r="L42" s="120"/>
      <c r="M42" s="122"/>
      <c r="N42" s="122"/>
    </row>
    <row r="43" spans="1:14" s="123" customFormat="1" x14ac:dyDescent="0.2">
      <c r="A43" s="140"/>
      <c r="B43" s="141"/>
      <c r="C43" s="141"/>
      <c r="D43" s="140"/>
      <c r="E43" s="145"/>
      <c r="F43" s="120"/>
      <c r="G43" s="122"/>
      <c r="H43" s="120"/>
      <c r="I43" s="122"/>
      <c r="J43" s="120"/>
      <c r="K43" s="120"/>
      <c r="L43" s="120"/>
      <c r="M43" s="122"/>
      <c r="N43" s="122"/>
    </row>
    <row r="44" spans="1:14" s="123" customFormat="1" x14ac:dyDescent="0.2">
      <c r="A44" s="140"/>
      <c r="B44" s="141"/>
      <c r="C44" s="141"/>
      <c r="D44" s="140"/>
      <c r="E44" s="145"/>
      <c r="F44" s="120"/>
      <c r="G44" s="122"/>
      <c r="H44" s="120"/>
      <c r="I44" s="122"/>
      <c r="J44" s="120"/>
      <c r="K44" s="120"/>
      <c r="L44" s="120"/>
      <c r="M44" s="122"/>
      <c r="N44" s="122"/>
    </row>
    <row r="45" spans="1:14" s="123" customFormat="1" x14ac:dyDescent="0.2">
      <c r="A45" s="140"/>
      <c r="B45" s="141"/>
      <c r="C45" s="141"/>
      <c r="D45" s="140"/>
      <c r="E45" s="145"/>
      <c r="F45" s="120"/>
      <c r="G45" s="122"/>
      <c r="H45" s="120"/>
      <c r="I45" s="122"/>
      <c r="J45" s="120"/>
      <c r="K45" s="120"/>
      <c r="L45" s="120"/>
      <c r="M45" s="122"/>
      <c r="N45" s="122"/>
    </row>
    <row r="46" spans="1:14" s="123" customFormat="1" x14ac:dyDescent="0.2">
      <c r="A46" s="140"/>
      <c r="B46" s="141"/>
      <c r="C46" s="141"/>
      <c r="D46" s="140"/>
      <c r="E46" s="145"/>
      <c r="F46" s="120"/>
      <c r="G46" s="122"/>
      <c r="H46" s="120"/>
      <c r="I46" s="122"/>
      <c r="J46" s="120"/>
      <c r="K46" s="120"/>
      <c r="L46" s="120"/>
      <c r="M46" s="122"/>
      <c r="N46" s="122"/>
    </row>
    <row r="47" spans="1:14" s="123" customFormat="1" x14ac:dyDescent="0.2">
      <c r="A47" s="140"/>
      <c r="B47" s="141"/>
      <c r="C47" s="141"/>
      <c r="D47" s="140"/>
      <c r="E47" s="145"/>
      <c r="F47" s="120"/>
      <c r="G47" s="122"/>
      <c r="H47" s="120"/>
      <c r="I47" s="122"/>
      <c r="J47" s="120"/>
      <c r="K47" s="120"/>
      <c r="L47" s="120"/>
      <c r="M47" s="122"/>
      <c r="N47" s="122"/>
    </row>
    <row r="48" spans="1:14" s="123" customFormat="1" x14ac:dyDescent="0.2">
      <c r="A48" s="140"/>
      <c r="B48" s="141"/>
      <c r="C48" s="141"/>
      <c r="D48" s="140"/>
      <c r="E48" s="145"/>
      <c r="F48" s="120"/>
      <c r="G48" s="122"/>
      <c r="H48" s="120"/>
      <c r="I48" s="122"/>
      <c r="J48" s="120"/>
      <c r="K48" s="120"/>
      <c r="L48" s="120"/>
      <c r="M48" s="122"/>
      <c r="N48" s="122"/>
    </row>
    <row r="49" spans="1:14" s="123" customFormat="1" x14ac:dyDescent="0.2">
      <c r="A49" s="140"/>
      <c r="B49" s="141"/>
      <c r="C49" s="141"/>
      <c r="D49" s="140"/>
      <c r="E49" s="145"/>
      <c r="F49" s="120"/>
      <c r="G49" s="122"/>
      <c r="H49" s="120"/>
      <c r="I49" s="122"/>
      <c r="J49" s="120"/>
      <c r="K49" s="120"/>
      <c r="L49" s="120"/>
      <c r="M49" s="122"/>
      <c r="N49" s="122"/>
    </row>
    <row r="50" spans="1:14" s="123" customFormat="1" x14ac:dyDescent="0.2">
      <c r="A50" s="140"/>
      <c r="B50" s="141"/>
      <c r="C50" s="141"/>
      <c r="D50" s="140"/>
      <c r="E50" s="145"/>
      <c r="F50" s="120"/>
      <c r="G50" s="122"/>
      <c r="H50" s="120"/>
      <c r="I50" s="122"/>
      <c r="J50" s="120"/>
      <c r="K50" s="120"/>
      <c r="L50" s="120"/>
      <c r="M50" s="122"/>
      <c r="N50" s="122"/>
    </row>
    <row r="51" spans="1:14" s="123" customFormat="1" x14ac:dyDescent="0.2">
      <c r="A51" s="140"/>
      <c r="B51" s="141"/>
      <c r="C51" s="141"/>
      <c r="D51" s="140"/>
      <c r="E51" s="145"/>
      <c r="F51" s="120"/>
      <c r="G51" s="122"/>
      <c r="H51" s="120"/>
      <c r="I51" s="122"/>
      <c r="J51" s="120"/>
      <c r="K51" s="120"/>
      <c r="L51" s="120"/>
      <c r="M51" s="122"/>
      <c r="N51" s="122"/>
    </row>
    <row r="52" spans="1:14" s="123" customFormat="1" x14ac:dyDescent="0.2">
      <c r="A52" s="140"/>
      <c r="B52" s="141"/>
      <c r="C52" s="141"/>
      <c r="D52" s="140"/>
      <c r="E52" s="145"/>
      <c r="F52" s="120"/>
      <c r="G52" s="122"/>
      <c r="H52" s="120"/>
      <c r="I52" s="122"/>
      <c r="J52" s="120"/>
      <c r="K52" s="120"/>
      <c r="L52" s="120"/>
      <c r="M52" s="122"/>
      <c r="N52" s="122"/>
    </row>
    <row r="53" spans="1:14" s="123" customFormat="1" x14ac:dyDescent="0.2">
      <c r="A53" s="140"/>
      <c r="B53" s="141"/>
      <c r="C53" s="141"/>
      <c r="D53" s="140"/>
      <c r="E53" s="145"/>
      <c r="F53" s="120"/>
      <c r="G53" s="122"/>
      <c r="H53" s="120"/>
      <c r="I53" s="122"/>
      <c r="J53" s="120"/>
      <c r="K53" s="120"/>
      <c r="L53" s="120"/>
      <c r="M53" s="122"/>
      <c r="N53" s="122"/>
    </row>
    <row r="54" spans="1:14" s="123" customFormat="1" x14ac:dyDescent="0.2">
      <c r="A54" s="140"/>
      <c r="B54" s="141"/>
      <c r="C54" s="141"/>
      <c r="D54" s="140"/>
      <c r="E54" s="145"/>
      <c r="F54" s="120"/>
      <c r="G54" s="122"/>
      <c r="H54" s="120"/>
      <c r="I54" s="122"/>
      <c r="J54" s="120"/>
      <c r="K54" s="120"/>
      <c r="L54" s="120"/>
      <c r="M54" s="122"/>
      <c r="N54" s="122"/>
    </row>
    <row r="55" spans="1:14" s="123" customFormat="1" x14ac:dyDescent="0.2">
      <c r="A55" s="140"/>
      <c r="B55" s="141"/>
      <c r="C55" s="141"/>
      <c r="D55" s="140"/>
      <c r="E55" s="145"/>
      <c r="F55" s="120"/>
      <c r="G55" s="122"/>
      <c r="H55" s="120"/>
      <c r="I55" s="122"/>
      <c r="J55" s="120"/>
      <c r="K55" s="120"/>
      <c r="L55" s="120"/>
      <c r="M55" s="122"/>
      <c r="N55" s="122"/>
    </row>
    <row r="56" spans="1:14" s="123" customFormat="1" x14ac:dyDescent="0.2">
      <c r="A56" s="140"/>
      <c r="B56" s="141"/>
      <c r="C56" s="141"/>
      <c r="D56" s="140"/>
      <c r="E56" s="145"/>
      <c r="F56" s="120"/>
      <c r="G56" s="122"/>
      <c r="H56" s="120"/>
      <c r="I56" s="122"/>
      <c r="J56" s="120"/>
      <c r="K56" s="120"/>
      <c r="L56" s="120"/>
      <c r="M56" s="122"/>
      <c r="N56" s="122"/>
    </row>
    <row r="57" spans="1:14" s="123" customFormat="1" x14ac:dyDescent="0.2">
      <c r="A57" s="140"/>
      <c r="B57" s="141"/>
      <c r="C57" s="141"/>
      <c r="D57" s="140"/>
      <c r="E57" s="145"/>
      <c r="F57" s="120"/>
      <c r="G57" s="122"/>
      <c r="H57" s="120"/>
      <c r="I57" s="122"/>
      <c r="J57" s="120"/>
      <c r="K57" s="120"/>
      <c r="L57" s="120"/>
      <c r="M57" s="122"/>
      <c r="N57" s="122"/>
    </row>
    <row r="58" spans="1:14" s="123" customFormat="1" x14ac:dyDescent="0.2">
      <c r="A58" s="140"/>
      <c r="B58" s="141"/>
      <c r="C58" s="141"/>
      <c r="D58" s="140"/>
      <c r="E58" s="145"/>
      <c r="F58" s="120"/>
      <c r="G58" s="122"/>
      <c r="H58" s="120"/>
      <c r="I58" s="122"/>
      <c r="J58" s="120"/>
      <c r="K58" s="120"/>
      <c r="L58" s="120"/>
      <c r="M58" s="122"/>
      <c r="N58" s="122"/>
    </row>
    <row r="59" spans="1:14" s="123" customFormat="1" x14ac:dyDescent="0.2">
      <c r="A59" s="140"/>
      <c r="B59" s="141"/>
      <c r="C59" s="141"/>
      <c r="D59" s="140"/>
      <c r="E59" s="145"/>
      <c r="F59" s="120"/>
      <c r="G59" s="122"/>
      <c r="H59" s="120"/>
      <c r="I59" s="122"/>
      <c r="J59" s="120"/>
      <c r="K59" s="120"/>
      <c r="L59" s="120"/>
      <c r="M59" s="122"/>
      <c r="N59" s="122"/>
    </row>
    <row r="60" spans="1:14" s="123" customFormat="1" x14ac:dyDescent="0.2">
      <c r="A60" s="140"/>
      <c r="B60" s="141"/>
      <c r="C60" s="141"/>
      <c r="D60" s="140"/>
      <c r="E60" s="145"/>
      <c r="F60" s="120"/>
      <c r="G60" s="122"/>
      <c r="H60" s="120"/>
      <c r="I60" s="122"/>
      <c r="J60" s="120"/>
      <c r="K60" s="120"/>
      <c r="L60" s="120"/>
      <c r="M60" s="122"/>
      <c r="N60" s="122"/>
    </row>
    <row r="61" spans="1:14" s="123" customFormat="1" x14ac:dyDescent="0.2">
      <c r="A61" s="140"/>
      <c r="B61" s="141"/>
      <c r="C61" s="141"/>
      <c r="D61" s="140"/>
      <c r="E61" s="145"/>
      <c r="F61" s="120"/>
      <c r="G61" s="122"/>
      <c r="H61" s="120"/>
      <c r="I61" s="122"/>
      <c r="J61" s="120"/>
      <c r="K61" s="120"/>
      <c r="L61" s="120"/>
      <c r="M61" s="122"/>
      <c r="N61" s="122"/>
    </row>
    <row r="62" spans="1:14" s="123" customFormat="1" x14ac:dyDescent="0.2">
      <c r="A62" s="140"/>
      <c r="B62" s="141"/>
      <c r="C62" s="141"/>
      <c r="D62" s="140"/>
      <c r="E62" s="145"/>
      <c r="F62" s="120"/>
      <c r="G62" s="122"/>
      <c r="H62" s="120"/>
      <c r="I62" s="122"/>
      <c r="J62" s="120"/>
      <c r="K62" s="120"/>
      <c r="L62" s="120"/>
      <c r="M62" s="122"/>
      <c r="N62" s="122"/>
    </row>
    <row r="63" spans="1:14" s="123" customFormat="1" x14ac:dyDescent="0.2">
      <c r="A63" s="140"/>
      <c r="B63" s="141"/>
      <c r="C63" s="141"/>
      <c r="D63" s="140"/>
      <c r="E63" s="145"/>
      <c r="F63" s="120"/>
      <c r="G63" s="122"/>
      <c r="H63" s="120"/>
      <c r="I63" s="122"/>
      <c r="J63" s="120"/>
      <c r="K63" s="120"/>
      <c r="L63" s="120"/>
      <c r="M63" s="122"/>
      <c r="N63" s="122"/>
    </row>
    <row r="64" spans="1:14" s="123" customFormat="1" x14ac:dyDescent="0.2">
      <c r="A64" s="140"/>
      <c r="B64" s="141"/>
      <c r="C64" s="141"/>
      <c r="D64" s="140"/>
      <c r="E64" s="145"/>
      <c r="F64" s="120"/>
      <c r="G64" s="122"/>
      <c r="H64" s="120"/>
      <c r="I64" s="122"/>
      <c r="J64" s="120"/>
      <c r="K64" s="120"/>
      <c r="L64" s="120"/>
      <c r="M64" s="122"/>
      <c r="N64" s="122"/>
    </row>
    <row r="65" spans="1:14" s="123" customFormat="1" x14ac:dyDescent="0.2">
      <c r="A65" s="140"/>
      <c r="B65" s="141"/>
      <c r="C65" s="141"/>
      <c r="D65" s="140"/>
      <c r="E65" s="145"/>
      <c r="F65" s="120"/>
      <c r="G65" s="122"/>
      <c r="H65" s="120"/>
      <c r="I65" s="122"/>
      <c r="J65" s="120"/>
      <c r="K65" s="120"/>
      <c r="L65" s="120"/>
      <c r="M65" s="122"/>
      <c r="N65" s="122"/>
    </row>
    <row r="66" spans="1:14" s="123" customFormat="1" x14ac:dyDescent="0.2">
      <c r="A66" s="140"/>
      <c r="B66" s="141"/>
      <c r="C66" s="141"/>
      <c r="D66" s="140"/>
      <c r="E66" s="145"/>
      <c r="F66" s="120"/>
      <c r="G66" s="122"/>
      <c r="H66" s="120"/>
      <c r="I66" s="122"/>
      <c r="J66" s="120"/>
      <c r="K66" s="120"/>
      <c r="L66" s="120"/>
      <c r="M66" s="122"/>
      <c r="N66" s="122"/>
    </row>
    <row r="67" spans="1:14" s="123" customFormat="1" x14ac:dyDescent="0.2">
      <c r="A67" s="140"/>
      <c r="B67" s="141"/>
      <c r="C67" s="141"/>
      <c r="D67" s="140"/>
      <c r="E67" s="145"/>
      <c r="F67" s="120"/>
      <c r="G67" s="122"/>
      <c r="H67" s="120"/>
      <c r="I67" s="122"/>
      <c r="J67" s="120"/>
      <c r="K67" s="120"/>
      <c r="L67" s="120"/>
      <c r="M67" s="122"/>
      <c r="N67" s="122"/>
    </row>
    <row r="68" spans="1:14" s="123" customFormat="1" x14ac:dyDescent="0.2">
      <c r="A68" s="140"/>
      <c r="B68" s="141"/>
      <c r="C68" s="141"/>
      <c r="D68" s="140"/>
      <c r="E68" s="145"/>
      <c r="F68" s="120"/>
      <c r="G68" s="122"/>
      <c r="H68" s="120"/>
      <c r="I68" s="122"/>
      <c r="J68" s="120"/>
      <c r="K68" s="120"/>
      <c r="L68" s="120"/>
      <c r="M68" s="122"/>
      <c r="N68" s="122"/>
    </row>
    <row r="69" spans="1:14" s="123" customFormat="1" x14ac:dyDescent="0.2">
      <c r="A69" s="140"/>
      <c r="B69" s="141"/>
      <c r="C69" s="141"/>
      <c r="D69" s="140"/>
      <c r="E69" s="145"/>
      <c r="F69" s="120"/>
      <c r="G69" s="122"/>
      <c r="H69" s="120"/>
      <c r="I69" s="122"/>
      <c r="J69" s="120"/>
      <c r="K69" s="120"/>
      <c r="L69" s="120"/>
      <c r="M69" s="122"/>
      <c r="N69" s="122"/>
    </row>
    <row r="70" spans="1:14" s="123" customFormat="1" x14ac:dyDescent="0.2">
      <c r="A70" s="140"/>
      <c r="B70" s="141"/>
      <c r="C70" s="141"/>
      <c r="D70" s="140"/>
      <c r="E70" s="145"/>
      <c r="F70" s="120"/>
      <c r="G70" s="122"/>
      <c r="H70" s="120"/>
      <c r="I70" s="122"/>
      <c r="J70" s="120"/>
      <c r="K70" s="120"/>
      <c r="L70" s="120"/>
      <c r="M70" s="122"/>
      <c r="N70" s="122"/>
    </row>
    <row r="71" spans="1:14" s="123" customFormat="1" x14ac:dyDescent="0.2">
      <c r="A71" s="140"/>
      <c r="B71" s="141"/>
      <c r="C71" s="141"/>
      <c r="D71" s="140"/>
      <c r="E71" s="145"/>
      <c r="F71" s="120"/>
      <c r="G71" s="122"/>
      <c r="H71" s="120"/>
      <c r="I71" s="122"/>
      <c r="J71" s="120"/>
      <c r="K71" s="120"/>
      <c r="L71" s="120"/>
      <c r="M71" s="122"/>
      <c r="N71" s="122"/>
    </row>
    <row r="72" spans="1:14" s="123" customFormat="1" x14ac:dyDescent="0.2">
      <c r="A72" s="140"/>
      <c r="B72" s="141"/>
      <c r="C72" s="141"/>
      <c r="D72" s="140"/>
      <c r="E72" s="145"/>
      <c r="F72" s="120"/>
      <c r="G72" s="122"/>
      <c r="H72" s="120"/>
      <c r="I72" s="122"/>
      <c r="J72" s="120"/>
      <c r="K72" s="120"/>
      <c r="L72" s="120"/>
      <c r="M72" s="122"/>
      <c r="N72" s="122"/>
    </row>
    <row r="73" spans="1:14" s="123" customFormat="1" x14ac:dyDescent="0.2">
      <c r="A73" s="140"/>
      <c r="B73" s="141"/>
      <c r="C73" s="141"/>
      <c r="D73" s="140"/>
      <c r="E73" s="145"/>
      <c r="F73" s="120"/>
      <c r="G73" s="122"/>
      <c r="H73" s="120"/>
      <c r="I73" s="122"/>
      <c r="J73" s="120"/>
      <c r="K73" s="120"/>
      <c r="L73" s="120"/>
      <c r="M73" s="122"/>
      <c r="N73" s="122"/>
    </row>
    <row r="74" spans="1:14" s="123" customFormat="1" x14ac:dyDescent="0.2">
      <c r="A74" s="140"/>
      <c r="B74" s="141"/>
      <c r="C74" s="141"/>
      <c r="D74" s="140"/>
      <c r="E74" s="145"/>
      <c r="F74" s="120"/>
      <c r="G74" s="122"/>
      <c r="H74" s="120"/>
      <c r="I74" s="122"/>
      <c r="J74" s="120"/>
      <c r="K74" s="120"/>
      <c r="L74" s="120"/>
      <c r="M74" s="122"/>
      <c r="N74" s="122"/>
    </row>
    <row r="75" spans="1:14" s="123" customFormat="1" x14ac:dyDescent="0.2">
      <c r="A75" s="140"/>
      <c r="B75" s="141"/>
      <c r="C75" s="141"/>
      <c r="D75" s="140"/>
      <c r="E75" s="145"/>
      <c r="F75" s="120"/>
      <c r="G75" s="122"/>
      <c r="H75" s="120"/>
      <c r="I75" s="122"/>
      <c r="J75" s="120"/>
      <c r="K75" s="120"/>
      <c r="L75" s="120"/>
      <c r="M75" s="122"/>
      <c r="N75" s="122"/>
    </row>
    <row r="76" spans="1:14" s="123" customFormat="1" x14ac:dyDescent="0.2">
      <c r="A76" s="140"/>
      <c r="B76" s="141"/>
      <c r="C76" s="141"/>
      <c r="D76" s="140"/>
      <c r="E76" s="145"/>
      <c r="F76" s="120"/>
      <c r="G76" s="122"/>
      <c r="H76" s="120"/>
      <c r="I76" s="122"/>
      <c r="J76" s="120"/>
      <c r="K76" s="120"/>
      <c r="L76" s="120"/>
      <c r="M76" s="122"/>
      <c r="N76" s="122"/>
    </row>
    <row r="77" spans="1:14" s="123" customFormat="1" x14ac:dyDescent="0.2">
      <c r="A77" s="140"/>
      <c r="B77" s="141"/>
      <c r="C77" s="141"/>
      <c r="D77" s="140"/>
      <c r="E77" s="145"/>
      <c r="F77" s="120"/>
      <c r="G77" s="122"/>
      <c r="H77" s="120"/>
      <c r="I77" s="122"/>
      <c r="J77" s="120"/>
      <c r="K77" s="120"/>
      <c r="L77" s="120"/>
      <c r="M77" s="122"/>
      <c r="N77" s="122"/>
    </row>
    <row r="78" spans="1:14" s="123" customFormat="1" x14ac:dyDescent="0.2">
      <c r="A78" s="140"/>
      <c r="B78" s="141"/>
      <c r="C78" s="141"/>
      <c r="D78" s="140"/>
      <c r="E78" s="145"/>
      <c r="F78" s="120"/>
      <c r="G78" s="122"/>
      <c r="H78" s="120"/>
      <c r="I78" s="122"/>
      <c r="J78" s="120"/>
      <c r="K78" s="120"/>
      <c r="L78" s="120"/>
      <c r="M78" s="122"/>
      <c r="N78" s="122"/>
    </row>
    <row r="79" spans="1:14" s="123" customFormat="1" x14ac:dyDescent="0.2">
      <c r="A79" s="140"/>
      <c r="B79" s="141"/>
      <c r="C79" s="141"/>
      <c r="D79" s="140"/>
      <c r="E79" s="145"/>
      <c r="F79" s="120"/>
      <c r="G79" s="122"/>
      <c r="H79" s="120"/>
      <c r="I79" s="122"/>
      <c r="J79" s="120"/>
      <c r="K79" s="120"/>
      <c r="L79" s="120"/>
      <c r="M79" s="122"/>
      <c r="N79" s="122"/>
    </row>
    <row r="80" spans="1:14" s="123" customFormat="1" x14ac:dyDescent="0.2">
      <c r="A80" s="140"/>
      <c r="B80" s="141"/>
      <c r="C80" s="141"/>
      <c r="D80" s="140"/>
      <c r="E80" s="145"/>
      <c r="F80" s="120"/>
      <c r="G80" s="122"/>
      <c r="H80" s="120"/>
      <c r="I80" s="122"/>
      <c r="J80" s="120"/>
      <c r="K80" s="120"/>
      <c r="L80" s="120"/>
      <c r="M80" s="122"/>
      <c r="N80" s="122"/>
    </row>
    <row r="81" spans="1:14" s="123" customFormat="1" x14ac:dyDescent="0.2">
      <c r="A81" s="140"/>
      <c r="B81" s="141"/>
      <c r="C81" s="141"/>
      <c r="D81" s="140"/>
      <c r="E81" s="145"/>
      <c r="F81" s="120"/>
      <c r="G81" s="122"/>
      <c r="H81" s="120"/>
      <c r="I81" s="122"/>
      <c r="J81" s="120"/>
      <c r="K81" s="120"/>
      <c r="L81" s="120"/>
      <c r="M81" s="122"/>
      <c r="N81" s="122"/>
    </row>
    <row r="82" spans="1:14" s="123" customFormat="1" x14ac:dyDescent="0.2">
      <c r="A82" s="140"/>
      <c r="B82" s="141"/>
      <c r="C82" s="141"/>
      <c r="D82" s="140"/>
      <c r="E82" s="145"/>
      <c r="F82" s="120"/>
      <c r="G82" s="122"/>
      <c r="H82" s="120"/>
      <c r="I82" s="122"/>
      <c r="J82" s="120"/>
      <c r="K82" s="120"/>
      <c r="L82" s="120"/>
      <c r="M82" s="122"/>
      <c r="N82" s="122"/>
    </row>
    <row r="83" spans="1:14" s="123" customFormat="1" x14ac:dyDescent="0.2">
      <c r="A83" s="140"/>
      <c r="B83" s="141"/>
      <c r="C83" s="141"/>
      <c r="D83" s="140"/>
      <c r="E83" s="145"/>
      <c r="F83" s="120"/>
      <c r="G83" s="122"/>
      <c r="H83" s="120"/>
      <c r="I83" s="122"/>
      <c r="J83" s="120"/>
      <c r="K83" s="120"/>
      <c r="L83" s="120"/>
      <c r="M83" s="122"/>
      <c r="N83" s="122"/>
    </row>
    <row r="84" spans="1:14" s="123" customFormat="1" x14ac:dyDescent="0.2">
      <c r="A84" s="140"/>
      <c r="B84" s="141"/>
      <c r="C84" s="141"/>
      <c r="D84" s="140"/>
      <c r="E84" s="145"/>
      <c r="F84" s="120"/>
      <c r="G84" s="122"/>
      <c r="H84" s="120"/>
      <c r="I84" s="122"/>
      <c r="J84" s="120"/>
      <c r="K84" s="120"/>
      <c r="L84" s="120"/>
      <c r="M84" s="122"/>
      <c r="N84" s="122"/>
    </row>
    <row r="85" spans="1:14" s="123" customFormat="1" x14ac:dyDescent="0.2">
      <c r="A85" s="140"/>
      <c r="B85" s="141"/>
      <c r="C85" s="141"/>
      <c r="D85" s="140"/>
      <c r="E85" s="145"/>
      <c r="F85" s="120"/>
      <c r="G85" s="122"/>
      <c r="H85" s="120"/>
      <c r="I85" s="122"/>
      <c r="J85" s="120"/>
      <c r="K85" s="120"/>
      <c r="L85" s="120"/>
      <c r="M85" s="122"/>
      <c r="N85" s="122"/>
    </row>
    <row r="86" spans="1:14" s="123" customFormat="1" x14ac:dyDescent="0.2">
      <c r="A86" s="140"/>
      <c r="B86" s="141"/>
      <c r="C86" s="141"/>
      <c r="D86" s="140"/>
      <c r="E86" s="145"/>
      <c r="F86" s="120"/>
      <c r="G86" s="122"/>
      <c r="H86" s="120"/>
      <c r="I86" s="122"/>
      <c r="J86" s="120"/>
      <c r="K86" s="120"/>
      <c r="L86" s="120"/>
      <c r="M86" s="122"/>
      <c r="N86" s="122"/>
    </row>
    <row r="87" spans="1:14" s="123" customFormat="1" x14ac:dyDescent="0.2">
      <c r="A87" s="140"/>
      <c r="B87" s="141"/>
      <c r="C87" s="141"/>
      <c r="D87" s="140"/>
      <c r="E87" s="145"/>
      <c r="F87" s="120"/>
      <c r="G87" s="122"/>
      <c r="H87" s="120"/>
      <c r="I87" s="122"/>
      <c r="J87" s="120"/>
      <c r="K87" s="120"/>
      <c r="L87" s="120"/>
      <c r="M87" s="122"/>
      <c r="N87" s="122"/>
    </row>
    <row r="88" spans="1:14" s="123" customFormat="1" x14ac:dyDescent="0.2">
      <c r="A88" s="140"/>
      <c r="B88" s="141"/>
      <c r="C88" s="141"/>
      <c r="D88" s="140"/>
      <c r="E88" s="145"/>
      <c r="F88" s="120"/>
      <c r="G88" s="122"/>
      <c r="H88" s="120"/>
      <c r="I88" s="122"/>
      <c r="J88" s="120"/>
      <c r="K88" s="120"/>
      <c r="L88" s="120"/>
      <c r="M88" s="122"/>
      <c r="N88" s="122"/>
    </row>
    <row r="89" spans="1:14" s="123" customFormat="1" x14ac:dyDescent="0.2">
      <c r="A89" s="140"/>
      <c r="B89" s="141"/>
      <c r="C89" s="141"/>
      <c r="D89" s="140"/>
      <c r="E89" s="145"/>
      <c r="F89" s="120"/>
      <c r="G89" s="122"/>
      <c r="H89" s="120"/>
      <c r="I89" s="122"/>
      <c r="J89" s="120"/>
      <c r="K89" s="120"/>
      <c r="L89" s="120"/>
      <c r="M89" s="122"/>
      <c r="N89" s="122"/>
    </row>
    <row r="90" spans="1:14" s="123" customFormat="1" x14ac:dyDescent="0.2">
      <c r="A90" s="140"/>
      <c r="B90" s="141"/>
      <c r="C90" s="141"/>
      <c r="D90" s="140"/>
      <c r="E90" s="145"/>
      <c r="F90" s="120"/>
      <c r="G90" s="122"/>
      <c r="H90" s="120"/>
      <c r="I90" s="122"/>
      <c r="J90" s="120"/>
      <c r="K90" s="120"/>
      <c r="L90" s="120"/>
      <c r="M90" s="122"/>
      <c r="N90" s="122"/>
    </row>
    <row r="91" spans="1:14" s="123" customFormat="1" x14ac:dyDescent="0.2">
      <c r="A91" s="140"/>
      <c r="B91" s="141"/>
      <c r="C91" s="141"/>
      <c r="D91" s="140"/>
      <c r="E91" s="145"/>
      <c r="F91" s="120"/>
      <c r="G91" s="122"/>
      <c r="H91" s="120"/>
      <c r="I91" s="122"/>
      <c r="J91" s="120"/>
      <c r="K91" s="120"/>
      <c r="L91" s="120"/>
      <c r="M91" s="122"/>
      <c r="N91" s="122"/>
    </row>
    <row r="92" spans="1:14" s="123" customFormat="1" x14ac:dyDescent="0.2">
      <c r="A92" s="140"/>
      <c r="B92" s="141"/>
      <c r="C92" s="141"/>
      <c r="D92" s="140"/>
      <c r="E92" s="145"/>
      <c r="F92" s="120"/>
      <c r="G92" s="122"/>
      <c r="H92" s="120"/>
      <c r="I92" s="122"/>
      <c r="J92" s="120"/>
      <c r="K92" s="120"/>
      <c r="L92" s="120"/>
      <c r="M92" s="122"/>
      <c r="N92" s="122"/>
    </row>
    <row r="93" spans="1:14" s="123" customFormat="1" x14ac:dyDescent="0.2">
      <c r="A93" s="140"/>
      <c r="B93" s="141"/>
      <c r="C93" s="141"/>
      <c r="D93" s="140"/>
      <c r="E93" s="145"/>
      <c r="F93" s="120"/>
      <c r="G93" s="122"/>
      <c r="H93" s="120"/>
      <c r="I93" s="122"/>
      <c r="J93" s="120"/>
      <c r="K93" s="120"/>
      <c r="L93" s="120"/>
      <c r="M93" s="122"/>
      <c r="N93" s="122"/>
    </row>
    <row r="149" spans="3:6" x14ac:dyDescent="0.2">
      <c r="C149" s="141">
        <f>SUM(C7:C83)</f>
        <v>6245</v>
      </c>
      <c r="D149" s="141">
        <f t="shared" ref="D149:F149" si="1">SUM(D7:D83)</f>
        <v>10768</v>
      </c>
      <c r="E149" s="141">
        <f t="shared" si="1"/>
        <v>6608291821.3382006</v>
      </c>
      <c r="F149" s="141">
        <f t="shared" si="1"/>
        <v>1132</v>
      </c>
    </row>
    <row r="150" spans="3:6" x14ac:dyDescent="0.2">
      <c r="C150" s="141">
        <f>SUM(C84:C88)</f>
        <v>0</v>
      </c>
      <c r="D150" s="141">
        <f t="shared" ref="D150:F150" si="2">SUM(D84:D88)</f>
        <v>0</v>
      </c>
      <c r="E150" s="141">
        <f t="shared" si="2"/>
        <v>0</v>
      </c>
      <c r="F150" s="141">
        <f t="shared" si="2"/>
        <v>0</v>
      </c>
    </row>
    <row r="151" spans="3:6" x14ac:dyDescent="0.2">
      <c r="C151" s="141">
        <f>SUM(C89:C145)</f>
        <v>0</v>
      </c>
      <c r="D151" s="141">
        <f t="shared" ref="D151:F151" si="3">SUM(D89:D145)</f>
        <v>0</v>
      </c>
      <c r="E151" s="141">
        <f t="shared" si="3"/>
        <v>0</v>
      </c>
      <c r="F151" s="141">
        <f t="shared" si="3"/>
        <v>0</v>
      </c>
    </row>
  </sheetData>
  <mergeCells count="15">
    <mergeCell ref="L5:L6"/>
    <mergeCell ref="M5:M6"/>
    <mergeCell ref="N5:N6"/>
    <mergeCell ref="A10:B10"/>
    <mergeCell ref="M1:N1"/>
    <mergeCell ref="A2:N2"/>
    <mergeCell ref="A3:N3"/>
    <mergeCell ref="A5:A6"/>
    <mergeCell ref="B5:B6"/>
    <mergeCell ref="D5:E5"/>
    <mergeCell ref="F5:G5"/>
    <mergeCell ref="H5:I5"/>
    <mergeCell ref="J5:J6"/>
    <mergeCell ref="K5:K6"/>
    <mergeCell ref="C5:C6"/>
  </mergeCells>
  <printOptions horizontalCentered="1"/>
  <pageMargins left="0.39370078740157483" right="0.39370078740157483" top="0.98425196850393704" bottom="0.39370078740157483" header="0" footer="0"/>
  <pageSetup paperSize="9" scale="85"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N152"/>
  <sheetViews>
    <sheetView tabSelected="1" view="pageBreakPreview" zoomScale="115" zoomScaleNormal="70" zoomScaleSheetLayoutView="115" workbookViewId="0">
      <selection activeCell="B5" sqref="B5:B6"/>
    </sheetView>
  </sheetViews>
  <sheetFormatPr defaultRowHeight="12.75" x14ac:dyDescent="0.2"/>
  <cols>
    <col min="1" max="1" width="10.5703125" style="391" customWidth="1"/>
    <col min="2" max="2" width="5.42578125" style="391" customWidth="1"/>
    <col min="3" max="3" width="22.85546875" style="391" customWidth="1"/>
    <col min="4" max="4" width="15" style="395" customWidth="1"/>
    <col min="5" max="5" width="9" style="396" customWidth="1"/>
    <col min="6" max="6" width="15" style="395" customWidth="1"/>
    <col min="7" max="7" width="8.42578125" style="396" customWidth="1"/>
    <col min="8" max="8" width="14.7109375" style="395" customWidth="1"/>
    <col min="9" max="9" width="8.5703125" style="396" customWidth="1"/>
    <col min="10" max="10" width="15.28515625" style="395" customWidth="1"/>
    <col min="11" max="11" width="8.5703125" style="396" customWidth="1"/>
    <col min="12" max="12" width="9.140625" style="391"/>
    <col min="13" max="13" width="14" style="391" bestFit="1" customWidth="1"/>
    <col min="14" max="257" width="9.140625" style="391"/>
    <col min="258" max="258" width="6.28515625" style="391" customWidth="1"/>
    <col min="259" max="259" width="22.85546875" style="391" customWidth="1"/>
    <col min="260" max="260" width="15.5703125" style="391" customWidth="1"/>
    <col min="261" max="261" width="8.42578125" style="391" bestFit="1" customWidth="1"/>
    <col min="262" max="262" width="16" style="391" customWidth="1"/>
    <col min="263" max="263" width="8.42578125" style="391" customWidth="1"/>
    <col min="264" max="264" width="14.7109375" style="391" customWidth="1"/>
    <col min="265" max="265" width="8.5703125" style="391" customWidth="1"/>
    <col min="266" max="266" width="15.28515625" style="391" customWidth="1"/>
    <col min="267" max="267" width="8.5703125" style="391" customWidth="1"/>
    <col min="268" max="513" width="9.140625" style="391"/>
    <col min="514" max="514" width="6.28515625" style="391" customWidth="1"/>
    <col min="515" max="515" width="22.85546875" style="391" customWidth="1"/>
    <col min="516" max="516" width="15.5703125" style="391" customWidth="1"/>
    <col min="517" max="517" width="8.42578125" style="391" bestFit="1" customWidth="1"/>
    <col min="518" max="518" width="16" style="391" customWidth="1"/>
    <col min="519" max="519" width="8.42578125" style="391" customWidth="1"/>
    <col min="520" max="520" width="14.7109375" style="391" customWidth="1"/>
    <col min="521" max="521" width="8.5703125" style="391" customWidth="1"/>
    <col min="522" max="522" width="15.28515625" style="391" customWidth="1"/>
    <col min="523" max="523" width="8.5703125" style="391" customWidth="1"/>
    <col min="524" max="769" width="9.140625" style="391"/>
    <col min="770" max="770" width="6.28515625" style="391" customWidth="1"/>
    <col min="771" max="771" width="22.85546875" style="391" customWidth="1"/>
    <col min="772" max="772" width="15.5703125" style="391" customWidth="1"/>
    <col min="773" max="773" width="8.42578125" style="391" bestFit="1" customWidth="1"/>
    <col min="774" max="774" width="16" style="391" customWidth="1"/>
    <col min="775" max="775" width="8.42578125" style="391" customWidth="1"/>
    <col min="776" max="776" width="14.7109375" style="391" customWidth="1"/>
    <col min="777" max="777" width="8.5703125" style="391" customWidth="1"/>
    <col min="778" max="778" width="15.28515625" style="391" customWidth="1"/>
    <col min="779" max="779" width="8.5703125" style="391" customWidth="1"/>
    <col min="780" max="1025" width="9.140625" style="391"/>
    <col min="1026" max="1026" width="6.28515625" style="391" customWidth="1"/>
    <col min="1027" max="1027" width="22.85546875" style="391" customWidth="1"/>
    <col min="1028" max="1028" width="15.5703125" style="391" customWidth="1"/>
    <col min="1029" max="1029" width="8.42578125" style="391" bestFit="1" customWidth="1"/>
    <col min="1030" max="1030" width="16" style="391" customWidth="1"/>
    <col min="1031" max="1031" width="8.42578125" style="391" customWidth="1"/>
    <col min="1032" max="1032" width="14.7109375" style="391" customWidth="1"/>
    <col min="1033" max="1033" width="8.5703125" style="391" customWidth="1"/>
    <col min="1034" max="1034" width="15.28515625" style="391" customWidth="1"/>
    <col min="1035" max="1035" width="8.5703125" style="391" customWidth="1"/>
    <col min="1036" max="1281" width="9.140625" style="391"/>
    <col min="1282" max="1282" width="6.28515625" style="391" customWidth="1"/>
    <col min="1283" max="1283" width="22.85546875" style="391" customWidth="1"/>
    <col min="1284" max="1284" width="15.5703125" style="391" customWidth="1"/>
    <col min="1285" max="1285" width="8.42578125" style="391" bestFit="1" customWidth="1"/>
    <col min="1286" max="1286" width="16" style="391" customWidth="1"/>
    <col min="1287" max="1287" width="8.42578125" style="391" customWidth="1"/>
    <col min="1288" max="1288" width="14.7109375" style="391" customWidth="1"/>
    <col min="1289" max="1289" width="8.5703125" style="391" customWidth="1"/>
    <col min="1290" max="1290" width="15.28515625" style="391" customWidth="1"/>
    <col min="1291" max="1291" width="8.5703125" style="391" customWidth="1"/>
    <col min="1292" max="1537" width="9.140625" style="391"/>
    <col min="1538" max="1538" width="6.28515625" style="391" customWidth="1"/>
    <col min="1539" max="1539" width="22.85546875" style="391" customWidth="1"/>
    <col min="1540" max="1540" width="15.5703125" style="391" customWidth="1"/>
    <col min="1541" max="1541" width="8.42578125" style="391" bestFit="1" customWidth="1"/>
    <col min="1542" max="1542" width="16" style="391" customWidth="1"/>
    <col min="1543" max="1543" width="8.42578125" style="391" customWidth="1"/>
    <col min="1544" max="1544" width="14.7109375" style="391" customWidth="1"/>
    <col min="1545" max="1545" width="8.5703125" style="391" customWidth="1"/>
    <col min="1546" max="1546" width="15.28515625" style="391" customWidth="1"/>
    <col min="1547" max="1547" width="8.5703125" style="391" customWidth="1"/>
    <col min="1548" max="1793" width="9.140625" style="391"/>
    <col min="1794" max="1794" width="6.28515625" style="391" customWidth="1"/>
    <col min="1795" max="1795" width="22.85546875" style="391" customWidth="1"/>
    <col min="1796" max="1796" width="15.5703125" style="391" customWidth="1"/>
    <col min="1797" max="1797" width="8.42578125" style="391" bestFit="1" customWidth="1"/>
    <col min="1798" max="1798" width="16" style="391" customWidth="1"/>
    <col min="1799" max="1799" width="8.42578125" style="391" customWidth="1"/>
    <col min="1800" max="1800" width="14.7109375" style="391" customWidth="1"/>
    <col min="1801" max="1801" width="8.5703125" style="391" customWidth="1"/>
    <col min="1802" max="1802" width="15.28515625" style="391" customWidth="1"/>
    <col min="1803" max="1803" width="8.5703125" style="391" customWidth="1"/>
    <col min="1804" max="2049" width="9.140625" style="391"/>
    <col min="2050" max="2050" width="6.28515625" style="391" customWidth="1"/>
    <col min="2051" max="2051" width="22.85546875" style="391" customWidth="1"/>
    <col min="2052" max="2052" width="15.5703125" style="391" customWidth="1"/>
    <col min="2053" max="2053" width="8.42578125" style="391" bestFit="1" customWidth="1"/>
    <col min="2054" max="2054" width="16" style="391" customWidth="1"/>
    <col min="2055" max="2055" width="8.42578125" style="391" customWidth="1"/>
    <col min="2056" max="2056" width="14.7109375" style="391" customWidth="1"/>
    <col min="2057" max="2057" width="8.5703125" style="391" customWidth="1"/>
    <col min="2058" max="2058" width="15.28515625" style="391" customWidth="1"/>
    <col min="2059" max="2059" width="8.5703125" style="391" customWidth="1"/>
    <col min="2060" max="2305" width="9.140625" style="391"/>
    <col min="2306" max="2306" width="6.28515625" style="391" customWidth="1"/>
    <col min="2307" max="2307" width="22.85546875" style="391" customWidth="1"/>
    <col min="2308" max="2308" width="15.5703125" style="391" customWidth="1"/>
    <col min="2309" max="2309" width="8.42578125" style="391" bestFit="1" customWidth="1"/>
    <col min="2310" max="2310" width="16" style="391" customWidth="1"/>
    <col min="2311" max="2311" width="8.42578125" style="391" customWidth="1"/>
    <col min="2312" max="2312" width="14.7109375" style="391" customWidth="1"/>
    <col min="2313" max="2313" width="8.5703125" style="391" customWidth="1"/>
    <col min="2314" max="2314" width="15.28515625" style="391" customWidth="1"/>
    <col min="2315" max="2315" width="8.5703125" style="391" customWidth="1"/>
    <col min="2316" max="2561" width="9.140625" style="391"/>
    <col min="2562" max="2562" width="6.28515625" style="391" customWidth="1"/>
    <col min="2563" max="2563" width="22.85546875" style="391" customWidth="1"/>
    <col min="2564" max="2564" width="15.5703125" style="391" customWidth="1"/>
    <col min="2565" max="2565" width="8.42578125" style="391" bestFit="1" customWidth="1"/>
    <col min="2566" max="2566" width="16" style="391" customWidth="1"/>
    <col min="2567" max="2567" width="8.42578125" style="391" customWidth="1"/>
    <col min="2568" max="2568" width="14.7109375" style="391" customWidth="1"/>
    <col min="2569" max="2569" width="8.5703125" style="391" customWidth="1"/>
    <col min="2570" max="2570" width="15.28515625" style="391" customWidth="1"/>
    <col min="2571" max="2571" width="8.5703125" style="391" customWidth="1"/>
    <col min="2572" max="2817" width="9.140625" style="391"/>
    <col min="2818" max="2818" width="6.28515625" style="391" customWidth="1"/>
    <col min="2819" max="2819" width="22.85546875" style="391" customWidth="1"/>
    <col min="2820" max="2820" width="15.5703125" style="391" customWidth="1"/>
    <col min="2821" max="2821" width="8.42578125" style="391" bestFit="1" customWidth="1"/>
    <col min="2822" max="2822" width="16" style="391" customWidth="1"/>
    <col min="2823" max="2823" width="8.42578125" style="391" customWidth="1"/>
    <col min="2824" max="2824" width="14.7109375" style="391" customWidth="1"/>
    <col min="2825" max="2825" width="8.5703125" style="391" customWidth="1"/>
    <col min="2826" max="2826" width="15.28515625" style="391" customWidth="1"/>
    <col min="2827" max="2827" width="8.5703125" style="391" customWidth="1"/>
    <col min="2828" max="3073" width="9.140625" style="391"/>
    <col min="3074" max="3074" width="6.28515625" style="391" customWidth="1"/>
    <col min="3075" max="3075" width="22.85546875" style="391" customWidth="1"/>
    <col min="3076" max="3076" width="15.5703125" style="391" customWidth="1"/>
    <col min="3077" max="3077" width="8.42578125" style="391" bestFit="1" customWidth="1"/>
    <col min="3078" max="3078" width="16" style="391" customWidth="1"/>
    <col min="3079" max="3079" width="8.42578125" style="391" customWidth="1"/>
    <col min="3080" max="3080" width="14.7109375" style="391" customWidth="1"/>
    <col min="3081" max="3081" width="8.5703125" style="391" customWidth="1"/>
    <col min="3082" max="3082" width="15.28515625" style="391" customWidth="1"/>
    <col min="3083" max="3083" width="8.5703125" style="391" customWidth="1"/>
    <col min="3084" max="3329" width="9.140625" style="391"/>
    <col min="3330" max="3330" width="6.28515625" style="391" customWidth="1"/>
    <col min="3331" max="3331" width="22.85546875" style="391" customWidth="1"/>
    <col min="3332" max="3332" width="15.5703125" style="391" customWidth="1"/>
    <col min="3333" max="3333" width="8.42578125" style="391" bestFit="1" customWidth="1"/>
    <col min="3334" max="3334" width="16" style="391" customWidth="1"/>
    <col min="3335" max="3335" width="8.42578125" style="391" customWidth="1"/>
    <col min="3336" max="3336" width="14.7109375" style="391" customWidth="1"/>
    <col min="3337" max="3337" width="8.5703125" style="391" customWidth="1"/>
    <col min="3338" max="3338" width="15.28515625" style="391" customWidth="1"/>
    <col min="3339" max="3339" width="8.5703125" style="391" customWidth="1"/>
    <col min="3340" max="3585" width="9.140625" style="391"/>
    <col min="3586" max="3586" width="6.28515625" style="391" customWidth="1"/>
    <col min="3587" max="3587" width="22.85546875" style="391" customWidth="1"/>
    <col min="3588" max="3588" width="15.5703125" style="391" customWidth="1"/>
    <col min="3589" max="3589" width="8.42578125" style="391" bestFit="1" customWidth="1"/>
    <col min="3590" max="3590" width="16" style="391" customWidth="1"/>
    <col min="3591" max="3591" width="8.42578125" style="391" customWidth="1"/>
    <col min="3592" max="3592" width="14.7109375" style="391" customWidth="1"/>
    <col min="3593" max="3593" width="8.5703125" style="391" customWidth="1"/>
    <col min="3594" max="3594" width="15.28515625" style="391" customWidth="1"/>
    <col min="3595" max="3595" width="8.5703125" style="391" customWidth="1"/>
    <col min="3596" max="3841" width="9.140625" style="391"/>
    <col min="3842" max="3842" width="6.28515625" style="391" customWidth="1"/>
    <col min="3843" max="3843" width="22.85546875" style="391" customWidth="1"/>
    <col min="3844" max="3844" width="15.5703125" style="391" customWidth="1"/>
    <col min="3845" max="3845" width="8.42578125" style="391" bestFit="1" customWidth="1"/>
    <col min="3846" max="3846" width="16" style="391" customWidth="1"/>
    <col min="3847" max="3847" width="8.42578125" style="391" customWidth="1"/>
    <col min="3848" max="3848" width="14.7109375" style="391" customWidth="1"/>
    <col min="3849" max="3849" width="8.5703125" style="391" customWidth="1"/>
    <col min="3850" max="3850" width="15.28515625" style="391" customWidth="1"/>
    <col min="3851" max="3851" width="8.5703125" style="391" customWidth="1"/>
    <col min="3852" max="4097" width="9.140625" style="391"/>
    <col min="4098" max="4098" width="6.28515625" style="391" customWidth="1"/>
    <col min="4099" max="4099" width="22.85546875" style="391" customWidth="1"/>
    <col min="4100" max="4100" width="15.5703125" style="391" customWidth="1"/>
    <col min="4101" max="4101" width="8.42578125" style="391" bestFit="1" customWidth="1"/>
    <col min="4102" max="4102" width="16" style="391" customWidth="1"/>
    <col min="4103" max="4103" width="8.42578125" style="391" customWidth="1"/>
    <col min="4104" max="4104" width="14.7109375" style="391" customWidth="1"/>
    <col min="4105" max="4105" width="8.5703125" style="391" customWidth="1"/>
    <col min="4106" max="4106" width="15.28515625" style="391" customWidth="1"/>
    <col min="4107" max="4107" width="8.5703125" style="391" customWidth="1"/>
    <col min="4108" max="4353" width="9.140625" style="391"/>
    <col min="4354" max="4354" width="6.28515625" style="391" customWidth="1"/>
    <col min="4355" max="4355" width="22.85546875" style="391" customWidth="1"/>
    <col min="4356" max="4356" width="15.5703125" style="391" customWidth="1"/>
    <col min="4357" max="4357" width="8.42578125" style="391" bestFit="1" customWidth="1"/>
    <col min="4358" max="4358" width="16" style="391" customWidth="1"/>
    <col min="4359" max="4359" width="8.42578125" style="391" customWidth="1"/>
    <col min="4360" max="4360" width="14.7109375" style="391" customWidth="1"/>
    <col min="4361" max="4361" width="8.5703125" style="391" customWidth="1"/>
    <col min="4362" max="4362" width="15.28515625" style="391" customWidth="1"/>
    <col min="4363" max="4363" width="8.5703125" style="391" customWidth="1"/>
    <col min="4364" max="4609" width="9.140625" style="391"/>
    <col min="4610" max="4610" width="6.28515625" style="391" customWidth="1"/>
    <col min="4611" max="4611" width="22.85546875" style="391" customWidth="1"/>
    <col min="4612" max="4612" width="15.5703125" style="391" customWidth="1"/>
    <col min="4613" max="4613" width="8.42578125" style="391" bestFit="1" customWidth="1"/>
    <col min="4614" max="4614" width="16" style="391" customWidth="1"/>
    <col min="4615" max="4615" width="8.42578125" style="391" customWidth="1"/>
    <col min="4616" max="4616" width="14.7109375" style="391" customWidth="1"/>
    <col min="4617" max="4617" width="8.5703125" style="391" customWidth="1"/>
    <col min="4618" max="4618" width="15.28515625" style="391" customWidth="1"/>
    <col min="4619" max="4619" width="8.5703125" style="391" customWidth="1"/>
    <col min="4620" max="4865" width="9.140625" style="391"/>
    <col min="4866" max="4866" width="6.28515625" style="391" customWidth="1"/>
    <col min="4867" max="4867" width="22.85546875" style="391" customWidth="1"/>
    <col min="4868" max="4868" width="15.5703125" style="391" customWidth="1"/>
    <col min="4869" max="4869" width="8.42578125" style="391" bestFit="1" customWidth="1"/>
    <col min="4870" max="4870" width="16" style="391" customWidth="1"/>
    <col min="4871" max="4871" width="8.42578125" style="391" customWidth="1"/>
    <col min="4872" max="4872" width="14.7109375" style="391" customWidth="1"/>
    <col min="4873" max="4873" width="8.5703125" style="391" customWidth="1"/>
    <col min="4874" max="4874" width="15.28515625" style="391" customWidth="1"/>
    <col min="4875" max="4875" width="8.5703125" style="391" customWidth="1"/>
    <col min="4876" max="5121" width="9.140625" style="391"/>
    <col min="5122" max="5122" width="6.28515625" style="391" customWidth="1"/>
    <col min="5123" max="5123" width="22.85546875" style="391" customWidth="1"/>
    <col min="5124" max="5124" width="15.5703125" style="391" customWidth="1"/>
    <col min="5125" max="5125" width="8.42578125" style="391" bestFit="1" customWidth="1"/>
    <col min="5126" max="5126" width="16" style="391" customWidth="1"/>
    <col min="5127" max="5127" width="8.42578125" style="391" customWidth="1"/>
    <col min="5128" max="5128" width="14.7109375" style="391" customWidth="1"/>
    <col min="5129" max="5129" width="8.5703125" style="391" customWidth="1"/>
    <col min="5130" max="5130" width="15.28515625" style="391" customWidth="1"/>
    <col min="5131" max="5131" width="8.5703125" style="391" customWidth="1"/>
    <col min="5132" max="5377" width="9.140625" style="391"/>
    <col min="5378" max="5378" width="6.28515625" style="391" customWidth="1"/>
    <col min="5379" max="5379" width="22.85546875" style="391" customWidth="1"/>
    <col min="5380" max="5380" width="15.5703125" style="391" customWidth="1"/>
    <col min="5381" max="5381" width="8.42578125" style="391" bestFit="1" customWidth="1"/>
    <col min="5382" max="5382" width="16" style="391" customWidth="1"/>
    <col min="5383" max="5383" width="8.42578125" style="391" customWidth="1"/>
    <col min="5384" max="5384" width="14.7109375" style="391" customWidth="1"/>
    <col min="5385" max="5385" width="8.5703125" style="391" customWidth="1"/>
    <col min="5386" max="5386" width="15.28515625" style="391" customWidth="1"/>
    <col min="5387" max="5387" width="8.5703125" style="391" customWidth="1"/>
    <col min="5388" max="5633" width="9.140625" style="391"/>
    <col min="5634" max="5634" width="6.28515625" style="391" customWidth="1"/>
    <col min="5635" max="5635" width="22.85546875" style="391" customWidth="1"/>
    <col min="5636" max="5636" width="15.5703125" style="391" customWidth="1"/>
    <col min="5637" max="5637" width="8.42578125" style="391" bestFit="1" customWidth="1"/>
    <col min="5638" max="5638" width="16" style="391" customWidth="1"/>
    <col min="5639" max="5639" width="8.42578125" style="391" customWidth="1"/>
    <col min="5640" max="5640" width="14.7109375" style="391" customWidth="1"/>
    <col min="5641" max="5641" width="8.5703125" style="391" customWidth="1"/>
    <col min="5642" max="5642" width="15.28515625" style="391" customWidth="1"/>
    <col min="5643" max="5643" width="8.5703125" style="391" customWidth="1"/>
    <col min="5644" max="5889" width="9.140625" style="391"/>
    <col min="5890" max="5890" width="6.28515625" style="391" customWidth="1"/>
    <col min="5891" max="5891" width="22.85546875" style="391" customWidth="1"/>
    <col min="5892" max="5892" width="15.5703125" style="391" customWidth="1"/>
    <col min="5893" max="5893" width="8.42578125" style="391" bestFit="1" customWidth="1"/>
    <col min="5894" max="5894" width="16" style="391" customWidth="1"/>
    <col min="5895" max="5895" width="8.42578125" style="391" customWidth="1"/>
    <col min="5896" max="5896" width="14.7109375" style="391" customWidth="1"/>
    <col min="5897" max="5897" width="8.5703125" style="391" customWidth="1"/>
    <col min="5898" max="5898" width="15.28515625" style="391" customWidth="1"/>
    <col min="5899" max="5899" width="8.5703125" style="391" customWidth="1"/>
    <col min="5900" max="6145" width="9.140625" style="391"/>
    <col min="6146" max="6146" width="6.28515625" style="391" customWidth="1"/>
    <col min="6147" max="6147" width="22.85546875" style="391" customWidth="1"/>
    <col min="6148" max="6148" width="15.5703125" style="391" customWidth="1"/>
    <col min="6149" max="6149" width="8.42578125" style="391" bestFit="1" customWidth="1"/>
    <col min="6150" max="6150" width="16" style="391" customWidth="1"/>
    <col min="6151" max="6151" width="8.42578125" style="391" customWidth="1"/>
    <col min="6152" max="6152" width="14.7109375" style="391" customWidth="1"/>
    <col min="6153" max="6153" width="8.5703125" style="391" customWidth="1"/>
    <col min="6154" max="6154" width="15.28515625" style="391" customWidth="1"/>
    <col min="6155" max="6155" width="8.5703125" style="391" customWidth="1"/>
    <col min="6156" max="6401" width="9.140625" style="391"/>
    <col min="6402" max="6402" width="6.28515625" style="391" customWidth="1"/>
    <col min="6403" max="6403" width="22.85546875" style="391" customWidth="1"/>
    <col min="6404" max="6404" width="15.5703125" style="391" customWidth="1"/>
    <col min="6405" max="6405" width="8.42578125" style="391" bestFit="1" customWidth="1"/>
    <col min="6406" max="6406" width="16" style="391" customWidth="1"/>
    <col min="6407" max="6407" width="8.42578125" style="391" customWidth="1"/>
    <col min="6408" max="6408" width="14.7109375" style="391" customWidth="1"/>
    <col min="6409" max="6409" width="8.5703125" style="391" customWidth="1"/>
    <col min="6410" max="6410" width="15.28515625" style="391" customWidth="1"/>
    <col min="6411" max="6411" width="8.5703125" style="391" customWidth="1"/>
    <col min="6412" max="6657" width="9.140625" style="391"/>
    <col min="6658" max="6658" width="6.28515625" style="391" customWidth="1"/>
    <col min="6659" max="6659" width="22.85546875" style="391" customWidth="1"/>
    <col min="6660" max="6660" width="15.5703125" style="391" customWidth="1"/>
    <col min="6661" max="6661" width="8.42578125" style="391" bestFit="1" customWidth="1"/>
    <col min="6662" max="6662" width="16" style="391" customWidth="1"/>
    <col min="6663" max="6663" width="8.42578125" style="391" customWidth="1"/>
    <col min="6664" max="6664" width="14.7109375" style="391" customWidth="1"/>
    <col min="6665" max="6665" width="8.5703125" style="391" customWidth="1"/>
    <col min="6666" max="6666" width="15.28515625" style="391" customWidth="1"/>
    <col min="6667" max="6667" width="8.5703125" style="391" customWidth="1"/>
    <col min="6668" max="6913" width="9.140625" style="391"/>
    <col min="6914" max="6914" width="6.28515625" style="391" customWidth="1"/>
    <col min="6915" max="6915" width="22.85546875" style="391" customWidth="1"/>
    <col min="6916" max="6916" width="15.5703125" style="391" customWidth="1"/>
    <col min="6917" max="6917" width="8.42578125" style="391" bestFit="1" customWidth="1"/>
    <col min="6918" max="6918" width="16" style="391" customWidth="1"/>
    <col min="6919" max="6919" width="8.42578125" style="391" customWidth="1"/>
    <col min="6920" max="6920" width="14.7109375" style="391" customWidth="1"/>
    <col min="6921" max="6921" width="8.5703125" style="391" customWidth="1"/>
    <col min="6922" max="6922" width="15.28515625" style="391" customWidth="1"/>
    <col min="6923" max="6923" width="8.5703125" style="391" customWidth="1"/>
    <col min="6924" max="7169" width="9.140625" style="391"/>
    <col min="7170" max="7170" width="6.28515625" style="391" customWidth="1"/>
    <col min="7171" max="7171" width="22.85546875" style="391" customWidth="1"/>
    <col min="7172" max="7172" width="15.5703125" style="391" customWidth="1"/>
    <col min="7173" max="7173" width="8.42578125" style="391" bestFit="1" customWidth="1"/>
    <col min="7174" max="7174" width="16" style="391" customWidth="1"/>
    <col min="7175" max="7175" width="8.42578125" style="391" customWidth="1"/>
    <col min="7176" max="7176" width="14.7109375" style="391" customWidth="1"/>
    <col min="7177" max="7177" width="8.5703125" style="391" customWidth="1"/>
    <col min="7178" max="7178" width="15.28515625" style="391" customWidth="1"/>
    <col min="7179" max="7179" width="8.5703125" style="391" customWidth="1"/>
    <col min="7180" max="7425" width="9.140625" style="391"/>
    <col min="7426" max="7426" width="6.28515625" style="391" customWidth="1"/>
    <col min="7427" max="7427" width="22.85546875" style="391" customWidth="1"/>
    <col min="7428" max="7428" width="15.5703125" style="391" customWidth="1"/>
    <col min="7429" max="7429" width="8.42578125" style="391" bestFit="1" customWidth="1"/>
    <col min="7430" max="7430" width="16" style="391" customWidth="1"/>
    <col min="7431" max="7431" width="8.42578125" style="391" customWidth="1"/>
    <col min="7432" max="7432" width="14.7109375" style="391" customWidth="1"/>
    <col min="7433" max="7433" width="8.5703125" style="391" customWidth="1"/>
    <col min="7434" max="7434" width="15.28515625" style="391" customWidth="1"/>
    <col min="7435" max="7435" width="8.5703125" style="391" customWidth="1"/>
    <col min="7436" max="7681" width="9.140625" style="391"/>
    <col min="7682" max="7682" width="6.28515625" style="391" customWidth="1"/>
    <col min="7683" max="7683" width="22.85546875" style="391" customWidth="1"/>
    <col min="7684" max="7684" width="15.5703125" style="391" customWidth="1"/>
    <col min="7685" max="7685" width="8.42578125" style="391" bestFit="1" customWidth="1"/>
    <col min="7686" max="7686" width="16" style="391" customWidth="1"/>
    <col min="7687" max="7687" width="8.42578125" style="391" customWidth="1"/>
    <col min="7688" max="7688" width="14.7109375" style="391" customWidth="1"/>
    <col min="7689" max="7689" width="8.5703125" style="391" customWidth="1"/>
    <col min="7690" max="7690" width="15.28515625" style="391" customWidth="1"/>
    <col min="7691" max="7691" width="8.5703125" style="391" customWidth="1"/>
    <col min="7692" max="7937" width="9.140625" style="391"/>
    <col min="7938" max="7938" width="6.28515625" style="391" customWidth="1"/>
    <col min="7939" max="7939" width="22.85546875" style="391" customWidth="1"/>
    <col min="7940" max="7940" width="15.5703125" style="391" customWidth="1"/>
    <col min="7941" max="7941" width="8.42578125" style="391" bestFit="1" customWidth="1"/>
    <col min="7942" max="7942" width="16" style="391" customWidth="1"/>
    <col min="7943" max="7943" width="8.42578125" style="391" customWidth="1"/>
    <col min="7944" max="7944" width="14.7109375" style="391" customWidth="1"/>
    <col min="7945" max="7945" width="8.5703125" style="391" customWidth="1"/>
    <col min="7946" max="7946" width="15.28515625" style="391" customWidth="1"/>
    <col min="7947" max="7947" width="8.5703125" style="391" customWidth="1"/>
    <col min="7948" max="8193" width="9.140625" style="391"/>
    <col min="8194" max="8194" width="6.28515625" style="391" customWidth="1"/>
    <col min="8195" max="8195" width="22.85546875" style="391" customWidth="1"/>
    <col min="8196" max="8196" width="15.5703125" style="391" customWidth="1"/>
    <col min="8197" max="8197" width="8.42578125" style="391" bestFit="1" customWidth="1"/>
    <col min="8198" max="8198" width="16" style="391" customWidth="1"/>
    <col min="8199" max="8199" width="8.42578125" style="391" customWidth="1"/>
    <col min="8200" max="8200" width="14.7109375" style="391" customWidth="1"/>
    <col min="8201" max="8201" width="8.5703125" style="391" customWidth="1"/>
    <col min="8202" max="8202" width="15.28515625" style="391" customWidth="1"/>
    <col min="8203" max="8203" width="8.5703125" style="391" customWidth="1"/>
    <col min="8204" max="8449" width="9.140625" style="391"/>
    <col min="8450" max="8450" width="6.28515625" style="391" customWidth="1"/>
    <col min="8451" max="8451" width="22.85546875" style="391" customWidth="1"/>
    <col min="8452" max="8452" width="15.5703125" style="391" customWidth="1"/>
    <col min="8453" max="8453" width="8.42578125" style="391" bestFit="1" customWidth="1"/>
    <col min="8454" max="8454" width="16" style="391" customWidth="1"/>
    <col min="8455" max="8455" width="8.42578125" style="391" customWidth="1"/>
    <col min="8456" max="8456" width="14.7109375" style="391" customWidth="1"/>
    <col min="8457" max="8457" width="8.5703125" style="391" customWidth="1"/>
    <col min="8458" max="8458" width="15.28515625" style="391" customWidth="1"/>
    <col min="8459" max="8459" width="8.5703125" style="391" customWidth="1"/>
    <col min="8460" max="8705" width="9.140625" style="391"/>
    <col min="8706" max="8706" width="6.28515625" style="391" customWidth="1"/>
    <col min="8707" max="8707" width="22.85546875" style="391" customWidth="1"/>
    <col min="8708" max="8708" width="15.5703125" style="391" customWidth="1"/>
    <col min="8709" max="8709" width="8.42578125" style="391" bestFit="1" customWidth="1"/>
    <col min="8710" max="8710" width="16" style="391" customWidth="1"/>
    <col min="8711" max="8711" width="8.42578125" style="391" customWidth="1"/>
    <col min="8712" max="8712" width="14.7109375" style="391" customWidth="1"/>
    <col min="8713" max="8713" width="8.5703125" style="391" customWidth="1"/>
    <col min="8714" max="8714" width="15.28515625" style="391" customWidth="1"/>
    <col min="8715" max="8715" width="8.5703125" style="391" customWidth="1"/>
    <col min="8716" max="8961" width="9.140625" style="391"/>
    <col min="8962" max="8962" width="6.28515625" style="391" customWidth="1"/>
    <col min="8963" max="8963" width="22.85546875" style="391" customWidth="1"/>
    <col min="8964" max="8964" width="15.5703125" style="391" customWidth="1"/>
    <col min="8965" max="8965" width="8.42578125" style="391" bestFit="1" customWidth="1"/>
    <col min="8966" max="8966" width="16" style="391" customWidth="1"/>
    <col min="8967" max="8967" width="8.42578125" style="391" customWidth="1"/>
    <col min="8968" max="8968" width="14.7109375" style="391" customWidth="1"/>
    <col min="8969" max="8969" width="8.5703125" style="391" customWidth="1"/>
    <col min="8970" max="8970" width="15.28515625" style="391" customWidth="1"/>
    <col min="8971" max="8971" width="8.5703125" style="391" customWidth="1"/>
    <col min="8972" max="9217" width="9.140625" style="391"/>
    <col min="9218" max="9218" width="6.28515625" style="391" customWidth="1"/>
    <col min="9219" max="9219" width="22.85546875" style="391" customWidth="1"/>
    <col min="9220" max="9220" width="15.5703125" style="391" customWidth="1"/>
    <col min="9221" max="9221" width="8.42578125" style="391" bestFit="1" customWidth="1"/>
    <col min="9222" max="9222" width="16" style="391" customWidth="1"/>
    <col min="9223" max="9223" width="8.42578125" style="391" customWidth="1"/>
    <col min="9224" max="9224" width="14.7109375" style="391" customWidth="1"/>
    <col min="9225" max="9225" width="8.5703125" style="391" customWidth="1"/>
    <col min="9226" max="9226" width="15.28515625" style="391" customWidth="1"/>
    <col min="9227" max="9227" width="8.5703125" style="391" customWidth="1"/>
    <col min="9228" max="9473" width="9.140625" style="391"/>
    <col min="9474" max="9474" width="6.28515625" style="391" customWidth="1"/>
    <col min="9475" max="9475" width="22.85546875" style="391" customWidth="1"/>
    <col min="9476" max="9476" width="15.5703125" style="391" customWidth="1"/>
    <col min="9477" max="9477" width="8.42578125" style="391" bestFit="1" customWidth="1"/>
    <col min="9478" max="9478" width="16" style="391" customWidth="1"/>
    <col min="9479" max="9479" width="8.42578125" style="391" customWidth="1"/>
    <col min="9480" max="9480" width="14.7109375" style="391" customWidth="1"/>
    <col min="9481" max="9481" width="8.5703125" style="391" customWidth="1"/>
    <col min="9482" max="9482" width="15.28515625" style="391" customWidth="1"/>
    <col min="9483" max="9483" width="8.5703125" style="391" customWidth="1"/>
    <col min="9484" max="9729" width="9.140625" style="391"/>
    <col min="9730" max="9730" width="6.28515625" style="391" customWidth="1"/>
    <col min="9731" max="9731" width="22.85546875" style="391" customWidth="1"/>
    <col min="9732" max="9732" width="15.5703125" style="391" customWidth="1"/>
    <col min="9733" max="9733" width="8.42578125" style="391" bestFit="1" customWidth="1"/>
    <col min="9734" max="9734" width="16" style="391" customWidth="1"/>
    <col min="9735" max="9735" width="8.42578125" style="391" customWidth="1"/>
    <col min="9736" max="9736" width="14.7109375" style="391" customWidth="1"/>
    <col min="9737" max="9737" width="8.5703125" style="391" customWidth="1"/>
    <col min="9738" max="9738" width="15.28515625" style="391" customWidth="1"/>
    <col min="9739" max="9739" width="8.5703125" style="391" customWidth="1"/>
    <col min="9740" max="9985" width="9.140625" style="391"/>
    <col min="9986" max="9986" width="6.28515625" style="391" customWidth="1"/>
    <col min="9987" max="9987" width="22.85546875" style="391" customWidth="1"/>
    <col min="9988" max="9988" width="15.5703125" style="391" customWidth="1"/>
    <col min="9989" max="9989" width="8.42578125" style="391" bestFit="1" customWidth="1"/>
    <col min="9990" max="9990" width="16" style="391" customWidth="1"/>
    <col min="9991" max="9991" width="8.42578125" style="391" customWidth="1"/>
    <col min="9992" max="9992" width="14.7109375" style="391" customWidth="1"/>
    <col min="9993" max="9993" width="8.5703125" style="391" customWidth="1"/>
    <col min="9994" max="9994" width="15.28515625" style="391" customWidth="1"/>
    <col min="9995" max="9995" width="8.5703125" style="391" customWidth="1"/>
    <col min="9996" max="10241" width="9.140625" style="391"/>
    <col min="10242" max="10242" width="6.28515625" style="391" customWidth="1"/>
    <col min="10243" max="10243" width="22.85546875" style="391" customWidth="1"/>
    <col min="10244" max="10244" width="15.5703125" style="391" customWidth="1"/>
    <col min="10245" max="10245" width="8.42578125" style="391" bestFit="1" customWidth="1"/>
    <col min="10246" max="10246" width="16" style="391" customWidth="1"/>
    <col min="10247" max="10247" width="8.42578125" style="391" customWidth="1"/>
    <col min="10248" max="10248" width="14.7109375" style="391" customWidth="1"/>
    <col min="10249" max="10249" width="8.5703125" style="391" customWidth="1"/>
    <col min="10250" max="10250" width="15.28515625" style="391" customWidth="1"/>
    <col min="10251" max="10251" width="8.5703125" style="391" customWidth="1"/>
    <col min="10252" max="10497" width="9.140625" style="391"/>
    <col min="10498" max="10498" width="6.28515625" style="391" customWidth="1"/>
    <col min="10499" max="10499" width="22.85546875" style="391" customWidth="1"/>
    <col min="10500" max="10500" width="15.5703125" style="391" customWidth="1"/>
    <col min="10501" max="10501" width="8.42578125" style="391" bestFit="1" customWidth="1"/>
    <col min="10502" max="10502" width="16" style="391" customWidth="1"/>
    <col min="10503" max="10503" width="8.42578125" style="391" customWidth="1"/>
    <col min="10504" max="10504" width="14.7109375" style="391" customWidth="1"/>
    <col min="10505" max="10505" width="8.5703125" style="391" customWidth="1"/>
    <col min="10506" max="10506" width="15.28515625" style="391" customWidth="1"/>
    <col min="10507" max="10507" width="8.5703125" style="391" customWidth="1"/>
    <col min="10508" max="10753" width="9.140625" style="391"/>
    <col min="10754" max="10754" width="6.28515625" style="391" customWidth="1"/>
    <col min="10755" max="10755" width="22.85546875" style="391" customWidth="1"/>
    <col min="10756" max="10756" width="15.5703125" style="391" customWidth="1"/>
    <col min="10757" max="10757" width="8.42578125" style="391" bestFit="1" customWidth="1"/>
    <col min="10758" max="10758" width="16" style="391" customWidth="1"/>
    <col min="10759" max="10759" width="8.42578125" style="391" customWidth="1"/>
    <col min="10760" max="10760" width="14.7109375" style="391" customWidth="1"/>
    <col min="10761" max="10761" width="8.5703125" style="391" customWidth="1"/>
    <col min="10762" max="10762" width="15.28515625" style="391" customWidth="1"/>
    <col min="10763" max="10763" width="8.5703125" style="391" customWidth="1"/>
    <col min="10764" max="11009" width="9.140625" style="391"/>
    <col min="11010" max="11010" width="6.28515625" style="391" customWidth="1"/>
    <col min="11011" max="11011" width="22.85546875" style="391" customWidth="1"/>
    <col min="11012" max="11012" width="15.5703125" style="391" customWidth="1"/>
    <col min="11013" max="11013" width="8.42578125" style="391" bestFit="1" customWidth="1"/>
    <col min="11014" max="11014" width="16" style="391" customWidth="1"/>
    <col min="11015" max="11015" width="8.42578125" style="391" customWidth="1"/>
    <col min="11016" max="11016" width="14.7109375" style="391" customWidth="1"/>
    <col min="11017" max="11017" width="8.5703125" style="391" customWidth="1"/>
    <col min="11018" max="11018" width="15.28515625" style="391" customWidth="1"/>
    <col min="11019" max="11019" width="8.5703125" style="391" customWidth="1"/>
    <col min="11020" max="11265" width="9.140625" style="391"/>
    <col min="11266" max="11266" width="6.28515625" style="391" customWidth="1"/>
    <col min="11267" max="11267" width="22.85546875" style="391" customWidth="1"/>
    <col min="11268" max="11268" width="15.5703125" style="391" customWidth="1"/>
    <col min="11269" max="11269" width="8.42578125" style="391" bestFit="1" customWidth="1"/>
    <col min="11270" max="11270" width="16" style="391" customWidth="1"/>
    <col min="11271" max="11271" width="8.42578125" style="391" customWidth="1"/>
    <col min="11272" max="11272" width="14.7109375" style="391" customWidth="1"/>
    <col min="11273" max="11273" width="8.5703125" style="391" customWidth="1"/>
    <col min="11274" max="11274" width="15.28515625" style="391" customWidth="1"/>
    <col min="11275" max="11275" width="8.5703125" style="391" customWidth="1"/>
    <col min="11276" max="11521" width="9.140625" style="391"/>
    <col min="11522" max="11522" width="6.28515625" style="391" customWidth="1"/>
    <col min="11523" max="11523" width="22.85546875" style="391" customWidth="1"/>
    <col min="11524" max="11524" width="15.5703125" style="391" customWidth="1"/>
    <col min="11525" max="11525" width="8.42578125" style="391" bestFit="1" customWidth="1"/>
    <col min="11526" max="11526" width="16" style="391" customWidth="1"/>
    <col min="11527" max="11527" width="8.42578125" style="391" customWidth="1"/>
    <col min="11528" max="11528" width="14.7109375" style="391" customWidth="1"/>
    <col min="11529" max="11529" width="8.5703125" style="391" customWidth="1"/>
    <col min="11530" max="11530" width="15.28515625" style="391" customWidth="1"/>
    <col min="11531" max="11531" width="8.5703125" style="391" customWidth="1"/>
    <col min="11532" max="11777" width="9.140625" style="391"/>
    <col min="11778" max="11778" width="6.28515625" style="391" customWidth="1"/>
    <col min="11779" max="11779" width="22.85546875" style="391" customWidth="1"/>
    <col min="11780" max="11780" width="15.5703125" style="391" customWidth="1"/>
    <col min="11781" max="11781" width="8.42578125" style="391" bestFit="1" customWidth="1"/>
    <col min="11782" max="11782" width="16" style="391" customWidth="1"/>
    <col min="11783" max="11783" width="8.42578125" style="391" customWidth="1"/>
    <col min="11784" max="11784" width="14.7109375" style="391" customWidth="1"/>
    <col min="11785" max="11785" width="8.5703125" style="391" customWidth="1"/>
    <col min="11786" max="11786" width="15.28515625" style="391" customWidth="1"/>
    <col min="11787" max="11787" width="8.5703125" style="391" customWidth="1"/>
    <col min="11788" max="12033" width="9.140625" style="391"/>
    <col min="12034" max="12034" width="6.28515625" style="391" customWidth="1"/>
    <col min="12035" max="12035" width="22.85546875" style="391" customWidth="1"/>
    <col min="12036" max="12036" width="15.5703125" style="391" customWidth="1"/>
    <col min="12037" max="12037" width="8.42578125" style="391" bestFit="1" customWidth="1"/>
    <col min="12038" max="12038" width="16" style="391" customWidth="1"/>
    <col min="12039" max="12039" width="8.42578125" style="391" customWidth="1"/>
    <col min="12040" max="12040" width="14.7109375" style="391" customWidth="1"/>
    <col min="12041" max="12041" width="8.5703125" style="391" customWidth="1"/>
    <col min="12042" max="12042" width="15.28515625" style="391" customWidth="1"/>
    <col min="12043" max="12043" width="8.5703125" style="391" customWidth="1"/>
    <col min="12044" max="12289" width="9.140625" style="391"/>
    <col min="12290" max="12290" width="6.28515625" style="391" customWidth="1"/>
    <col min="12291" max="12291" width="22.85546875" style="391" customWidth="1"/>
    <col min="12292" max="12292" width="15.5703125" style="391" customWidth="1"/>
    <col min="12293" max="12293" width="8.42578125" style="391" bestFit="1" customWidth="1"/>
    <col min="12294" max="12294" width="16" style="391" customWidth="1"/>
    <col min="12295" max="12295" width="8.42578125" style="391" customWidth="1"/>
    <col min="12296" max="12296" width="14.7109375" style="391" customWidth="1"/>
    <col min="12297" max="12297" width="8.5703125" style="391" customWidth="1"/>
    <col min="12298" max="12298" width="15.28515625" style="391" customWidth="1"/>
    <col min="12299" max="12299" width="8.5703125" style="391" customWidth="1"/>
    <col min="12300" max="12545" width="9.140625" style="391"/>
    <col min="12546" max="12546" width="6.28515625" style="391" customWidth="1"/>
    <col min="12547" max="12547" width="22.85546875" style="391" customWidth="1"/>
    <col min="12548" max="12548" width="15.5703125" style="391" customWidth="1"/>
    <col min="12549" max="12549" width="8.42578125" style="391" bestFit="1" customWidth="1"/>
    <col min="12550" max="12550" width="16" style="391" customWidth="1"/>
    <col min="12551" max="12551" width="8.42578125" style="391" customWidth="1"/>
    <col min="12552" max="12552" width="14.7109375" style="391" customWidth="1"/>
    <col min="12553" max="12553" width="8.5703125" style="391" customWidth="1"/>
    <col min="12554" max="12554" width="15.28515625" style="391" customWidth="1"/>
    <col min="12555" max="12555" width="8.5703125" style="391" customWidth="1"/>
    <col min="12556" max="12801" width="9.140625" style="391"/>
    <col min="12802" max="12802" width="6.28515625" style="391" customWidth="1"/>
    <col min="12803" max="12803" width="22.85546875" style="391" customWidth="1"/>
    <col min="12804" max="12804" width="15.5703125" style="391" customWidth="1"/>
    <col min="12805" max="12805" width="8.42578125" style="391" bestFit="1" customWidth="1"/>
    <col min="12806" max="12806" width="16" style="391" customWidth="1"/>
    <col min="12807" max="12807" width="8.42578125" style="391" customWidth="1"/>
    <col min="12808" max="12808" width="14.7109375" style="391" customWidth="1"/>
    <col min="12809" max="12809" width="8.5703125" style="391" customWidth="1"/>
    <col min="12810" max="12810" width="15.28515625" style="391" customWidth="1"/>
    <col min="12811" max="12811" width="8.5703125" style="391" customWidth="1"/>
    <col min="12812" max="13057" width="9.140625" style="391"/>
    <col min="13058" max="13058" width="6.28515625" style="391" customWidth="1"/>
    <col min="13059" max="13059" width="22.85546875" style="391" customWidth="1"/>
    <col min="13060" max="13060" width="15.5703125" style="391" customWidth="1"/>
    <col min="13061" max="13061" width="8.42578125" style="391" bestFit="1" customWidth="1"/>
    <col min="13062" max="13062" width="16" style="391" customWidth="1"/>
    <col min="13063" max="13063" width="8.42578125" style="391" customWidth="1"/>
    <col min="13064" max="13064" width="14.7109375" style="391" customWidth="1"/>
    <col min="13065" max="13065" width="8.5703125" style="391" customWidth="1"/>
    <col min="13066" max="13066" width="15.28515625" style="391" customWidth="1"/>
    <col min="13067" max="13067" width="8.5703125" style="391" customWidth="1"/>
    <col min="13068" max="13313" width="9.140625" style="391"/>
    <col min="13314" max="13314" width="6.28515625" style="391" customWidth="1"/>
    <col min="13315" max="13315" width="22.85546875" style="391" customWidth="1"/>
    <col min="13316" max="13316" width="15.5703125" style="391" customWidth="1"/>
    <col min="13317" max="13317" width="8.42578125" style="391" bestFit="1" customWidth="1"/>
    <col min="13318" max="13318" width="16" style="391" customWidth="1"/>
    <col min="13319" max="13319" width="8.42578125" style="391" customWidth="1"/>
    <col min="13320" max="13320" width="14.7109375" style="391" customWidth="1"/>
    <col min="13321" max="13321" width="8.5703125" style="391" customWidth="1"/>
    <col min="13322" max="13322" width="15.28515625" style="391" customWidth="1"/>
    <col min="13323" max="13323" width="8.5703125" style="391" customWidth="1"/>
    <col min="13324" max="13569" width="9.140625" style="391"/>
    <col min="13570" max="13570" width="6.28515625" style="391" customWidth="1"/>
    <col min="13571" max="13571" width="22.85546875" style="391" customWidth="1"/>
    <col min="13572" max="13572" width="15.5703125" style="391" customWidth="1"/>
    <col min="13573" max="13573" width="8.42578125" style="391" bestFit="1" customWidth="1"/>
    <col min="13574" max="13574" width="16" style="391" customWidth="1"/>
    <col min="13575" max="13575" width="8.42578125" style="391" customWidth="1"/>
    <col min="13576" max="13576" width="14.7109375" style="391" customWidth="1"/>
    <col min="13577" max="13577" width="8.5703125" style="391" customWidth="1"/>
    <col min="13578" max="13578" width="15.28515625" style="391" customWidth="1"/>
    <col min="13579" max="13579" width="8.5703125" style="391" customWidth="1"/>
    <col min="13580" max="13825" width="9.140625" style="391"/>
    <col min="13826" max="13826" width="6.28515625" style="391" customWidth="1"/>
    <col min="13827" max="13827" width="22.85546875" style="391" customWidth="1"/>
    <col min="13828" max="13828" width="15.5703125" style="391" customWidth="1"/>
    <col min="13829" max="13829" width="8.42578125" style="391" bestFit="1" customWidth="1"/>
    <col min="13830" max="13830" width="16" style="391" customWidth="1"/>
    <col min="13831" max="13831" width="8.42578125" style="391" customWidth="1"/>
    <col min="13832" max="13832" width="14.7109375" style="391" customWidth="1"/>
    <col min="13833" max="13833" width="8.5703125" style="391" customWidth="1"/>
    <col min="13834" max="13834" width="15.28515625" style="391" customWidth="1"/>
    <col min="13835" max="13835" width="8.5703125" style="391" customWidth="1"/>
    <col min="13836" max="14081" width="9.140625" style="391"/>
    <col min="14082" max="14082" width="6.28515625" style="391" customWidth="1"/>
    <col min="14083" max="14083" width="22.85546875" style="391" customWidth="1"/>
    <col min="14084" max="14084" width="15.5703125" style="391" customWidth="1"/>
    <col min="14085" max="14085" width="8.42578125" style="391" bestFit="1" customWidth="1"/>
    <col min="14086" max="14086" width="16" style="391" customWidth="1"/>
    <col min="14087" max="14087" width="8.42578125" style="391" customWidth="1"/>
    <col min="14088" max="14088" width="14.7109375" style="391" customWidth="1"/>
    <col min="14089" max="14089" width="8.5703125" style="391" customWidth="1"/>
    <col min="14090" max="14090" width="15.28515625" style="391" customWidth="1"/>
    <col min="14091" max="14091" width="8.5703125" style="391" customWidth="1"/>
    <col min="14092" max="14337" width="9.140625" style="391"/>
    <col min="14338" max="14338" width="6.28515625" style="391" customWidth="1"/>
    <col min="14339" max="14339" width="22.85546875" style="391" customWidth="1"/>
    <col min="14340" max="14340" width="15.5703125" style="391" customWidth="1"/>
    <col min="14341" max="14341" width="8.42578125" style="391" bestFit="1" customWidth="1"/>
    <col min="14342" max="14342" width="16" style="391" customWidth="1"/>
    <col min="14343" max="14343" width="8.42578125" style="391" customWidth="1"/>
    <col min="14344" max="14344" width="14.7109375" style="391" customWidth="1"/>
    <col min="14345" max="14345" width="8.5703125" style="391" customWidth="1"/>
    <col min="14346" max="14346" width="15.28515625" style="391" customWidth="1"/>
    <col min="14347" max="14347" width="8.5703125" style="391" customWidth="1"/>
    <col min="14348" max="14593" width="9.140625" style="391"/>
    <col min="14594" max="14594" width="6.28515625" style="391" customWidth="1"/>
    <col min="14595" max="14595" width="22.85546875" style="391" customWidth="1"/>
    <col min="14596" max="14596" width="15.5703125" style="391" customWidth="1"/>
    <col min="14597" max="14597" width="8.42578125" style="391" bestFit="1" customWidth="1"/>
    <col min="14598" max="14598" width="16" style="391" customWidth="1"/>
    <col min="14599" max="14599" width="8.42578125" style="391" customWidth="1"/>
    <col min="14600" max="14600" width="14.7109375" style="391" customWidth="1"/>
    <col min="14601" max="14601" width="8.5703125" style="391" customWidth="1"/>
    <col min="14602" max="14602" width="15.28515625" style="391" customWidth="1"/>
    <col min="14603" max="14603" width="8.5703125" style="391" customWidth="1"/>
    <col min="14604" max="14849" width="9.140625" style="391"/>
    <col min="14850" max="14850" width="6.28515625" style="391" customWidth="1"/>
    <col min="14851" max="14851" width="22.85546875" style="391" customWidth="1"/>
    <col min="14852" max="14852" width="15.5703125" style="391" customWidth="1"/>
    <col min="14853" max="14853" width="8.42578125" style="391" bestFit="1" customWidth="1"/>
    <col min="14854" max="14854" width="16" style="391" customWidth="1"/>
    <col min="14855" max="14855" width="8.42578125" style="391" customWidth="1"/>
    <col min="14856" max="14856" width="14.7109375" style="391" customWidth="1"/>
    <col min="14857" max="14857" width="8.5703125" style="391" customWidth="1"/>
    <col min="14858" max="14858" width="15.28515625" style="391" customWidth="1"/>
    <col min="14859" max="14859" width="8.5703125" style="391" customWidth="1"/>
    <col min="14860" max="15105" width="9.140625" style="391"/>
    <col min="15106" max="15106" width="6.28515625" style="391" customWidth="1"/>
    <col min="15107" max="15107" width="22.85546875" style="391" customWidth="1"/>
    <col min="15108" max="15108" width="15.5703125" style="391" customWidth="1"/>
    <col min="15109" max="15109" width="8.42578125" style="391" bestFit="1" customWidth="1"/>
    <col min="15110" max="15110" width="16" style="391" customWidth="1"/>
    <col min="15111" max="15111" width="8.42578125" style="391" customWidth="1"/>
    <col min="15112" max="15112" width="14.7109375" style="391" customWidth="1"/>
    <col min="15113" max="15113" width="8.5703125" style="391" customWidth="1"/>
    <col min="15114" max="15114" width="15.28515625" style="391" customWidth="1"/>
    <col min="15115" max="15115" width="8.5703125" style="391" customWidth="1"/>
    <col min="15116" max="15361" width="9.140625" style="391"/>
    <col min="15362" max="15362" width="6.28515625" style="391" customWidth="1"/>
    <col min="15363" max="15363" width="22.85546875" style="391" customWidth="1"/>
    <col min="15364" max="15364" width="15.5703125" style="391" customWidth="1"/>
    <col min="15365" max="15365" width="8.42578125" style="391" bestFit="1" customWidth="1"/>
    <col min="15366" max="15366" width="16" style="391" customWidth="1"/>
    <col min="15367" max="15367" width="8.42578125" style="391" customWidth="1"/>
    <col min="15368" max="15368" width="14.7109375" style="391" customWidth="1"/>
    <col min="15369" max="15369" width="8.5703125" style="391" customWidth="1"/>
    <col min="15370" max="15370" width="15.28515625" style="391" customWidth="1"/>
    <col min="15371" max="15371" width="8.5703125" style="391" customWidth="1"/>
    <col min="15372" max="15617" width="9.140625" style="391"/>
    <col min="15618" max="15618" width="6.28515625" style="391" customWidth="1"/>
    <col min="15619" max="15619" width="22.85546875" style="391" customWidth="1"/>
    <col min="15620" max="15620" width="15.5703125" style="391" customWidth="1"/>
    <col min="15621" max="15621" width="8.42578125" style="391" bestFit="1" customWidth="1"/>
    <col min="15622" max="15622" width="16" style="391" customWidth="1"/>
    <col min="15623" max="15623" width="8.42578125" style="391" customWidth="1"/>
    <col min="15624" max="15624" width="14.7109375" style="391" customWidth="1"/>
    <col min="15625" max="15625" width="8.5703125" style="391" customWidth="1"/>
    <col min="15626" max="15626" width="15.28515625" style="391" customWidth="1"/>
    <col min="15627" max="15627" width="8.5703125" style="391" customWidth="1"/>
    <col min="15628" max="15873" width="9.140625" style="391"/>
    <col min="15874" max="15874" width="6.28515625" style="391" customWidth="1"/>
    <col min="15875" max="15875" width="22.85546875" style="391" customWidth="1"/>
    <col min="15876" max="15876" width="15.5703125" style="391" customWidth="1"/>
    <col min="15877" max="15877" width="8.42578125" style="391" bestFit="1" customWidth="1"/>
    <col min="15878" max="15878" width="16" style="391" customWidth="1"/>
    <col min="15879" max="15879" width="8.42578125" style="391" customWidth="1"/>
    <col min="15880" max="15880" width="14.7109375" style="391" customWidth="1"/>
    <col min="15881" max="15881" width="8.5703125" style="391" customWidth="1"/>
    <col min="15882" max="15882" width="15.28515625" style="391" customWidth="1"/>
    <col min="15883" max="15883" width="8.5703125" style="391" customWidth="1"/>
    <col min="15884" max="16129" width="9.140625" style="391"/>
    <col min="16130" max="16130" width="6.28515625" style="391" customWidth="1"/>
    <col min="16131" max="16131" width="22.85546875" style="391" customWidth="1"/>
    <col min="16132" max="16132" width="15.5703125" style="391" customWidth="1"/>
    <col min="16133" max="16133" width="8.42578125" style="391" bestFit="1" customWidth="1"/>
    <col min="16134" max="16134" width="16" style="391" customWidth="1"/>
    <col min="16135" max="16135" width="8.42578125" style="391" customWidth="1"/>
    <col min="16136" max="16136" width="14.7109375" style="391" customWidth="1"/>
    <col min="16137" max="16137" width="8.5703125" style="391" customWidth="1"/>
    <col min="16138" max="16138" width="15.28515625" style="391" customWidth="1"/>
    <col min="16139" max="16139" width="8.5703125" style="391" customWidth="1"/>
    <col min="16140" max="16384" width="9.140625" style="391"/>
  </cols>
  <sheetData>
    <row r="1" spans="1:14" s="8" customFormat="1" ht="16.5" customHeight="1" x14ac:dyDescent="0.2">
      <c r="B1" s="4"/>
      <c r="C1" s="4"/>
      <c r="D1" s="5"/>
      <c r="E1" s="4"/>
      <c r="F1" s="6"/>
      <c r="G1" s="4"/>
      <c r="H1" s="6"/>
      <c r="I1" s="4"/>
      <c r="J1" s="812" t="s">
        <v>462</v>
      </c>
      <c r="K1" s="812"/>
      <c r="L1" s="812"/>
      <c r="M1" s="812"/>
    </row>
    <row r="2" spans="1:14" s="8" customFormat="1" ht="16.5" customHeight="1" x14ac:dyDescent="0.2">
      <c r="B2" s="813" t="s">
        <v>512</v>
      </c>
      <c r="C2" s="813"/>
      <c r="D2" s="813"/>
      <c r="E2" s="813"/>
      <c r="F2" s="813"/>
      <c r="G2" s="813"/>
      <c r="H2" s="813"/>
      <c r="I2" s="813"/>
      <c r="J2" s="813"/>
      <c r="K2" s="813"/>
      <c r="L2" s="10"/>
      <c r="M2" s="11"/>
    </row>
    <row r="3" spans="1:14" s="8" customFormat="1" ht="15.75" customHeight="1" thickBot="1" x14ac:dyDescent="0.25">
      <c r="B3" s="813" t="s">
        <v>731</v>
      </c>
      <c r="C3" s="813"/>
      <c r="D3" s="813"/>
      <c r="E3" s="813"/>
      <c r="F3" s="813"/>
      <c r="G3" s="813"/>
      <c r="H3" s="813"/>
      <c r="I3" s="813"/>
      <c r="J3" s="813"/>
      <c r="K3" s="813"/>
      <c r="L3" s="10"/>
      <c r="M3" s="11"/>
    </row>
    <row r="4" spans="1:14" s="8" customFormat="1" ht="16.5" hidden="1" customHeight="1" thickBot="1" x14ac:dyDescent="0.25">
      <c r="B4" s="12"/>
      <c r="C4" s="369"/>
      <c r="D4" s="369"/>
      <c r="E4" s="369"/>
      <c r="F4" s="369"/>
      <c r="G4" s="369"/>
      <c r="H4" s="369"/>
      <c r="I4" s="369"/>
      <c r="J4" s="369"/>
      <c r="K4" s="369"/>
      <c r="L4" s="369"/>
      <c r="M4" s="11"/>
    </row>
    <row r="5" spans="1:14" ht="24.75" customHeight="1" x14ac:dyDescent="0.2">
      <c r="A5" s="898" t="s">
        <v>466</v>
      </c>
      <c r="B5" s="886" t="s">
        <v>285</v>
      </c>
      <c r="C5" s="888" t="s">
        <v>467</v>
      </c>
      <c r="D5" s="890" t="s">
        <v>270</v>
      </c>
      <c r="E5" s="891"/>
      <c r="F5" s="890" t="s">
        <v>271</v>
      </c>
      <c r="G5" s="891"/>
      <c r="H5" s="892" t="s">
        <v>272</v>
      </c>
      <c r="I5" s="893"/>
      <c r="J5" s="894" t="s">
        <v>730</v>
      </c>
      <c r="K5" s="895"/>
    </row>
    <row r="6" spans="1:14" ht="30.75" customHeight="1" thickBot="1" x14ac:dyDescent="0.25">
      <c r="A6" s="899"/>
      <c r="B6" s="887"/>
      <c r="C6" s="889"/>
      <c r="D6" s="402" t="s">
        <v>423</v>
      </c>
      <c r="E6" s="403" t="s">
        <v>424</v>
      </c>
      <c r="F6" s="404" t="s">
        <v>423</v>
      </c>
      <c r="G6" s="405" t="s">
        <v>424</v>
      </c>
      <c r="H6" s="402" t="s">
        <v>423</v>
      </c>
      <c r="I6" s="406" t="s">
        <v>424</v>
      </c>
      <c r="J6" s="407" t="s">
        <v>423</v>
      </c>
      <c r="K6" s="408" t="s">
        <v>424</v>
      </c>
    </row>
    <row r="7" spans="1:14" ht="32.25" customHeight="1" x14ac:dyDescent="0.2">
      <c r="A7" s="900" t="s">
        <v>478</v>
      </c>
      <c r="B7" s="409">
        <v>1</v>
      </c>
      <c r="C7" s="397" t="s">
        <v>594</v>
      </c>
      <c r="D7" s="677">
        <f>'Anexa 6'!K117</f>
        <v>933758646.69999957</v>
      </c>
      <c r="E7" s="678">
        <f>'Anexa 6'!J117</f>
        <v>10883</v>
      </c>
      <c r="F7" s="679">
        <f>'Anexa 6'!K118</f>
        <v>850213380.74999976</v>
      </c>
      <c r="G7" s="678">
        <f>'Anexa 6'!J118</f>
        <v>606</v>
      </c>
      <c r="H7" s="679">
        <f>'Anexa 6'!K119</f>
        <v>132899235.78999998</v>
      </c>
      <c r="I7" s="680">
        <f>'Anexa 6'!J119</f>
        <v>725</v>
      </c>
      <c r="J7" s="681">
        <f>D7+F7+H7</f>
        <v>1916871263.2399993</v>
      </c>
      <c r="K7" s="682">
        <f>E7+G7+I7</f>
        <v>12214</v>
      </c>
    </row>
    <row r="8" spans="1:14" ht="32.25" customHeight="1" x14ac:dyDescent="0.2">
      <c r="A8" s="901"/>
      <c r="B8" s="409">
        <v>2</v>
      </c>
      <c r="C8" s="398" t="s">
        <v>480</v>
      </c>
      <c r="D8" s="683">
        <v>1563251671.7612975</v>
      </c>
      <c r="E8" s="684">
        <v>3875</v>
      </c>
      <c r="F8" s="685">
        <v>972143592.76999974</v>
      </c>
      <c r="G8" s="684">
        <v>321</v>
      </c>
      <c r="H8" s="685">
        <v>611391382.54780018</v>
      </c>
      <c r="I8" s="686">
        <v>786</v>
      </c>
      <c r="J8" s="681">
        <f t="shared" ref="J8:J14" si="0">D8+F8+H8</f>
        <v>3146786647.0790973</v>
      </c>
      <c r="K8" s="682">
        <f t="shared" ref="K8:K14" si="1">E8+G8+I8</f>
        <v>4982</v>
      </c>
    </row>
    <row r="9" spans="1:14" ht="40.5" customHeight="1" x14ac:dyDescent="0.2">
      <c r="A9" s="901"/>
      <c r="B9" s="410">
        <v>3</v>
      </c>
      <c r="C9" s="399" t="s">
        <v>595</v>
      </c>
      <c r="D9" s="687">
        <f>'Anexa 7'!K176</f>
        <v>292701069.43000031</v>
      </c>
      <c r="E9" s="688">
        <f>'Anexa 7'!J176</f>
        <v>8384</v>
      </c>
      <c r="F9" s="689">
        <f>'Anexa 7'!K177</f>
        <v>399895402.12</v>
      </c>
      <c r="G9" s="688">
        <f>'Anexa 7'!J177</f>
        <v>1628</v>
      </c>
      <c r="H9" s="689">
        <f>'Anexa 7'!K178</f>
        <v>39865966.370000005</v>
      </c>
      <c r="I9" s="690">
        <f>'Anexa 7'!J178</f>
        <v>512</v>
      </c>
      <c r="J9" s="681">
        <f t="shared" si="0"/>
        <v>732462437.92000031</v>
      </c>
      <c r="K9" s="682">
        <f t="shared" si="1"/>
        <v>10524</v>
      </c>
    </row>
    <row r="10" spans="1:14" ht="40.5" customHeight="1" x14ac:dyDescent="0.2">
      <c r="A10" s="901"/>
      <c r="B10" s="410">
        <v>4</v>
      </c>
      <c r="C10" s="399" t="s">
        <v>481</v>
      </c>
      <c r="D10" s="687">
        <v>59404280.236000001</v>
      </c>
      <c r="E10" s="688">
        <v>1089</v>
      </c>
      <c r="F10" s="689">
        <v>88706843.842000008</v>
      </c>
      <c r="G10" s="688">
        <v>340</v>
      </c>
      <c r="H10" s="689">
        <v>30768360.990000006</v>
      </c>
      <c r="I10" s="690">
        <v>393</v>
      </c>
      <c r="J10" s="681">
        <f t="shared" si="0"/>
        <v>178879485.06800002</v>
      </c>
      <c r="K10" s="682">
        <f t="shared" si="1"/>
        <v>1822</v>
      </c>
    </row>
    <row r="11" spans="1:14" ht="40.5" customHeight="1" x14ac:dyDescent="0.2">
      <c r="A11" s="455"/>
      <c r="B11" s="410">
        <v>5</v>
      </c>
      <c r="C11" s="399" t="s">
        <v>593</v>
      </c>
      <c r="D11" s="687">
        <f>'Anexa 10'!D14</f>
        <v>66955</v>
      </c>
      <c r="E11" s="691">
        <f>'Anexa 10'!C14</f>
        <v>1</v>
      </c>
      <c r="F11" s="689">
        <f>'Anexa 10'!D15</f>
        <v>0</v>
      </c>
      <c r="G11" s="704">
        <f>'Anexa 10'!C15</f>
        <v>0</v>
      </c>
      <c r="H11" s="689">
        <f>'Anexa 10'!D16</f>
        <v>18203952.289999999</v>
      </c>
      <c r="I11" s="692">
        <f>'Anexa 10'!C16</f>
        <v>77</v>
      </c>
      <c r="J11" s="681">
        <f t="shared" si="0"/>
        <v>18270907.289999999</v>
      </c>
      <c r="K11" s="682">
        <f t="shared" si="1"/>
        <v>78</v>
      </c>
    </row>
    <row r="12" spans="1:14" ht="40.5" customHeight="1" x14ac:dyDescent="0.2">
      <c r="A12" s="455"/>
      <c r="B12" s="410"/>
      <c r="C12" s="399" t="s">
        <v>695</v>
      </c>
      <c r="D12" s="687">
        <v>0</v>
      </c>
      <c r="E12" s="691">
        <v>0</v>
      </c>
      <c r="F12" s="689">
        <v>0</v>
      </c>
      <c r="G12" s="693">
        <v>0</v>
      </c>
      <c r="H12" s="689">
        <v>699939</v>
      </c>
      <c r="I12" s="692">
        <v>1</v>
      </c>
      <c r="J12" s="681">
        <f t="shared" si="0"/>
        <v>699939</v>
      </c>
      <c r="K12" s="682">
        <f t="shared" si="1"/>
        <v>1</v>
      </c>
    </row>
    <row r="13" spans="1:14" ht="76.5" customHeight="1" x14ac:dyDescent="0.2">
      <c r="A13" s="400" t="s">
        <v>483</v>
      </c>
      <c r="B13" s="411">
        <v>6</v>
      </c>
      <c r="C13" s="412" t="s">
        <v>516</v>
      </c>
      <c r="D13" s="694">
        <f>'Anexa 8'!K125</f>
        <v>24346847.299999997</v>
      </c>
      <c r="E13" s="695">
        <f>'Anexa 8'!J125</f>
        <v>578</v>
      </c>
      <c r="F13" s="696">
        <f>'Anexa 8'!K126</f>
        <v>148227079.95000005</v>
      </c>
      <c r="G13" s="695">
        <f>'Anexa 8'!J126</f>
        <v>1482</v>
      </c>
      <c r="H13" s="696">
        <f>'Anexa 8'!K127</f>
        <v>5303346.6500000004</v>
      </c>
      <c r="I13" s="697">
        <f>'Anexa 8'!J127</f>
        <v>111</v>
      </c>
      <c r="J13" s="698">
        <f t="shared" si="0"/>
        <v>177877273.90000007</v>
      </c>
      <c r="K13" s="699">
        <f t="shared" si="1"/>
        <v>2171</v>
      </c>
      <c r="N13" s="464"/>
    </row>
    <row r="14" spans="1:14" ht="34.5" thickBot="1" x14ac:dyDescent="0.25">
      <c r="A14" s="401" t="s">
        <v>485</v>
      </c>
      <c r="B14" s="413">
        <v>7</v>
      </c>
      <c r="C14" s="414" t="s">
        <v>486</v>
      </c>
      <c r="D14" s="700">
        <f>'Anexa 9'!K118</f>
        <v>119132437.30000003</v>
      </c>
      <c r="E14" s="701">
        <f>'Anexa 9'!J118</f>
        <v>139</v>
      </c>
      <c r="F14" s="702">
        <f>'Anexa 9'!K119</f>
        <v>3698334.83</v>
      </c>
      <c r="G14" s="701">
        <f>'Anexa 9'!J119</f>
        <v>11</v>
      </c>
      <c r="H14" s="702">
        <v>166873661.83000004</v>
      </c>
      <c r="I14" s="703">
        <v>890</v>
      </c>
      <c r="J14" s="681">
        <f t="shared" si="0"/>
        <v>289704433.96000004</v>
      </c>
      <c r="K14" s="682">
        <f t="shared" si="1"/>
        <v>1040</v>
      </c>
      <c r="M14" s="649"/>
    </row>
    <row r="15" spans="1:14" ht="25.5" customHeight="1" x14ac:dyDescent="0.2">
      <c r="A15" s="902" t="s">
        <v>517</v>
      </c>
      <c r="B15" s="903"/>
      <c r="C15" s="903"/>
      <c r="D15" s="466">
        <f t="shared" ref="D15:K15" si="2">SUM(D7:D14)</f>
        <v>2992661907.7272978</v>
      </c>
      <c r="E15" s="467">
        <f t="shared" si="2"/>
        <v>24949</v>
      </c>
      <c r="F15" s="468">
        <f t="shared" si="2"/>
        <v>2462884634.2619991</v>
      </c>
      <c r="G15" s="469">
        <f t="shared" si="2"/>
        <v>4388</v>
      </c>
      <c r="H15" s="468">
        <f t="shared" si="2"/>
        <v>1006005845.4678001</v>
      </c>
      <c r="I15" s="469">
        <f t="shared" si="2"/>
        <v>3495</v>
      </c>
      <c r="J15" s="468">
        <f t="shared" si="2"/>
        <v>6461552387.4570961</v>
      </c>
      <c r="K15" s="470">
        <f t="shared" si="2"/>
        <v>32832</v>
      </c>
      <c r="M15" s="648"/>
    </row>
    <row r="16" spans="1:14" s="392" customFormat="1" ht="21" customHeight="1" thickBot="1" x14ac:dyDescent="0.25">
      <c r="A16" s="896" t="s">
        <v>597</v>
      </c>
      <c r="B16" s="897"/>
      <c r="C16" s="897"/>
      <c r="D16" s="465">
        <f>D15/J15*100</f>
        <v>46.314905896863607</v>
      </c>
      <c r="E16" s="471">
        <f>E15/K15*100</f>
        <v>75.98988791423001</v>
      </c>
      <c r="F16" s="472">
        <f>F15/J15*100</f>
        <v>38.115989573076142</v>
      </c>
      <c r="G16" s="473">
        <f>G15/K15*100</f>
        <v>13.365009746588694</v>
      </c>
      <c r="H16" s="472">
        <f>H15/J15*100</f>
        <v>15.569104530060269</v>
      </c>
      <c r="I16" s="473">
        <f>I15/K15*100</f>
        <v>10.645102339181287</v>
      </c>
      <c r="J16" s="474">
        <v>100</v>
      </c>
      <c r="K16" s="475">
        <v>100</v>
      </c>
    </row>
    <row r="17" spans="3:11" ht="22.5" customHeight="1" x14ac:dyDescent="0.2">
      <c r="C17" s="393" t="s">
        <v>518</v>
      </c>
      <c r="D17" s="394">
        <f>D15/J15</f>
        <v>0.46314905896863606</v>
      </c>
      <c r="E17" s="394">
        <f>E15/K15</f>
        <v>0.75989887914230014</v>
      </c>
      <c r="F17" s="394">
        <f>F15/J15</f>
        <v>0.38115989573076142</v>
      </c>
      <c r="G17" s="394">
        <f>G15/K15</f>
        <v>0.13365009746588694</v>
      </c>
      <c r="H17" s="394">
        <f>H15/J15</f>
        <v>0.15569104530060268</v>
      </c>
      <c r="I17" s="394">
        <f>I15/K15</f>
        <v>0.10645102339181287</v>
      </c>
      <c r="J17" s="394">
        <f t="shared" ref="J17:K17" si="3">D17+F17+H17</f>
        <v>1.0000000000000002</v>
      </c>
      <c r="K17" s="394">
        <f t="shared" si="3"/>
        <v>1</v>
      </c>
    </row>
    <row r="18" spans="3:11" ht="40.5" customHeight="1" x14ac:dyDescent="0.2">
      <c r="C18" s="393"/>
      <c r="D18" s="394" t="s">
        <v>554</v>
      </c>
      <c r="E18" s="394" t="s">
        <v>555</v>
      </c>
      <c r="F18" s="394" t="s">
        <v>556</v>
      </c>
      <c r="G18" s="394" t="s">
        <v>557</v>
      </c>
      <c r="H18" s="394" t="s">
        <v>558</v>
      </c>
      <c r="I18" s="394" t="s">
        <v>559</v>
      </c>
      <c r="J18" s="394"/>
      <c r="K18" s="394"/>
    </row>
    <row r="150" spans="3:6" x14ac:dyDescent="0.2">
      <c r="C150" s="391">
        <f>SUM(C7:C84)</f>
        <v>0</v>
      </c>
      <c r="D150" s="391">
        <f t="shared" ref="D150:F150" si="4">SUM(D7:D84)</f>
        <v>5985323862.2326508</v>
      </c>
      <c r="E150" s="391">
        <f t="shared" si="4"/>
        <v>49974.749786793371</v>
      </c>
      <c r="F150" s="391">
        <f t="shared" si="4"/>
        <v>4925769307.0211477</v>
      </c>
    </row>
    <row r="151" spans="3:6" x14ac:dyDescent="0.2">
      <c r="C151" s="391">
        <f>SUM(C85:C89)</f>
        <v>0</v>
      </c>
      <c r="D151" s="391">
        <f t="shared" ref="D151:F151" si="5">SUM(D85:D89)</f>
        <v>0</v>
      </c>
      <c r="E151" s="391">
        <f t="shared" si="5"/>
        <v>0</v>
      </c>
      <c r="F151" s="391">
        <f t="shared" si="5"/>
        <v>0</v>
      </c>
    </row>
    <row r="152" spans="3:6" x14ac:dyDescent="0.2">
      <c r="C152" s="391">
        <f>SUM(C90:C146)</f>
        <v>0</v>
      </c>
      <c r="D152" s="391">
        <f t="shared" ref="D152:F152" si="6">SUM(D90:D146)</f>
        <v>0</v>
      </c>
      <c r="E152" s="391">
        <f t="shared" si="6"/>
        <v>0</v>
      </c>
      <c r="F152" s="391">
        <f t="shared" si="6"/>
        <v>0</v>
      </c>
    </row>
  </sheetData>
  <mergeCells count="14">
    <mergeCell ref="A16:C16"/>
    <mergeCell ref="A5:A6"/>
    <mergeCell ref="A7:A10"/>
    <mergeCell ref="A15:C15"/>
    <mergeCell ref="J1:K1"/>
    <mergeCell ref="L1:M1"/>
    <mergeCell ref="B2:K2"/>
    <mergeCell ref="B3:K3"/>
    <mergeCell ref="B5:B6"/>
    <mergeCell ref="C5:C6"/>
    <mergeCell ref="D5:E5"/>
    <mergeCell ref="F5:G5"/>
    <mergeCell ref="H5:I5"/>
    <mergeCell ref="J5:K5"/>
  </mergeCells>
  <pageMargins left="0.78740157480314965" right="0.78740157480314965" top="0.98425196850393704" bottom="0.98425196850393704" header="0.51181102362204722" footer="0.51181102362204722"/>
  <pageSetup paperSize="9" scale="9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6365C"/>
    <pageSetUpPr fitToPage="1"/>
  </sheetPr>
  <dimension ref="A1:W153"/>
  <sheetViews>
    <sheetView tabSelected="1" view="pageBreakPreview" zoomScaleNormal="70" zoomScaleSheetLayoutView="100" workbookViewId="0">
      <pane xSplit="1" ySplit="7" topLeftCell="B8" activePane="bottomRight" state="frozen"/>
      <selection activeCell="B5" sqref="B5:B6"/>
      <selection pane="topRight" activeCell="B5" sqref="B5:B6"/>
      <selection pane="bottomLeft" activeCell="B5" sqref="B5:B6"/>
      <selection pane="bottomRight" activeCell="B5" sqref="B5:B6"/>
    </sheetView>
  </sheetViews>
  <sheetFormatPr defaultRowHeight="12.75" x14ac:dyDescent="0.2"/>
  <cols>
    <col min="1" max="1" width="14" style="7" customWidth="1"/>
    <col min="2" max="2" width="5.140625" style="7" customWidth="1"/>
    <col min="3" max="3" width="22.85546875" style="147" customWidth="1"/>
    <col min="4" max="4" width="7.28515625" style="147" customWidth="1"/>
    <col min="5" max="5" width="8.5703125" style="148" customWidth="1"/>
    <col min="6" max="6" width="9.42578125" style="147" customWidth="1"/>
    <col min="7" max="7" width="14.140625" style="149" customWidth="1"/>
    <col min="8" max="8" width="5.85546875" style="147" customWidth="1"/>
    <col min="9" max="9" width="5.85546875" style="148" customWidth="1"/>
    <col min="10" max="10" width="7.42578125" style="7" customWidth="1"/>
    <col min="11" max="11" width="7.28515625" style="7" customWidth="1"/>
    <col min="12" max="12" width="9.42578125" style="7" customWidth="1"/>
    <col min="13" max="13" width="13.28515625" style="7" customWidth="1"/>
    <col min="14" max="15" width="5.85546875" style="7" customWidth="1"/>
    <col min="16" max="17" width="9.5703125" style="7" customWidth="1"/>
    <col min="18" max="19" width="9.7109375" style="7" customWidth="1"/>
    <col min="20" max="20" width="10.7109375" style="7" customWidth="1"/>
    <col min="21" max="21" width="13.42578125" style="7" bestFit="1" customWidth="1"/>
    <col min="22" max="22" width="14.85546875" style="7" bestFit="1" customWidth="1"/>
    <col min="23" max="23" width="19.7109375" style="7" customWidth="1"/>
    <col min="24" max="255" width="9.140625" style="7"/>
    <col min="256" max="256" width="10.5703125" style="7" customWidth="1"/>
    <col min="257" max="257" width="5.140625" style="7" customWidth="1"/>
    <col min="258" max="258" width="20.42578125" style="7" customWidth="1"/>
    <col min="259" max="259" width="7.28515625" style="7" customWidth="1"/>
    <col min="260" max="260" width="8.5703125" style="7" customWidth="1"/>
    <col min="261" max="261" width="9.42578125" style="7" customWidth="1"/>
    <col min="262" max="262" width="13.28515625" style="7" customWidth="1"/>
    <col min="263" max="264" width="5.85546875" style="7" customWidth="1"/>
    <col min="265" max="265" width="7.42578125" style="7" customWidth="1"/>
    <col min="266" max="266" width="7.28515625" style="7" customWidth="1"/>
    <col min="267" max="267" width="9.42578125" style="7" customWidth="1"/>
    <col min="268" max="268" width="13.28515625" style="7" customWidth="1"/>
    <col min="269" max="270" width="5.85546875" style="7" customWidth="1"/>
    <col min="271" max="273" width="9.5703125" style="7" customWidth="1"/>
    <col min="274" max="274" width="9.7109375" style="7" customWidth="1"/>
    <col min="275" max="275" width="10.5703125" style="7" customWidth="1"/>
    <col min="276" max="276" width="9.5703125" style="7" customWidth="1"/>
    <col min="277" max="511" width="9.140625" style="7"/>
    <col min="512" max="512" width="10.5703125" style="7" customWidth="1"/>
    <col min="513" max="513" width="5.140625" style="7" customWidth="1"/>
    <col min="514" max="514" width="20.42578125" style="7" customWidth="1"/>
    <col min="515" max="515" width="7.28515625" style="7" customWidth="1"/>
    <col min="516" max="516" width="8.5703125" style="7" customWidth="1"/>
    <col min="517" max="517" width="9.42578125" style="7" customWidth="1"/>
    <col min="518" max="518" width="13.28515625" style="7" customWidth="1"/>
    <col min="519" max="520" width="5.85546875" style="7" customWidth="1"/>
    <col min="521" max="521" width="7.42578125" style="7" customWidth="1"/>
    <col min="522" max="522" width="7.28515625" style="7" customWidth="1"/>
    <col min="523" max="523" width="9.42578125" style="7" customWidth="1"/>
    <col min="524" max="524" width="13.28515625" style="7" customWidth="1"/>
    <col min="525" max="526" width="5.85546875" style="7" customWidth="1"/>
    <col min="527" max="529" width="9.5703125" style="7" customWidth="1"/>
    <col min="530" max="530" width="9.7109375" style="7" customWidth="1"/>
    <col min="531" max="531" width="10.5703125" style="7" customWidth="1"/>
    <col min="532" max="532" width="9.5703125" style="7" customWidth="1"/>
    <col min="533" max="767" width="9.140625" style="7"/>
    <col min="768" max="768" width="10.5703125" style="7" customWidth="1"/>
    <col min="769" max="769" width="5.140625" style="7" customWidth="1"/>
    <col min="770" max="770" width="20.42578125" style="7" customWidth="1"/>
    <col min="771" max="771" width="7.28515625" style="7" customWidth="1"/>
    <col min="772" max="772" width="8.5703125" style="7" customWidth="1"/>
    <col min="773" max="773" width="9.42578125" style="7" customWidth="1"/>
    <col min="774" max="774" width="13.28515625" style="7" customWidth="1"/>
    <col min="775" max="776" width="5.85546875" style="7" customWidth="1"/>
    <col min="777" max="777" width="7.42578125" style="7" customWidth="1"/>
    <col min="778" max="778" width="7.28515625" style="7" customWidth="1"/>
    <col min="779" max="779" width="9.42578125" style="7" customWidth="1"/>
    <col min="780" max="780" width="13.28515625" style="7" customWidth="1"/>
    <col min="781" max="782" width="5.85546875" style="7" customWidth="1"/>
    <col min="783" max="785" width="9.5703125" style="7" customWidth="1"/>
    <col min="786" max="786" width="9.7109375" style="7" customWidth="1"/>
    <col min="787" max="787" width="10.5703125" style="7" customWidth="1"/>
    <col min="788" max="788" width="9.5703125" style="7" customWidth="1"/>
    <col min="789" max="1023" width="9.140625" style="7"/>
    <col min="1024" max="1024" width="10.5703125" style="7" customWidth="1"/>
    <col min="1025" max="1025" width="5.140625" style="7" customWidth="1"/>
    <col min="1026" max="1026" width="20.42578125" style="7" customWidth="1"/>
    <col min="1027" max="1027" width="7.28515625" style="7" customWidth="1"/>
    <col min="1028" max="1028" width="8.5703125" style="7" customWidth="1"/>
    <col min="1029" max="1029" width="9.42578125" style="7" customWidth="1"/>
    <col min="1030" max="1030" width="13.28515625" style="7" customWidth="1"/>
    <col min="1031" max="1032" width="5.85546875" style="7" customWidth="1"/>
    <col min="1033" max="1033" width="7.42578125" style="7" customWidth="1"/>
    <col min="1034" max="1034" width="7.28515625" style="7" customWidth="1"/>
    <col min="1035" max="1035" width="9.42578125" style="7" customWidth="1"/>
    <col min="1036" max="1036" width="13.28515625" style="7" customWidth="1"/>
    <col min="1037" max="1038" width="5.85546875" style="7" customWidth="1"/>
    <col min="1039" max="1041" width="9.5703125" style="7" customWidth="1"/>
    <col min="1042" max="1042" width="9.7109375" style="7" customWidth="1"/>
    <col min="1043" max="1043" width="10.5703125" style="7" customWidth="1"/>
    <col min="1044" max="1044" width="9.5703125" style="7" customWidth="1"/>
    <col min="1045" max="1279" width="9.140625" style="7"/>
    <col min="1280" max="1280" width="10.5703125" style="7" customWidth="1"/>
    <col min="1281" max="1281" width="5.140625" style="7" customWidth="1"/>
    <col min="1282" max="1282" width="20.42578125" style="7" customWidth="1"/>
    <col min="1283" max="1283" width="7.28515625" style="7" customWidth="1"/>
    <col min="1284" max="1284" width="8.5703125" style="7" customWidth="1"/>
    <col min="1285" max="1285" width="9.42578125" style="7" customWidth="1"/>
    <col min="1286" max="1286" width="13.28515625" style="7" customWidth="1"/>
    <col min="1287" max="1288" width="5.85546875" style="7" customWidth="1"/>
    <col min="1289" max="1289" width="7.42578125" style="7" customWidth="1"/>
    <col min="1290" max="1290" width="7.28515625" style="7" customWidth="1"/>
    <col min="1291" max="1291" width="9.42578125" style="7" customWidth="1"/>
    <col min="1292" max="1292" width="13.28515625" style="7" customWidth="1"/>
    <col min="1293" max="1294" width="5.85546875" style="7" customWidth="1"/>
    <col min="1295" max="1297" width="9.5703125" style="7" customWidth="1"/>
    <col min="1298" max="1298" width="9.7109375" style="7" customWidth="1"/>
    <col min="1299" max="1299" width="10.5703125" style="7" customWidth="1"/>
    <col min="1300" max="1300" width="9.5703125" style="7" customWidth="1"/>
    <col min="1301" max="1535" width="9.140625" style="7"/>
    <col min="1536" max="1536" width="10.5703125" style="7" customWidth="1"/>
    <col min="1537" max="1537" width="5.140625" style="7" customWidth="1"/>
    <col min="1538" max="1538" width="20.42578125" style="7" customWidth="1"/>
    <col min="1539" max="1539" width="7.28515625" style="7" customWidth="1"/>
    <col min="1540" max="1540" width="8.5703125" style="7" customWidth="1"/>
    <col min="1541" max="1541" width="9.42578125" style="7" customWidth="1"/>
    <col min="1542" max="1542" width="13.28515625" style="7" customWidth="1"/>
    <col min="1543" max="1544" width="5.85546875" style="7" customWidth="1"/>
    <col min="1545" max="1545" width="7.42578125" style="7" customWidth="1"/>
    <col min="1546" max="1546" width="7.28515625" style="7" customWidth="1"/>
    <col min="1547" max="1547" width="9.42578125" style="7" customWidth="1"/>
    <col min="1548" max="1548" width="13.28515625" style="7" customWidth="1"/>
    <col min="1549" max="1550" width="5.85546875" style="7" customWidth="1"/>
    <col min="1551" max="1553" width="9.5703125" style="7" customWidth="1"/>
    <col min="1554" max="1554" width="9.7109375" style="7" customWidth="1"/>
    <col min="1555" max="1555" width="10.5703125" style="7" customWidth="1"/>
    <col min="1556" max="1556" width="9.5703125" style="7" customWidth="1"/>
    <col min="1557" max="1791" width="9.140625" style="7"/>
    <col min="1792" max="1792" width="10.5703125" style="7" customWidth="1"/>
    <col min="1793" max="1793" width="5.140625" style="7" customWidth="1"/>
    <col min="1794" max="1794" width="20.42578125" style="7" customWidth="1"/>
    <col min="1795" max="1795" width="7.28515625" style="7" customWidth="1"/>
    <col min="1796" max="1796" width="8.5703125" style="7" customWidth="1"/>
    <col min="1797" max="1797" width="9.42578125" style="7" customWidth="1"/>
    <col min="1798" max="1798" width="13.28515625" style="7" customWidth="1"/>
    <col min="1799" max="1800" width="5.85546875" style="7" customWidth="1"/>
    <col min="1801" max="1801" width="7.42578125" style="7" customWidth="1"/>
    <col min="1802" max="1802" width="7.28515625" style="7" customWidth="1"/>
    <col min="1803" max="1803" width="9.42578125" style="7" customWidth="1"/>
    <col min="1804" max="1804" width="13.28515625" style="7" customWidth="1"/>
    <col min="1805" max="1806" width="5.85546875" style="7" customWidth="1"/>
    <col min="1807" max="1809" width="9.5703125" style="7" customWidth="1"/>
    <col min="1810" max="1810" width="9.7109375" style="7" customWidth="1"/>
    <col min="1811" max="1811" width="10.5703125" style="7" customWidth="1"/>
    <col min="1812" max="1812" width="9.5703125" style="7" customWidth="1"/>
    <col min="1813" max="2047" width="9.140625" style="7"/>
    <col min="2048" max="2048" width="10.5703125" style="7" customWidth="1"/>
    <col min="2049" max="2049" width="5.140625" style="7" customWidth="1"/>
    <col min="2050" max="2050" width="20.42578125" style="7" customWidth="1"/>
    <col min="2051" max="2051" width="7.28515625" style="7" customWidth="1"/>
    <col min="2052" max="2052" width="8.5703125" style="7" customWidth="1"/>
    <col min="2053" max="2053" width="9.42578125" style="7" customWidth="1"/>
    <col min="2054" max="2054" width="13.28515625" style="7" customWidth="1"/>
    <col min="2055" max="2056" width="5.85546875" style="7" customWidth="1"/>
    <col min="2057" max="2057" width="7.42578125" style="7" customWidth="1"/>
    <col min="2058" max="2058" width="7.28515625" style="7" customWidth="1"/>
    <col min="2059" max="2059" width="9.42578125" style="7" customWidth="1"/>
    <col min="2060" max="2060" width="13.28515625" style="7" customWidth="1"/>
    <col min="2061" max="2062" width="5.85546875" style="7" customWidth="1"/>
    <col min="2063" max="2065" width="9.5703125" style="7" customWidth="1"/>
    <col min="2066" max="2066" width="9.7109375" style="7" customWidth="1"/>
    <col min="2067" max="2067" width="10.5703125" style="7" customWidth="1"/>
    <col min="2068" max="2068" width="9.5703125" style="7" customWidth="1"/>
    <col min="2069" max="2303" width="9.140625" style="7"/>
    <col min="2304" max="2304" width="10.5703125" style="7" customWidth="1"/>
    <col min="2305" max="2305" width="5.140625" style="7" customWidth="1"/>
    <col min="2306" max="2306" width="20.42578125" style="7" customWidth="1"/>
    <col min="2307" max="2307" width="7.28515625" style="7" customWidth="1"/>
    <col min="2308" max="2308" width="8.5703125" style="7" customWidth="1"/>
    <col min="2309" max="2309" width="9.42578125" style="7" customWidth="1"/>
    <col min="2310" max="2310" width="13.28515625" style="7" customWidth="1"/>
    <col min="2311" max="2312" width="5.85546875" style="7" customWidth="1"/>
    <col min="2313" max="2313" width="7.42578125" style="7" customWidth="1"/>
    <col min="2314" max="2314" width="7.28515625" style="7" customWidth="1"/>
    <col min="2315" max="2315" width="9.42578125" style="7" customWidth="1"/>
    <col min="2316" max="2316" width="13.28515625" style="7" customWidth="1"/>
    <col min="2317" max="2318" width="5.85546875" style="7" customWidth="1"/>
    <col min="2319" max="2321" width="9.5703125" style="7" customWidth="1"/>
    <col min="2322" max="2322" width="9.7109375" style="7" customWidth="1"/>
    <col min="2323" max="2323" width="10.5703125" style="7" customWidth="1"/>
    <col min="2324" max="2324" width="9.5703125" style="7" customWidth="1"/>
    <col min="2325" max="2559" width="9.140625" style="7"/>
    <col min="2560" max="2560" width="10.5703125" style="7" customWidth="1"/>
    <col min="2561" max="2561" width="5.140625" style="7" customWidth="1"/>
    <col min="2562" max="2562" width="20.42578125" style="7" customWidth="1"/>
    <col min="2563" max="2563" width="7.28515625" style="7" customWidth="1"/>
    <col min="2564" max="2564" width="8.5703125" style="7" customWidth="1"/>
    <col min="2565" max="2565" width="9.42578125" style="7" customWidth="1"/>
    <col min="2566" max="2566" width="13.28515625" style="7" customWidth="1"/>
    <col min="2567" max="2568" width="5.85546875" style="7" customWidth="1"/>
    <col min="2569" max="2569" width="7.42578125" style="7" customWidth="1"/>
    <col min="2570" max="2570" width="7.28515625" style="7" customWidth="1"/>
    <col min="2571" max="2571" width="9.42578125" style="7" customWidth="1"/>
    <col min="2572" max="2572" width="13.28515625" style="7" customWidth="1"/>
    <col min="2573" max="2574" width="5.85546875" style="7" customWidth="1"/>
    <col min="2575" max="2577" width="9.5703125" style="7" customWidth="1"/>
    <col min="2578" max="2578" width="9.7109375" style="7" customWidth="1"/>
    <col min="2579" max="2579" width="10.5703125" style="7" customWidth="1"/>
    <col min="2580" max="2580" width="9.5703125" style="7" customWidth="1"/>
    <col min="2581" max="2815" width="9.140625" style="7"/>
    <col min="2816" max="2816" width="10.5703125" style="7" customWidth="1"/>
    <col min="2817" max="2817" width="5.140625" style="7" customWidth="1"/>
    <col min="2818" max="2818" width="20.42578125" style="7" customWidth="1"/>
    <col min="2819" max="2819" width="7.28515625" style="7" customWidth="1"/>
    <col min="2820" max="2820" width="8.5703125" style="7" customWidth="1"/>
    <col min="2821" max="2821" width="9.42578125" style="7" customWidth="1"/>
    <col min="2822" max="2822" width="13.28515625" style="7" customWidth="1"/>
    <col min="2823" max="2824" width="5.85546875" style="7" customWidth="1"/>
    <col min="2825" max="2825" width="7.42578125" style="7" customWidth="1"/>
    <col min="2826" max="2826" width="7.28515625" style="7" customWidth="1"/>
    <col min="2827" max="2827" width="9.42578125" style="7" customWidth="1"/>
    <col min="2828" max="2828" width="13.28515625" style="7" customWidth="1"/>
    <col min="2829" max="2830" width="5.85546875" style="7" customWidth="1"/>
    <col min="2831" max="2833" width="9.5703125" style="7" customWidth="1"/>
    <col min="2834" max="2834" width="9.7109375" style="7" customWidth="1"/>
    <col min="2835" max="2835" width="10.5703125" style="7" customWidth="1"/>
    <col min="2836" max="2836" width="9.5703125" style="7" customWidth="1"/>
    <col min="2837" max="3071" width="9.140625" style="7"/>
    <col min="3072" max="3072" width="10.5703125" style="7" customWidth="1"/>
    <col min="3073" max="3073" width="5.140625" style="7" customWidth="1"/>
    <col min="3074" max="3074" width="20.42578125" style="7" customWidth="1"/>
    <col min="3075" max="3075" width="7.28515625" style="7" customWidth="1"/>
    <col min="3076" max="3076" width="8.5703125" style="7" customWidth="1"/>
    <col min="3077" max="3077" width="9.42578125" style="7" customWidth="1"/>
    <col min="3078" max="3078" width="13.28515625" style="7" customWidth="1"/>
    <col min="3079" max="3080" width="5.85546875" style="7" customWidth="1"/>
    <col min="3081" max="3081" width="7.42578125" style="7" customWidth="1"/>
    <col min="3082" max="3082" width="7.28515625" style="7" customWidth="1"/>
    <col min="3083" max="3083" width="9.42578125" style="7" customWidth="1"/>
    <col min="3084" max="3084" width="13.28515625" style="7" customWidth="1"/>
    <col min="3085" max="3086" width="5.85546875" style="7" customWidth="1"/>
    <col min="3087" max="3089" width="9.5703125" style="7" customWidth="1"/>
    <col min="3090" max="3090" width="9.7109375" style="7" customWidth="1"/>
    <col min="3091" max="3091" width="10.5703125" style="7" customWidth="1"/>
    <col min="3092" max="3092" width="9.5703125" style="7" customWidth="1"/>
    <col min="3093" max="3327" width="9.140625" style="7"/>
    <col min="3328" max="3328" width="10.5703125" style="7" customWidth="1"/>
    <col min="3329" max="3329" width="5.140625" style="7" customWidth="1"/>
    <col min="3330" max="3330" width="20.42578125" style="7" customWidth="1"/>
    <col min="3331" max="3331" width="7.28515625" style="7" customWidth="1"/>
    <col min="3332" max="3332" width="8.5703125" style="7" customWidth="1"/>
    <col min="3333" max="3333" width="9.42578125" style="7" customWidth="1"/>
    <col min="3334" max="3334" width="13.28515625" style="7" customWidth="1"/>
    <col min="3335" max="3336" width="5.85546875" style="7" customWidth="1"/>
    <col min="3337" max="3337" width="7.42578125" style="7" customWidth="1"/>
    <col min="3338" max="3338" width="7.28515625" style="7" customWidth="1"/>
    <col min="3339" max="3339" width="9.42578125" style="7" customWidth="1"/>
    <col min="3340" max="3340" width="13.28515625" style="7" customWidth="1"/>
    <col min="3341" max="3342" width="5.85546875" style="7" customWidth="1"/>
    <col min="3343" max="3345" width="9.5703125" style="7" customWidth="1"/>
    <col min="3346" max="3346" width="9.7109375" style="7" customWidth="1"/>
    <col min="3347" max="3347" width="10.5703125" style="7" customWidth="1"/>
    <col min="3348" max="3348" width="9.5703125" style="7" customWidth="1"/>
    <col min="3349" max="3583" width="9.140625" style="7"/>
    <col min="3584" max="3584" width="10.5703125" style="7" customWidth="1"/>
    <col min="3585" max="3585" width="5.140625" style="7" customWidth="1"/>
    <col min="3586" max="3586" width="20.42578125" style="7" customWidth="1"/>
    <col min="3587" max="3587" width="7.28515625" style="7" customWidth="1"/>
    <col min="3588" max="3588" width="8.5703125" style="7" customWidth="1"/>
    <col min="3589" max="3589" width="9.42578125" style="7" customWidth="1"/>
    <col min="3590" max="3590" width="13.28515625" style="7" customWidth="1"/>
    <col min="3591" max="3592" width="5.85546875" style="7" customWidth="1"/>
    <col min="3593" max="3593" width="7.42578125" style="7" customWidth="1"/>
    <col min="3594" max="3594" width="7.28515625" style="7" customWidth="1"/>
    <col min="3595" max="3595" width="9.42578125" style="7" customWidth="1"/>
    <col min="3596" max="3596" width="13.28515625" style="7" customWidth="1"/>
    <col min="3597" max="3598" width="5.85546875" style="7" customWidth="1"/>
    <col min="3599" max="3601" width="9.5703125" style="7" customWidth="1"/>
    <col min="3602" max="3602" width="9.7109375" style="7" customWidth="1"/>
    <col min="3603" max="3603" width="10.5703125" style="7" customWidth="1"/>
    <col min="3604" max="3604" width="9.5703125" style="7" customWidth="1"/>
    <col min="3605" max="3839" width="9.140625" style="7"/>
    <col min="3840" max="3840" width="10.5703125" style="7" customWidth="1"/>
    <col min="3841" max="3841" width="5.140625" style="7" customWidth="1"/>
    <col min="3842" max="3842" width="20.42578125" style="7" customWidth="1"/>
    <col min="3843" max="3843" width="7.28515625" style="7" customWidth="1"/>
    <col min="3844" max="3844" width="8.5703125" style="7" customWidth="1"/>
    <col min="3845" max="3845" width="9.42578125" style="7" customWidth="1"/>
    <col min="3846" max="3846" width="13.28515625" style="7" customWidth="1"/>
    <col min="3847" max="3848" width="5.85546875" style="7" customWidth="1"/>
    <col min="3849" max="3849" width="7.42578125" style="7" customWidth="1"/>
    <col min="3850" max="3850" width="7.28515625" style="7" customWidth="1"/>
    <col min="3851" max="3851" width="9.42578125" style="7" customWidth="1"/>
    <col min="3852" max="3852" width="13.28515625" style="7" customWidth="1"/>
    <col min="3853" max="3854" width="5.85546875" style="7" customWidth="1"/>
    <col min="3855" max="3857" width="9.5703125" style="7" customWidth="1"/>
    <col min="3858" max="3858" width="9.7109375" style="7" customWidth="1"/>
    <col min="3859" max="3859" width="10.5703125" style="7" customWidth="1"/>
    <col min="3860" max="3860" width="9.5703125" style="7" customWidth="1"/>
    <col min="3861" max="4095" width="9.140625" style="7"/>
    <col min="4096" max="4096" width="10.5703125" style="7" customWidth="1"/>
    <col min="4097" max="4097" width="5.140625" style="7" customWidth="1"/>
    <col min="4098" max="4098" width="20.42578125" style="7" customWidth="1"/>
    <col min="4099" max="4099" width="7.28515625" style="7" customWidth="1"/>
    <col min="4100" max="4100" width="8.5703125" style="7" customWidth="1"/>
    <col min="4101" max="4101" width="9.42578125" style="7" customWidth="1"/>
    <col min="4102" max="4102" width="13.28515625" style="7" customWidth="1"/>
    <col min="4103" max="4104" width="5.85546875" style="7" customWidth="1"/>
    <col min="4105" max="4105" width="7.42578125" style="7" customWidth="1"/>
    <col min="4106" max="4106" width="7.28515625" style="7" customWidth="1"/>
    <col min="4107" max="4107" width="9.42578125" style="7" customWidth="1"/>
    <col min="4108" max="4108" width="13.28515625" style="7" customWidth="1"/>
    <col min="4109" max="4110" width="5.85546875" style="7" customWidth="1"/>
    <col min="4111" max="4113" width="9.5703125" style="7" customWidth="1"/>
    <col min="4114" max="4114" width="9.7109375" style="7" customWidth="1"/>
    <col min="4115" max="4115" width="10.5703125" style="7" customWidth="1"/>
    <col min="4116" max="4116" width="9.5703125" style="7" customWidth="1"/>
    <col min="4117" max="4351" width="9.140625" style="7"/>
    <col min="4352" max="4352" width="10.5703125" style="7" customWidth="1"/>
    <col min="4353" max="4353" width="5.140625" style="7" customWidth="1"/>
    <col min="4354" max="4354" width="20.42578125" style="7" customWidth="1"/>
    <col min="4355" max="4355" width="7.28515625" style="7" customWidth="1"/>
    <col min="4356" max="4356" width="8.5703125" style="7" customWidth="1"/>
    <col min="4357" max="4357" width="9.42578125" style="7" customWidth="1"/>
    <col min="4358" max="4358" width="13.28515625" style="7" customWidth="1"/>
    <col min="4359" max="4360" width="5.85546875" style="7" customWidth="1"/>
    <col min="4361" max="4361" width="7.42578125" style="7" customWidth="1"/>
    <col min="4362" max="4362" width="7.28515625" style="7" customWidth="1"/>
    <col min="4363" max="4363" width="9.42578125" style="7" customWidth="1"/>
    <col min="4364" max="4364" width="13.28515625" style="7" customWidth="1"/>
    <col min="4365" max="4366" width="5.85546875" style="7" customWidth="1"/>
    <col min="4367" max="4369" width="9.5703125" style="7" customWidth="1"/>
    <col min="4370" max="4370" width="9.7109375" style="7" customWidth="1"/>
    <col min="4371" max="4371" width="10.5703125" style="7" customWidth="1"/>
    <col min="4372" max="4372" width="9.5703125" style="7" customWidth="1"/>
    <col min="4373" max="4607" width="9.140625" style="7"/>
    <col min="4608" max="4608" width="10.5703125" style="7" customWidth="1"/>
    <col min="4609" max="4609" width="5.140625" style="7" customWidth="1"/>
    <col min="4610" max="4610" width="20.42578125" style="7" customWidth="1"/>
    <col min="4611" max="4611" width="7.28515625" style="7" customWidth="1"/>
    <col min="4612" max="4612" width="8.5703125" style="7" customWidth="1"/>
    <col min="4613" max="4613" width="9.42578125" style="7" customWidth="1"/>
    <col min="4614" max="4614" width="13.28515625" style="7" customWidth="1"/>
    <col min="4615" max="4616" width="5.85546875" style="7" customWidth="1"/>
    <col min="4617" max="4617" width="7.42578125" style="7" customWidth="1"/>
    <col min="4618" max="4618" width="7.28515625" style="7" customWidth="1"/>
    <col min="4619" max="4619" width="9.42578125" style="7" customWidth="1"/>
    <col min="4620" max="4620" width="13.28515625" style="7" customWidth="1"/>
    <col min="4621" max="4622" width="5.85546875" style="7" customWidth="1"/>
    <col min="4623" max="4625" width="9.5703125" style="7" customWidth="1"/>
    <col min="4626" max="4626" width="9.7109375" style="7" customWidth="1"/>
    <col min="4627" max="4627" width="10.5703125" style="7" customWidth="1"/>
    <col min="4628" max="4628" width="9.5703125" style="7" customWidth="1"/>
    <col min="4629" max="4863" width="9.140625" style="7"/>
    <col min="4864" max="4864" width="10.5703125" style="7" customWidth="1"/>
    <col min="4865" max="4865" width="5.140625" style="7" customWidth="1"/>
    <col min="4866" max="4866" width="20.42578125" style="7" customWidth="1"/>
    <col min="4867" max="4867" width="7.28515625" style="7" customWidth="1"/>
    <col min="4868" max="4868" width="8.5703125" style="7" customWidth="1"/>
    <col min="4869" max="4869" width="9.42578125" style="7" customWidth="1"/>
    <col min="4870" max="4870" width="13.28515625" style="7" customWidth="1"/>
    <col min="4871" max="4872" width="5.85546875" style="7" customWidth="1"/>
    <col min="4873" max="4873" width="7.42578125" style="7" customWidth="1"/>
    <col min="4874" max="4874" width="7.28515625" style="7" customWidth="1"/>
    <col min="4875" max="4875" width="9.42578125" style="7" customWidth="1"/>
    <col min="4876" max="4876" width="13.28515625" style="7" customWidth="1"/>
    <col min="4877" max="4878" width="5.85546875" style="7" customWidth="1"/>
    <col min="4879" max="4881" width="9.5703125" style="7" customWidth="1"/>
    <col min="4882" max="4882" width="9.7109375" style="7" customWidth="1"/>
    <col min="4883" max="4883" width="10.5703125" style="7" customWidth="1"/>
    <col min="4884" max="4884" width="9.5703125" style="7" customWidth="1"/>
    <col min="4885" max="5119" width="9.140625" style="7"/>
    <col min="5120" max="5120" width="10.5703125" style="7" customWidth="1"/>
    <col min="5121" max="5121" width="5.140625" style="7" customWidth="1"/>
    <col min="5122" max="5122" width="20.42578125" style="7" customWidth="1"/>
    <col min="5123" max="5123" width="7.28515625" style="7" customWidth="1"/>
    <col min="5124" max="5124" width="8.5703125" style="7" customWidth="1"/>
    <col min="5125" max="5125" width="9.42578125" style="7" customWidth="1"/>
    <col min="5126" max="5126" width="13.28515625" style="7" customWidth="1"/>
    <col min="5127" max="5128" width="5.85546875" style="7" customWidth="1"/>
    <col min="5129" max="5129" width="7.42578125" style="7" customWidth="1"/>
    <col min="5130" max="5130" width="7.28515625" style="7" customWidth="1"/>
    <col min="5131" max="5131" width="9.42578125" style="7" customWidth="1"/>
    <col min="5132" max="5132" width="13.28515625" style="7" customWidth="1"/>
    <col min="5133" max="5134" width="5.85546875" style="7" customWidth="1"/>
    <col min="5135" max="5137" width="9.5703125" style="7" customWidth="1"/>
    <col min="5138" max="5138" width="9.7109375" style="7" customWidth="1"/>
    <col min="5139" max="5139" width="10.5703125" style="7" customWidth="1"/>
    <col min="5140" max="5140" width="9.5703125" style="7" customWidth="1"/>
    <col min="5141" max="5375" width="9.140625" style="7"/>
    <col min="5376" max="5376" width="10.5703125" style="7" customWidth="1"/>
    <col min="5377" max="5377" width="5.140625" style="7" customWidth="1"/>
    <col min="5378" max="5378" width="20.42578125" style="7" customWidth="1"/>
    <col min="5379" max="5379" width="7.28515625" style="7" customWidth="1"/>
    <col min="5380" max="5380" width="8.5703125" style="7" customWidth="1"/>
    <col min="5381" max="5381" width="9.42578125" style="7" customWidth="1"/>
    <col min="5382" max="5382" width="13.28515625" style="7" customWidth="1"/>
    <col min="5383" max="5384" width="5.85546875" style="7" customWidth="1"/>
    <col min="5385" max="5385" width="7.42578125" style="7" customWidth="1"/>
    <col min="5386" max="5386" width="7.28515625" style="7" customWidth="1"/>
    <col min="5387" max="5387" width="9.42578125" style="7" customWidth="1"/>
    <col min="5388" max="5388" width="13.28515625" style="7" customWidth="1"/>
    <col min="5389" max="5390" width="5.85546875" style="7" customWidth="1"/>
    <col min="5391" max="5393" width="9.5703125" style="7" customWidth="1"/>
    <col min="5394" max="5394" width="9.7109375" style="7" customWidth="1"/>
    <col min="5395" max="5395" width="10.5703125" style="7" customWidth="1"/>
    <col min="5396" max="5396" width="9.5703125" style="7" customWidth="1"/>
    <col min="5397" max="5631" width="9.140625" style="7"/>
    <col min="5632" max="5632" width="10.5703125" style="7" customWidth="1"/>
    <col min="5633" max="5633" width="5.140625" style="7" customWidth="1"/>
    <col min="5634" max="5634" width="20.42578125" style="7" customWidth="1"/>
    <col min="5635" max="5635" width="7.28515625" style="7" customWidth="1"/>
    <col min="5636" max="5636" width="8.5703125" style="7" customWidth="1"/>
    <col min="5637" max="5637" width="9.42578125" style="7" customWidth="1"/>
    <col min="5638" max="5638" width="13.28515625" style="7" customWidth="1"/>
    <col min="5639" max="5640" width="5.85546875" style="7" customWidth="1"/>
    <col min="5641" max="5641" width="7.42578125" style="7" customWidth="1"/>
    <col min="5642" max="5642" width="7.28515625" style="7" customWidth="1"/>
    <col min="5643" max="5643" width="9.42578125" style="7" customWidth="1"/>
    <col min="5644" max="5644" width="13.28515625" style="7" customWidth="1"/>
    <col min="5645" max="5646" width="5.85546875" style="7" customWidth="1"/>
    <col min="5647" max="5649" width="9.5703125" style="7" customWidth="1"/>
    <col min="5650" max="5650" width="9.7109375" style="7" customWidth="1"/>
    <col min="5651" max="5651" width="10.5703125" style="7" customWidth="1"/>
    <col min="5652" max="5652" width="9.5703125" style="7" customWidth="1"/>
    <col min="5653" max="5887" width="9.140625" style="7"/>
    <col min="5888" max="5888" width="10.5703125" style="7" customWidth="1"/>
    <col min="5889" max="5889" width="5.140625" style="7" customWidth="1"/>
    <col min="5890" max="5890" width="20.42578125" style="7" customWidth="1"/>
    <col min="5891" max="5891" width="7.28515625" style="7" customWidth="1"/>
    <col min="5892" max="5892" width="8.5703125" style="7" customWidth="1"/>
    <col min="5893" max="5893" width="9.42578125" style="7" customWidth="1"/>
    <col min="5894" max="5894" width="13.28515625" style="7" customWidth="1"/>
    <col min="5895" max="5896" width="5.85546875" style="7" customWidth="1"/>
    <col min="5897" max="5897" width="7.42578125" style="7" customWidth="1"/>
    <col min="5898" max="5898" width="7.28515625" style="7" customWidth="1"/>
    <col min="5899" max="5899" width="9.42578125" style="7" customWidth="1"/>
    <col min="5900" max="5900" width="13.28515625" style="7" customWidth="1"/>
    <col min="5901" max="5902" width="5.85546875" style="7" customWidth="1"/>
    <col min="5903" max="5905" width="9.5703125" style="7" customWidth="1"/>
    <col min="5906" max="5906" width="9.7109375" style="7" customWidth="1"/>
    <col min="5907" max="5907" width="10.5703125" style="7" customWidth="1"/>
    <col min="5908" max="5908" width="9.5703125" style="7" customWidth="1"/>
    <col min="5909" max="6143" width="9.140625" style="7"/>
    <col min="6144" max="6144" width="10.5703125" style="7" customWidth="1"/>
    <col min="6145" max="6145" width="5.140625" style="7" customWidth="1"/>
    <col min="6146" max="6146" width="20.42578125" style="7" customWidth="1"/>
    <col min="6147" max="6147" width="7.28515625" style="7" customWidth="1"/>
    <col min="6148" max="6148" width="8.5703125" style="7" customWidth="1"/>
    <col min="6149" max="6149" width="9.42578125" style="7" customWidth="1"/>
    <col min="6150" max="6150" width="13.28515625" style="7" customWidth="1"/>
    <col min="6151" max="6152" width="5.85546875" style="7" customWidth="1"/>
    <col min="6153" max="6153" width="7.42578125" style="7" customWidth="1"/>
    <col min="6154" max="6154" width="7.28515625" style="7" customWidth="1"/>
    <col min="6155" max="6155" width="9.42578125" style="7" customWidth="1"/>
    <col min="6156" max="6156" width="13.28515625" style="7" customWidth="1"/>
    <col min="6157" max="6158" width="5.85546875" style="7" customWidth="1"/>
    <col min="6159" max="6161" width="9.5703125" style="7" customWidth="1"/>
    <col min="6162" max="6162" width="9.7109375" style="7" customWidth="1"/>
    <col min="6163" max="6163" width="10.5703125" style="7" customWidth="1"/>
    <col min="6164" max="6164" width="9.5703125" style="7" customWidth="1"/>
    <col min="6165" max="6399" width="9.140625" style="7"/>
    <col min="6400" max="6400" width="10.5703125" style="7" customWidth="1"/>
    <col min="6401" max="6401" width="5.140625" style="7" customWidth="1"/>
    <col min="6402" max="6402" width="20.42578125" style="7" customWidth="1"/>
    <col min="6403" max="6403" width="7.28515625" style="7" customWidth="1"/>
    <col min="6404" max="6404" width="8.5703125" style="7" customWidth="1"/>
    <col min="6405" max="6405" width="9.42578125" style="7" customWidth="1"/>
    <col min="6406" max="6406" width="13.28515625" style="7" customWidth="1"/>
    <col min="6407" max="6408" width="5.85546875" style="7" customWidth="1"/>
    <col min="6409" max="6409" width="7.42578125" style="7" customWidth="1"/>
    <col min="6410" max="6410" width="7.28515625" style="7" customWidth="1"/>
    <col min="6411" max="6411" width="9.42578125" style="7" customWidth="1"/>
    <col min="6412" max="6412" width="13.28515625" style="7" customWidth="1"/>
    <col min="6413" max="6414" width="5.85546875" style="7" customWidth="1"/>
    <col min="6415" max="6417" width="9.5703125" style="7" customWidth="1"/>
    <col min="6418" max="6418" width="9.7109375" style="7" customWidth="1"/>
    <col min="6419" max="6419" width="10.5703125" style="7" customWidth="1"/>
    <col min="6420" max="6420" width="9.5703125" style="7" customWidth="1"/>
    <col min="6421" max="6655" width="9.140625" style="7"/>
    <col min="6656" max="6656" width="10.5703125" style="7" customWidth="1"/>
    <col min="6657" max="6657" width="5.140625" style="7" customWidth="1"/>
    <col min="6658" max="6658" width="20.42578125" style="7" customWidth="1"/>
    <col min="6659" max="6659" width="7.28515625" style="7" customWidth="1"/>
    <col min="6660" max="6660" width="8.5703125" style="7" customWidth="1"/>
    <col min="6661" max="6661" width="9.42578125" style="7" customWidth="1"/>
    <col min="6662" max="6662" width="13.28515625" style="7" customWidth="1"/>
    <col min="6663" max="6664" width="5.85546875" style="7" customWidth="1"/>
    <col min="6665" max="6665" width="7.42578125" style="7" customWidth="1"/>
    <col min="6666" max="6666" width="7.28515625" style="7" customWidth="1"/>
    <col min="6667" max="6667" width="9.42578125" style="7" customWidth="1"/>
    <col min="6668" max="6668" width="13.28515625" style="7" customWidth="1"/>
    <col min="6669" max="6670" width="5.85546875" style="7" customWidth="1"/>
    <col min="6671" max="6673" width="9.5703125" style="7" customWidth="1"/>
    <col min="6674" max="6674" width="9.7109375" style="7" customWidth="1"/>
    <col min="6675" max="6675" width="10.5703125" style="7" customWidth="1"/>
    <col min="6676" max="6676" width="9.5703125" style="7" customWidth="1"/>
    <col min="6677" max="6911" width="9.140625" style="7"/>
    <col min="6912" max="6912" width="10.5703125" style="7" customWidth="1"/>
    <col min="6913" max="6913" width="5.140625" style="7" customWidth="1"/>
    <col min="6914" max="6914" width="20.42578125" style="7" customWidth="1"/>
    <col min="6915" max="6915" width="7.28515625" style="7" customWidth="1"/>
    <col min="6916" max="6916" width="8.5703125" style="7" customWidth="1"/>
    <col min="6917" max="6917" width="9.42578125" style="7" customWidth="1"/>
    <col min="6918" max="6918" width="13.28515625" style="7" customWidth="1"/>
    <col min="6919" max="6920" width="5.85546875" style="7" customWidth="1"/>
    <col min="6921" max="6921" width="7.42578125" style="7" customWidth="1"/>
    <col min="6922" max="6922" width="7.28515625" style="7" customWidth="1"/>
    <col min="6923" max="6923" width="9.42578125" style="7" customWidth="1"/>
    <col min="6924" max="6924" width="13.28515625" style="7" customWidth="1"/>
    <col min="6925" max="6926" width="5.85546875" style="7" customWidth="1"/>
    <col min="6927" max="6929" width="9.5703125" style="7" customWidth="1"/>
    <col min="6930" max="6930" width="9.7109375" style="7" customWidth="1"/>
    <col min="6931" max="6931" width="10.5703125" style="7" customWidth="1"/>
    <col min="6932" max="6932" width="9.5703125" style="7" customWidth="1"/>
    <col min="6933" max="7167" width="9.140625" style="7"/>
    <col min="7168" max="7168" width="10.5703125" style="7" customWidth="1"/>
    <col min="7169" max="7169" width="5.140625" style="7" customWidth="1"/>
    <col min="7170" max="7170" width="20.42578125" style="7" customWidth="1"/>
    <col min="7171" max="7171" width="7.28515625" style="7" customWidth="1"/>
    <col min="7172" max="7172" width="8.5703125" style="7" customWidth="1"/>
    <col min="7173" max="7173" width="9.42578125" style="7" customWidth="1"/>
    <col min="7174" max="7174" width="13.28515625" style="7" customWidth="1"/>
    <col min="7175" max="7176" width="5.85546875" style="7" customWidth="1"/>
    <col min="7177" max="7177" width="7.42578125" style="7" customWidth="1"/>
    <col min="7178" max="7178" width="7.28515625" style="7" customWidth="1"/>
    <col min="7179" max="7179" width="9.42578125" style="7" customWidth="1"/>
    <col min="7180" max="7180" width="13.28515625" style="7" customWidth="1"/>
    <col min="7181" max="7182" width="5.85546875" style="7" customWidth="1"/>
    <col min="7183" max="7185" width="9.5703125" style="7" customWidth="1"/>
    <col min="7186" max="7186" width="9.7109375" style="7" customWidth="1"/>
    <col min="7187" max="7187" width="10.5703125" style="7" customWidth="1"/>
    <col min="7188" max="7188" width="9.5703125" style="7" customWidth="1"/>
    <col min="7189" max="7423" width="9.140625" style="7"/>
    <col min="7424" max="7424" width="10.5703125" style="7" customWidth="1"/>
    <col min="7425" max="7425" width="5.140625" style="7" customWidth="1"/>
    <col min="7426" max="7426" width="20.42578125" style="7" customWidth="1"/>
    <col min="7427" max="7427" width="7.28515625" style="7" customWidth="1"/>
    <col min="7428" max="7428" width="8.5703125" style="7" customWidth="1"/>
    <col min="7429" max="7429" width="9.42578125" style="7" customWidth="1"/>
    <col min="7430" max="7430" width="13.28515625" style="7" customWidth="1"/>
    <col min="7431" max="7432" width="5.85546875" style="7" customWidth="1"/>
    <col min="7433" max="7433" width="7.42578125" style="7" customWidth="1"/>
    <col min="7434" max="7434" width="7.28515625" style="7" customWidth="1"/>
    <col min="7435" max="7435" width="9.42578125" style="7" customWidth="1"/>
    <col min="7436" max="7436" width="13.28515625" style="7" customWidth="1"/>
    <col min="7437" max="7438" width="5.85546875" style="7" customWidth="1"/>
    <col min="7439" max="7441" width="9.5703125" style="7" customWidth="1"/>
    <col min="7442" max="7442" width="9.7109375" style="7" customWidth="1"/>
    <col min="7443" max="7443" width="10.5703125" style="7" customWidth="1"/>
    <col min="7444" max="7444" width="9.5703125" style="7" customWidth="1"/>
    <col min="7445" max="7679" width="9.140625" style="7"/>
    <col min="7680" max="7680" width="10.5703125" style="7" customWidth="1"/>
    <col min="7681" max="7681" width="5.140625" style="7" customWidth="1"/>
    <col min="7682" max="7682" width="20.42578125" style="7" customWidth="1"/>
    <col min="7683" max="7683" width="7.28515625" style="7" customWidth="1"/>
    <col min="7684" max="7684" width="8.5703125" style="7" customWidth="1"/>
    <col min="7685" max="7685" width="9.42578125" style="7" customWidth="1"/>
    <col min="7686" max="7686" width="13.28515625" style="7" customWidth="1"/>
    <col min="7687" max="7688" width="5.85546875" style="7" customWidth="1"/>
    <col min="7689" max="7689" width="7.42578125" style="7" customWidth="1"/>
    <col min="7690" max="7690" width="7.28515625" style="7" customWidth="1"/>
    <col min="7691" max="7691" width="9.42578125" style="7" customWidth="1"/>
    <col min="7692" max="7692" width="13.28515625" style="7" customWidth="1"/>
    <col min="7693" max="7694" width="5.85546875" style="7" customWidth="1"/>
    <col min="7695" max="7697" width="9.5703125" style="7" customWidth="1"/>
    <col min="7698" max="7698" width="9.7109375" style="7" customWidth="1"/>
    <col min="7699" max="7699" width="10.5703125" style="7" customWidth="1"/>
    <col min="7700" max="7700" width="9.5703125" style="7" customWidth="1"/>
    <col min="7701" max="7935" width="9.140625" style="7"/>
    <col min="7936" max="7936" width="10.5703125" style="7" customWidth="1"/>
    <col min="7937" max="7937" width="5.140625" style="7" customWidth="1"/>
    <col min="7938" max="7938" width="20.42578125" style="7" customWidth="1"/>
    <col min="7939" max="7939" width="7.28515625" style="7" customWidth="1"/>
    <col min="7940" max="7940" width="8.5703125" style="7" customWidth="1"/>
    <col min="7941" max="7941" width="9.42578125" style="7" customWidth="1"/>
    <col min="7942" max="7942" width="13.28515625" style="7" customWidth="1"/>
    <col min="7943" max="7944" width="5.85546875" style="7" customWidth="1"/>
    <col min="7945" max="7945" width="7.42578125" style="7" customWidth="1"/>
    <col min="7946" max="7946" width="7.28515625" style="7" customWidth="1"/>
    <col min="7947" max="7947" width="9.42578125" style="7" customWidth="1"/>
    <col min="7948" max="7948" width="13.28515625" style="7" customWidth="1"/>
    <col min="7949" max="7950" width="5.85546875" style="7" customWidth="1"/>
    <col min="7951" max="7953" width="9.5703125" style="7" customWidth="1"/>
    <col min="7954" max="7954" width="9.7109375" style="7" customWidth="1"/>
    <col min="7955" max="7955" width="10.5703125" style="7" customWidth="1"/>
    <col min="7956" max="7956" width="9.5703125" style="7" customWidth="1"/>
    <col min="7957" max="8191" width="9.140625" style="7"/>
    <col min="8192" max="8192" width="10.5703125" style="7" customWidth="1"/>
    <col min="8193" max="8193" width="5.140625" style="7" customWidth="1"/>
    <col min="8194" max="8194" width="20.42578125" style="7" customWidth="1"/>
    <col min="8195" max="8195" width="7.28515625" style="7" customWidth="1"/>
    <col min="8196" max="8196" width="8.5703125" style="7" customWidth="1"/>
    <col min="8197" max="8197" width="9.42578125" style="7" customWidth="1"/>
    <col min="8198" max="8198" width="13.28515625" style="7" customWidth="1"/>
    <col min="8199" max="8200" width="5.85546875" style="7" customWidth="1"/>
    <col min="8201" max="8201" width="7.42578125" style="7" customWidth="1"/>
    <col min="8202" max="8202" width="7.28515625" style="7" customWidth="1"/>
    <col min="8203" max="8203" width="9.42578125" style="7" customWidth="1"/>
    <col min="8204" max="8204" width="13.28515625" style="7" customWidth="1"/>
    <col min="8205" max="8206" width="5.85546875" style="7" customWidth="1"/>
    <col min="8207" max="8209" width="9.5703125" style="7" customWidth="1"/>
    <col min="8210" max="8210" width="9.7109375" style="7" customWidth="1"/>
    <col min="8211" max="8211" width="10.5703125" style="7" customWidth="1"/>
    <col min="8212" max="8212" width="9.5703125" style="7" customWidth="1"/>
    <col min="8213" max="8447" width="9.140625" style="7"/>
    <col min="8448" max="8448" width="10.5703125" style="7" customWidth="1"/>
    <col min="8449" max="8449" width="5.140625" style="7" customWidth="1"/>
    <col min="8450" max="8450" width="20.42578125" style="7" customWidth="1"/>
    <col min="8451" max="8451" width="7.28515625" style="7" customWidth="1"/>
    <col min="8452" max="8452" width="8.5703125" style="7" customWidth="1"/>
    <col min="8453" max="8453" width="9.42578125" style="7" customWidth="1"/>
    <col min="8454" max="8454" width="13.28515625" style="7" customWidth="1"/>
    <col min="8455" max="8456" width="5.85546875" style="7" customWidth="1"/>
    <col min="8457" max="8457" width="7.42578125" style="7" customWidth="1"/>
    <col min="8458" max="8458" width="7.28515625" style="7" customWidth="1"/>
    <col min="8459" max="8459" width="9.42578125" style="7" customWidth="1"/>
    <col min="8460" max="8460" width="13.28515625" style="7" customWidth="1"/>
    <col min="8461" max="8462" width="5.85546875" style="7" customWidth="1"/>
    <col min="8463" max="8465" width="9.5703125" style="7" customWidth="1"/>
    <col min="8466" max="8466" width="9.7109375" style="7" customWidth="1"/>
    <col min="8467" max="8467" width="10.5703125" style="7" customWidth="1"/>
    <col min="8468" max="8468" width="9.5703125" style="7" customWidth="1"/>
    <col min="8469" max="8703" width="9.140625" style="7"/>
    <col min="8704" max="8704" width="10.5703125" style="7" customWidth="1"/>
    <col min="8705" max="8705" width="5.140625" style="7" customWidth="1"/>
    <col min="8706" max="8706" width="20.42578125" style="7" customWidth="1"/>
    <col min="8707" max="8707" width="7.28515625" style="7" customWidth="1"/>
    <col min="8708" max="8708" width="8.5703125" style="7" customWidth="1"/>
    <col min="8709" max="8709" width="9.42578125" style="7" customWidth="1"/>
    <col min="8710" max="8710" width="13.28515625" style="7" customWidth="1"/>
    <col min="8711" max="8712" width="5.85546875" style="7" customWidth="1"/>
    <col min="8713" max="8713" width="7.42578125" style="7" customWidth="1"/>
    <col min="8714" max="8714" width="7.28515625" style="7" customWidth="1"/>
    <col min="8715" max="8715" width="9.42578125" style="7" customWidth="1"/>
    <col min="8716" max="8716" width="13.28515625" style="7" customWidth="1"/>
    <col min="8717" max="8718" width="5.85546875" style="7" customWidth="1"/>
    <col min="8719" max="8721" width="9.5703125" style="7" customWidth="1"/>
    <col min="8722" max="8722" width="9.7109375" style="7" customWidth="1"/>
    <col min="8723" max="8723" width="10.5703125" style="7" customWidth="1"/>
    <col min="8724" max="8724" width="9.5703125" style="7" customWidth="1"/>
    <col min="8725" max="8959" width="9.140625" style="7"/>
    <col min="8960" max="8960" width="10.5703125" style="7" customWidth="1"/>
    <col min="8961" max="8961" width="5.140625" style="7" customWidth="1"/>
    <col min="8962" max="8962" width="20.42578125" style="7" customWidth="1"/>
    <col min="8963" max="8963" width="7.28515625" style="7" customWidth="1"/>
    <col min="8964" max="8964" width="8.5703125" style="7" customWidth="1"/>
    <col min="8965" max="8965" width="9.42578125" style="7" customWidth="1"/>
    <col min="8966" max="8966" width="13.28515625" style="7" customWidth="1"/>
    <col min="8967" max="8968" width="5.85546875" style="7" customWidth="1"/>
    <col min="8969" max="8969" width="7.42578125" style="7" customWidth="1"/>
    <col min="8970" max="8970" width="7.28515625" style="7" customWidth="1"/>
    <col min="8971" max="8971" width="9.42578125" style="7" customWidth="1"/>
    <col min="8972" max="8972" width="13.28515625" style="7" customWidth="1"/>
    <col min="8973" max="8974" width="5.85546875" style="7" customWidth="1"/>
    <col min="8975" max="8977" width="9.5703125" style="7" customWidth="1"/>
    <col min="8978" max="8978" width="9.7109375" style="7" customWidth="1"/>
    <col min="8979" max="8979" width="10.5703125" style="7" customWidth="1"/>
    <col min="8980" max="8980" width="9.5703125" style="7" customWidth="1"/>
    <col min="8981" max="9215" width="9.140625" style="7"/>
    <col min="9216" max="9216" width="10.5703125" style="7" customWidth="1"/>
    <col min="9217" max="9217" width="5.140625" style="7" customWidth="1"/>
    <col min="9218" max="9218" width="20.42578125" style="7" customWidth="1"/>
    <col min="9219" max="9219" width="7.28515625" style="7" customWidth="1"/>
    <col min="9220" max="9220" width="8.5703125" style="7" customWidth="1"/>
    <col min="9221" max="9221" width="9.42578125" style="7" customWidth="1"/>
    <col min="9222" max="9222" width="13.28515625" style="7" customWidth="1"/>
    <col min="9223" max="9224" width="5.85546875" style="7" customWidth="1"/>
    <col min="9225" max="9225" width="7.42578125" style="7" customWidth="1"/>
    <col min="9226" max="9226" width="7.28515625" style="7" customWidth="1"/>
    <col min="9227" max="9227" width="9.42578125" style="7" customWidth="1"/>
    <col min="9228" max="9228" width="13.28515625" style="7" customWidth="1"/>
    <col min="9229" max="9230" width="5.85546875" style="7" customWidth="1"/>
    <col min="9231" max="9233" width="9.5703125" style="7" customWidth="1"/>
    <col min="9234" max="9234" width="9.7109375" style="7" customWidth="1"/>
    <col min="9235" max="9235" width="10.5703125" style="7" customWidth="1"/>
    <col min="9236" max="9236" width="9.5703125" style="7" customWidth="1"/>
    <col min="9237" max="9471" width="9.140625" style="7"/>
    <col min="9472" max="9472" width="10.5703125" style="7" customWidth="1"/>
    <col min="9473" max="9473" width="5.140625" style="7" customWidth="1"/>
    <col min="9474" max="9474" width="20.42578125" style="7" customWidth="1"/>
    <col min="9475" max="9475" width="7.28515625" style="7" customWidth="1"/>
    <col min="9476" max="9476" width="8.5703125" style="7" customWidth="1"/>
    <col min="9477" max="9477" width="9.42578125" style="7" customWidth="1"/>
    <col min="9478" max="9478" width="13.28515625" style="7" customWidth="1"/>
    <col min="9479" max="9480" width="5.85546875" style="7" customWidth="1"/>
    <col min="9481" max="9481" width="7.42578125" style="7" customWidth="1"/>
    <col min="9482" max="9482" width="7.28515625" style="7" customWidth="1"/>
    <col min="9483" max="9483" width="9.42578125" style="7" customWidth="1"/>
    <col min="9484" max="9484" width="13.28515625" style="7" customWidth="1"/>
    <col min="9485" max="9486" width="5.85546875" style="7" customWidth="1"/>
    <col min="9487" max="9489" width="9.5703125" style="7" customWidth="1"/>
    <col min="9490" max="9490" width="9.7109375" style="7" customWidth="1"/>
    <col min="9491" max="9491" width="10.5703125" style="7" customWidth="1"/>
    <col min="9492" max="9492" width="9.5703125" style="7" customWidth="1"/>
    <col min="9493" max="9727" width="9.140625" style="7"/>
    <col min="9728" max="9728" width="10.5703125" style="7" customWidth="1"/>
    <col min="9729" max="9729" width="5.140625" style="7" customWidth="1"/>
    <col min="9730" max="9730" width="20.42578125" style="7" customWidth="1"/>
    <col min="9731" max="9731" width="7.28515625" style="7" customWidth="1"/>
    <col min="9732" max="9732" width="8.5703125" style="7" customWidth="1"/>
    <col min="9733" max="9733" width="9.42578125" style="7" customWidth="1"/>
    <col min="9734" max="9734" width="13.28515625" style="7" customWidth="1"/>
    <col min="9735" max="9736" width="5.85546875" style="7" customWidth="1"/>
    <col min="9737" max="9737" width="7.42578125" style="7" customWidth="1"/>
    <col min="9738" max="9738" width="7.28515625" style="7" customWidth="1"/>
    <col min="9739" max="9739" width="9.42578125" style="7" customWidth="1"/>
    <col min="9740" max="9740" width="13.28515625" style="7" customWidth="1"/>
    <col min="9741" max="9742" width="5.85546875" style="7" customWidth="1"/>
    <col min="9743" max="9745" width="9.5703125" style="7" customWidth="1"/>
    <col min="9746" max="9746" width="9.7109375" style="7" customWidth="1"/>
    <col min="9747" max="9747" width="10.5703125" style="7" customWidth="1"/>
    <col min="9748" max="9748" width="9.5703125" style="7" customWidth="1"/>
    <col min="9749" max="9983" width="9.140625" style="7"/>
    <col min="9984" max="9984" width="10.5703125" style="7" customWidth="1"/>
    <col min="9985" max="9985" width="5.140625" style="7" customWidth="1"/>
    <col min="9986" max="9986" width="20.42578125" style="7" customWidth="1"/>
    <col min="9987" max="9987" width="7.28515625" style="7" customWidth="1"/>
    <col min="9988" max="9988" width="8.5703125" style="7" customWidth="1"/>
    <col min="9989" max="9989" width="9.42578125" style="7" customWidth="1"/>
    <col min="9990" max="9990" width="13.28515625" style="7" customWidth="1"/>
    <col min="9991" max="9992" width="5.85546875" style="7" customWidth="1"/>
    <col min="9993" max="9993" width="7.42578125" style="7" customWidth="1"/>
    <col min="9994" max="9994" width="7.28515625" style="7" customWidth="1"/>
    <col min="9995" max="9995" width="9.42578125" style="7" customWidth="1"/>
    <col min="9996" max="9996" width="13.28515625" style="7" customWidth="1"/>
    <col min="9997" max="9998" width="5.85546875" style="7" customWidth="1"/>
    <col min="9999" max="10001" width="9.5703125" style="7" customWidth="1"/>
    <col min="10002" max="10002" width="9.7109375" style="7" customWidth="1"/>
    <col min="10003" max="10003" width="10.5703125" style="7" customWidth="1"/>
    <col min="10004" max="10004" width="9.5703125" style="7" customWidth="1"/>
    <col min="10005" max="10239" width="9.140625" style="7"/>
    <col min="10240" max="10240" width="10.5703125" style="7" customWidth="1"/>
    <col min="10241" max="10241" width="5.140625" style="7" customWidth="1"/>
    <col min="10242" max="10242" width="20.42578125" style="7" customWidth="1"/>
    <col min="10243" max="10243" width="7.28515625" style="7" customWidth="1"/>
    <col min="10244" max="10244" width="8.5703125" style="7" customWidth="1"/>
    <col min="10245" max="10245" width="9.42578125" style="7" customWidth="1"/>
    <col min="10246" max="10246" width="13.28515625" style="7" customWidth="1"/>
    <col min="10247" max="10248" width="5.85546875" style="7" customWidth="1"/>
    <col min="10249" max="10249" width="7.42578125" style="7" customWidth="1"/>
    <col min="10250" max="10250" width="7.28515625" style="7" customWidth="1"/>
    <col min="10251" max="10251" width="9.42578125" style="7" customWidth="1"/>
    <col min="10252" max="10252" width="13.28515625" style="7" customWidth="1"/>
    <col min="10253" max="10254" width="5.85546875" style="7" customWidth="1"/>
    <col min="10255" max="10257" width="9.5703125" style="7" customWidth="1"/>
    <col min="10258" max="10258" width="9.7109375" style="7" customWidth="1"/>
    <col min="10259" max="10259" width="10.5703125" style="7" customWidth="1"/>
    <col min="10260" max="10260" width="9.5703125" style="7" customWidth="1"/>
    <col min="10261" max="10495" width="9.140625" style="7"/>
    <col min="10496" max="10496" width="10.5703125" style="7" customWidth="1"/>
    <col min="10497" max="10497" width="5.140625" style="7" customWidth="1"/>
    <col min="10498" max="10498" width="20.42578125" style="7" customWidth="1"/>
    <col min="10499" max="10499" width="7.28515625" style="7" customWidth="1"/>
    <col min="10500" max="10500" width="8.5703125" style="7" customWidth="1"/>
    <col min="10501" max="10501" width="9.42578125" style="7" customWidth="1"/>
    <col min="10502" max="10502" width="13.28515625" style="7" customWidth="1"/>
    <col min="10503" max="10504" width="5.85546875" style="7" customWidth="1"/>
    <col min="10505" max="10505" width="7.42578125" style="7" customWidth="1"/>
    <col min="10506" max="10506" width="7.28515625" style="7" customWidth="1"/>
    <col min="10507" max="10507" width="9.42578125" style="7" customWidth="1"/>
    <col min="10508" max="10508" width="13.28515625" style="7" customWidth="1"/>
    <col min="10509" max="10510" width="5.85546875" style="7" customWidth="1"/>
    <col min="10511" max="10513" width="9.5703125" style="7" customWidth="1"/>
    <col min="10514" max="10514" width="9.7109375" style="7" customWidth="1"/>
    <col min="10515" max="10515" width="10.5703125" style="7" customWidth="1"/>
    <col min="10516" max="10516" width="9.5703125" style="7" customWidth="1"/>
    <col min="10517" max="10751" width="9.140625" style="7"/>
    <col min="10752" max="10752" width="10.5703125" style="7" customWidth="1"/>
    <col min="10753" max="10753" width="5.140625" style="7" customWidth="1"/>
    <col min="10754" max="10754" width="20.42578125" style="7" customWidth="1"/>
    <col min="10755" max="10755" width="7.28515625" style="7" customWidth="1"/>
    <col min="10756" max="10756" width="8.5703125" style="7" customWidth="1"/>
    <col min="10757" max="10757" width="9.42578125" style="7" customWidth="1"/>
    <col min="10758" max="10758" width="13.28515625" style="7" customWidth="1"/>
    <col min="10759" max="10760" width="5.85546875" style="7" customWidth="1"/>
    <col min="10761" max="10761" width="7.42578125" style="7" customWidth="1"/>
    <col min="10762" max="10762" width="7.28515625" style="7" customWidth="1"/>
    <col min="10763" max="10763" width="9.42578125" style="7" customWidth="1"/>
    <col min="10764" max="10764" width="13.28515625" style="7" customWidth="1"/>
    <col min="10765" max="10766" width="5.85546875" style="7" customWidth="1"/>
    <col min="10767" max="10769" width="9.5703125" style="7" customWidth="1"/>
    <col min="10770" max="10770" width="9.7109375" style="7" customWidth="1"/>
    <col min="10771" max="10771" width="10.5703125" style="7" customWidth="1"/>
    <col min="10772" max="10772" width="9.5703125" style="7" customWidth="1"/>
    <col min="10773" max="11007" width="9.140625" style="7"/>
    <col min="11008" max="11008" width="10.5703125" style="7" customWidth="1"/>
    <col min="11009" max="11009" width="5.140625" style="7" customWidth="1"/>
    <col min="11010" max="11010" width="20.42578125" style="7" customWidth="1"/>
    <col min="11011" max="11011" width="7.28515625" style="7" customWidth="1"/>
    <col min="11012" max="11012" width="8.5703125" style="7" customWidth="1"/>
    <col min="11013" max="11013" width="9.42578125" style="7" customWidth="1"/>
    <col min="11014" max="11014" width="13.28515625" style="7" customWidth="1"/>
    <col min="11015" max="11016" width="5.85546875" style="7" customWidth="1"/>
    <col min="11017" max="11017" width="7.42578125" style="7" customWidth="1"/>
    <col min="11018" max="11018" width="7.28515625" style="7" customWidth="1"/>
    <col min="11019" max="11019" width="9.42578125" style="7" customWidth="1"/>
    <col min="11020" max="11020" width="13.28515625" style="7" customWidth="1"/>
    <col min="11021" max="11022" width="5.85546875" style="7" customWidth="1"/>
    <col min="11023" max="11025" width="9.5703125" style="7" customWidth="1"/>
    <col min="11026" max="11026" width="9.7109375" style="7" customWidth="1"/>
    <col min="11027" max="11027" width="10.5703125" style="7" customWidth="1"/>
    <col min="11028" max="11028" width="9.5703125" style="7" customWidth="1"/>
    <col min="11029" max="11263" width="9.140625" style="7"/>
    <col min="11264" max="11264" width="10.5703125" style="7" customWidth="1"/>
    <col min="11265" max="11265" width="5.140625" style="7" customWidth="1"/>
    <col min="11266" max="11266" width="20.42578125" style="7" customWidth="1"/>
    <col min="11267" max="11267" width="7.28515625" style="7" customWidth="1"/>
    <col min="11268" max="11268" width="8.5703125" style="7" customWidth="1"/>
    <col min="11269" max="11269" width="9.42578125" style="7" customWidth="1"/>
    <col min="11270" max="11270" width="13.28515625" style="7" customWidth="1"/>
    <col min="11271" max="11272" width="5.85546875" style="7" customWidth="1"/>
    <col min="11273" max="11273" width="7.42578125" style="7" customWidth="1"/>
    <col min="11274" max="11274" width="7.28515625" style="7" customWidth="1"/>
    <col min="11275" max="11275" width="9.42578125" style="7" customWidth="1"/>
    <col min="11276" max="11276" width="13.28515625" style="7" customWidth="1"/>
    <col min="11277" max="11278" width="5.85546875" style="7" customWidth="1"/>
    <col min="11279" max="11281" width="9.5703125" style="7" customWidth="1"/>
    <col min="11282" max="11282" width="9.7109375" style="7" customWidth="1"/>
    <col min="11283" max="11283" width="10.5703125" style="7" customWidth="1"/>
    <col min="11284" max="11284" width="9.5703125" style="7" customWidth="1"/>
    <col min="11285" max="11519" width="9.140625" style="7"/>
    <col min="11520" max="11520" width="10.5703125" style="7" customWidth="1"/>
    <col min="11521" max="11521" width="5.140625" style="7" customWidth="1"/>
    <col min="11522" max="11522" width="20.42578125" style="7" customWidth="1"/>
    <col min="11523" max="11523" width="7.28515625" style="7" customWidth="1"/>
    <col min="11524" max="11524" width="8.5703125" style="7" customWidth="1"/>
    <col min="11525" max="11525" width="9.42578125" style="7" customWidth="1"/>
    <col min="11526" max="11526" width="13.28515625" style="7" customWidth="1"/>
    <col min="11527" max="11528" width="5.85546875" style="7" customWidth="1"/>
    <col min="11529" max="11529" width="7.42578125" style="7" customWidth="1"/>
    <col min="11530" max="11530" width="7.28515625" style="7" customWidth="1"/>
    <col min="11531" max="11531" width="9.42578125" style="7" customWidth="1"/>
    <col min="11532" max="11532" width="13.28515625" style="7" customWidth="1"/>
    <col min="11533" max="11534" width="5.85546875" style="7" customWidth="1"/>
    <col min="11535" max="11537" width="9.5703125" style="7" customWidth="1"/>
    <col min="11538" max="11538" width="9.7109375" style="7" customWidth="1"/>
    <col min="11539" max="11539" width="10.5703125" style="7" customWidth="1"/>
    <col min="11540" max="11540" width="9.5703125" style="7" customWidth="1"/>
    <col min="11541" max="11775" width="9.140625" style="7"/>
    <col min="11776" max="11776" width="10.5703125" style="7" customWidth="1"/>
    <col min="11777" max="11777" width="5.140625" style="7" customWidth="1"/>
    <col min="11778" max="11778" width="20.42578125" style="7" customWidth="1"/>
    <col min="11779" max="11779" width="7.28515625" style="7" customWidth="1"/>
    <col min="11780" max="11780" width="8.5703125" style="7" customWidth="1"/>
    <col min="11781" max="11781" width="9.42578125" style="7" customWidth="1"/>
    <col min="11782" max="11782" width="13.28515625" style="7" customWidth="1"/>
    <col min="11783" max="11784" width="5.85546875" style="7" customWidth="1"/>
    <col min="11785" max="11785" width="7.42578125" style="7" customWidth="1"/>
    <col min="11786" max="11786" width="7.28515625" style="7" customWidth="1"/>
    <col min="11787" max="11787" width="9.42578125" style="7" customWidth="1"/>
    <col min="11788" max="11788" width="13.28515625" style="7" customWidth="1"/>
    <col min="11789" max="11790" width="5.85546875" style="7" customWidth="1"/>
    <col min="11791" max="11793" width="9.5703125" style="7" customWidth="1"/>
    <col min="11794" max="11794" width="9.7109375" style="7" customWidth="1"/>
    <col min="11795" max="11795" width="10.5703125" style="7" customWidth="1"/>
    <col min="11796" max="11796" width="9.5703125" style="7" customWidth="1"/>
    <col min="11797" max="12031" width="9.140625" style="7"/>
    <col min="12032" max="12032" width="10.5703125" style="7" customWidth="1"/>
    <col min="12033" max="12033" width="5.140625" style="7" customWidth="1"/>
    <col min="12034" max="12034" width="20.42578125" style="7" customWidth="1"/>
    <col min="12035" max="12035" width="7.28515625" style="7" customWidth="1"/>
    <col min="12036" max="12036" width="8.5703125" style="7" customWidth="1"/>
    <col min="12037" max="12037" width="9.42578125" style="7" customWidth="1"/>
    <col min="12038" max="12038" width="13.28515625" style="7" customWidth="1"/>
    <col min="12039" max="12040" width="5.85546875" style="7" customWidth="1"/>
    <col min="12041" max="12041" width="7.42578125" style="7" customWidth="1"/>
    <col min="12042" max="12042" width="7.28515625" style="7" customWidth="1"/>
    <col min="12043" max="12043" width="9.42578125" style="7" customWidth="1"/>
    <col min="12044" max="12044" width="13.28515625" style="7" customWidth="1"/>
    <col min="12045" max="12046" width="5.85546875" style="7" customWidth="1"/>
    <col min="12047" max="12049" width="9.5703125" style="7" customWidth="1"/>
    <col min="12050" max="12050" width="9.7109375" style="7" customWidth="1"/>
    <col min="12051" max="12051" width="10.5703125" style="7" customWidth="1"/>
    <col min="12052" max="12052" width="9.5703125" style="7" customWidth="1"/>
    <col min="12053" max="12287" width="9.140625" style="7"/>
    <col min="12288" max="12288" width="10.5703125" style="7" customWidth="1"/>
    <col min="12289" max="12289" width="5.140625" style="7" customWidth="1"/>
    <col min="12290" max="12290" width="20.42578125" style="7" customWidth="1"/>
    <col min="12291" max="12291" width="7.28515625" style="7" customWidth="1"/>
    <col min="12292" max="12292" width="8.5703125" style="7" customWidth="1"/>
    <col min="12293" max="12293" width="9.42578125" style="7" customWidth="1"/>
    <col min="12294" max="12294" width="13.28515625" style="7" customWidth="1"/>
    <col min="12295" max="12296" width="5.85546875" style="7" customWidth="1"/>
    <col min="12297" max="12297" width="7.42578125" style="7" customWidth="1"/>
    <col min="12298" max="12298" width="7.28515625" style="7" customWidth="1"/>
    <col min="12299" max="12299" width="9.42578125" style="7" customWidth="1"/>
    <col min="12300" max="12300" width="13.28515625" style="7" customWidth="1"/>
    <col min="12301" max="12302" width="5.85546875" style="7" customWidth="1"/>
    <col min="12303" max="12305" width="9.5703125" style="7" customWidth="1"/>
    <col min="12306" max="12306" width="9.7109375" style="7" customWidth="1"/>
    <col min="12307" max="12307" width="10.5703125" style="7" customWidth="1"/>
    <col min="12308" max="12308" width="9.5703125" style="7" customWidth="1"/>
    <col min="12309" max="12543" width="9.140625" style="7"/>
    <col min="12544" max="12544" width="10.5703125" style="7" customWidth="1"/>
    <col min="12545" max="12545" width="5.140625" style="7" customWidth="1"/>
    <col min="12546" max="12546" width="20.42578125" style="7" customWidth="1"/>
    <col min="12547" max="12547" width="7.28515625" style="7" customWidth="1"/>
    <col min="12548" max="12548" width="8.5703125" style="7" customWidth="1"/>
    <col min="12549" max="12549" width="9.42578125" style="7" customWidth="1"/>
    <col min="12550" max="12550" width="13.28515625" style="7" customWidth="1"/>
    <col min="12551" max="12552" width="5.85546875" style="7" customWidth="1"/>
    <col min="12553" max="12553" width="7.42578125" style="7" customWidth="1"/>
    <col min="12554" max="12554" width="7.28515625" style="7" customWidth="1"/>
    <col min="12555" max="12555" width="9.42578125" style="7" customWidth="1"/>
    <col min="12556" max="12556" width="13.28515625" style="7" customWidth="1"/>
    <col min="12557" max="12558" width="5.85546875" style="7" customWidth="1"/>
    <col min="12559" max="12561" width="9.5703125" style="7" customWidth="1"/>
    <col min="12562" max="12562" width="9.7109375" style="7" customWidth="1"/>
    <col min="12563" max="12563" width="10.5703125" style="7" customWidth="1"/>
    <col min="12564" max="12564" width="9.5703125" style="7" customWidth="1"/>
    <col min="12565" max="12799" width="9.140625" style="7"/>
    <col min="12800" max="12800" width="10.5703125" style="7" customWidth="1"/>
    <col min="12801" max="12801" width="5.140625" style="7" customWidth="1"/>
    <col min="12802" max="12802" width="20.42578125" style="7" customWidth="1"/>
    <col min="12803" max="12803" width="7.28515625" style="7" customWidth="1"/>
    <col min="12804" max="12804" width="8.5703125" style="7" customWidth="1"/>
    <col min="12805" max="12805" width="9.42578125" style="7" customWidth="1"/>
    <col min="12806" max="12806" width="13.28515625" style="7" customWidth="1"/>
    <col min="12807" max="12808" width="5.85546875" style="7" customWidth="1"/>
    <col min="12809" max="12809" width="7.42578125" style="7" customWidth="1"/>
    <col min="12810" max="12810" width="7.28515625" style="7" customWidth="1"/>
    <col min="12811" max="12811" width="9.42578125" style="7" customWidth="1"/>
    <col min="12812" max="12812" width="13.28515625" style="7" customWidth="1"/>
    <col min="12813" max="12814" width="5.85546875" style="7" customWidth="1"/>
    <col min="12815" max="12817" width="9.5703125" style="7" customWidth="1"/>
    <col min="12818" max="12818" width="9.7109375" style="7" customWidth="1"/>
    <col min="12819" max="12819" width="10.5703125" style="7" customWidth="1"/>
    <col min="12820" max="12820" width="9.5703125" style="7" customWidth="1"/>
    <col min="12821" max="13055" width="9.140625" style="7"/>
    <col min="13056" max="13056" width="10.5703125" style="7" customWidth="1"/>
    <col min="13057" max="13057" width="5.140625" style="7" customWidth="1"/>
    <col min="13058" max="13058" width="20.42578125" style="7" customWidth="1"/>
    <col min="13059" max="13059" width="7.28515625" style="7" customWidth="1"/>
    <col min="13060" max="13060" width="8.5703125" style="7" customWidth="1"/>
    <col min="13061" max="13061" width="9.42578125" style="7" customWidth="1"/>
    <col min="13062" max="13062" width="13.28515625" style="7" customWidth="1"/>
    <col min="13063" max="13064" width="5.85546875" style="7" customWidth="1"/>
    <col min="13065" max="13065" width="7.42578125" style="7" customWidth="1"/>
    <col min="13066" max="13066" width="7.28515625" style="7" customWidth="1"/>
    <col min="13067" max="13067" width="9.42578125" style="7" customWidth="1"/>
    <col min="13068" max="13068" width="13.28515625" style="7" customWidth="1"/>
    <col min="13069" max="13070" width="5.85546875" style="7" customWidth="1"/>
    <col min="13071" max="13073" width="9.5703125" style="7" customWidth="1"/>
    <col min="13074" max="13074" width="9.7109375" style="7" customWidth="1"/>
    <col min="13075" max="13075" width="10.5703125" style="7" customWidth="1"/>
    <col min="13076" max="13076" width="9.5703125" style="7" customWidth="1"/>
    <col min="13077" max="13311" width="9.140625" style="7"/>
    <col min="13312" max="13312" width="10.5703125" style="7" customWidth="1"/>
    <col min="13313" max="13313" width="5.140625" style="7" customWidth="1"/>
    <col min="13314" max="13314" width="20.42578125" style="7" customWidth="1"/>
    <col min="13315" max="13315" width="7.28515625" style="7" customWidth="1"/>
    <col min="13316" max="13316" width="8.5703125" style="7" customWidth="1"/>
    <col min="13317" max="13317" width="9.42578125" style="7" customWidth="1"/>
    <col min="13318" max="13318" width="13.28515625" style="7" customWidth="1"/>
    <col min="13319" max="13320" width="5.85546875" style="7" customWidth="1"/>
    <col min="13321" max="13321" width="7.42578125" style="7" customWidth="1"/>
    <col min="13322" max="13322" width="7.28515625" style="7" customWidth="1"/>
    <col min="13323" max="13323" width="9.42578125" style="7" customWidth="1"/>
    <col min="13324" max="13324" width="13.28515625" style="7" customWidth="1"/>
    <col min="13325" max="13326" width="5.85546875" style="7" customWidth="1"/>
    <col min="13327" max="13329" width="9.5703125" style="7" customWidth="1"/>
    <col min="13330" max="13330" width="9.7109375" style="7" customWidth="1"/>
    <col min="13331" max="13331" width="10.5703125" style="7" customWidth="1"/>
    <col min="13332" max="13332" width="9.5703125" style="7" customWidth="1"/>
    <col min="13333" max="13567" width="9.140625" style="7"/>
    <col min="13568" max="13568" width="10.5703125" style="7" customWidth="1"/>
    <col min="13569" max="13569" width="5.140625" style="7" customWidth="1"/>
    <col min="13570" max="13570" width="20.42578125" style="7" customWidth="1"/>
    <col min="13571" max="13571" width="7.28515625" style="7" customWidth="1"/>
    <col min="13572" max="13572" width="8.5703125" style="7" customWidth="1"/>
    <col min="13573" max="13573" width="9.42578125" style="7" customWidth="1"/>
    <col min="13574" max="13574" width="13.28515625" style="7" customWidth="1"/>
    <col min="13575" max="13576" width="5.85546875" style="7" customWidth="1"/>
    <col min="13577" max="13577" width="7.42578125" style="7" customWidth="1"/>
    <col min="13578" max="13578" width="7.28515625" style="7" customWidth="1"/>
    <col min="13579" max="13579" width="9.42578125" style="7" customWidth="1"/>
    <col min="13580" max="13580" width="13.28515625" style="7" customWidth="1"/>
    <col min="13581" max="13582" width="5.85546875" style="7" customWidth="1"/>
    <col min="13583" max="13585" width="9.5703125" style="7" customWidth="1"/>
    <col min="13586" max="13586" width="9.7109375" style="7" customWidth="1"/>
    <col min="13587" max="13587" width="10.5703125" style="7" customWidth="1"/>
    <col min="13588" max="13588" width="9.5703125" style="7" customWidth="1"/>
    <col min="13589" max="13823" width="9.140625" style="7"/>
    <col min="13824" max="13824" width="10.5703125" style="7" customWidth="1"/>
    <col min="13825" max="13825" width="5.140625" style="7" customWidth="1"/>
    <col min="13826" max="13826" width="20.42578125" style="7" customWidth="1"/>
    <col min="13827" max="13827" width="7.28515625" style="7" customWidth="1"/>
    <col min="13828" max="13828" width="8.5703125" style="7" customWidth="1"/>
    <col min="13829" max="13829" width="9.42578125" style="7" customWidth="1"/>
    <col min="13830" max="13830" width="13.28515625" style="7" customWidth="1"/>
    <col min="13831" max="13832" width="5.85546875" style="7" customWidth="1"/>
    <col min="13833" max="13833" width="7.42578125" style="7" customWidth="1"/>
    <col min="13834" max="13834" width="7.28515625" style="7" customWidth="1"/>
    <col min="13835" max="13835" width="9.42578125" style="7" customWidth="1"/>
    <col min="13836" max="13836" width="13.28515625" style="7" customWidth="1"/>
    <col min="13837" max="13838" width="5.85546875" style="7" customWidth="1"/>
    <col min="13839" max="13841" width="9.5703125" style="7" customWidth="1"/>
    <col min="13842" max="13842" width="9.7109375" style="7" customWidth="1"/>
    <col min="13843" max="13843" width="10.5703125" style="7" customWidth="1"/>
    <col min="13844" max="13844" width="9.5703125" style="7" customWidth="1"/>
    <col min="13845" max="14079" width="9.140625" style="7"/>
    <col min="14080" max="14080" width="10.5703125" style="7" customWidth="1"/>
    <col min="14081" max="14081" width="5.140625" style="7" customWidth="1"/>
    <col min="14082" max="14082" width="20.42578125" style="7" customWidth="1"/>
    <col min="14083" max="14083" width="7.28515625" style="7" customWidth="1"/>
    <col min="14084" max="14084" width="8.5703125" style="7" customWidth="1"/>
    <col min="14085" max="14085" width="9.42578125" style="7" customWidth="1"/>
    <col min="14086" max="14086" width="13.28515625" style="7" customWidth="1"/>
    <col min="14087" max="14088" width="5.85546875" style="7" customWidth="1"/>
    <col min="14089" max="14089" width="7.42578125" style="7" customWidth="1"/>
    <col min="14090" max="14090" width="7.28515625" style="7" customWidth="1"/>
    <col min="14091" max="14091" width="9.42578125" style="7" customWidth="1"/>
    <col min="14092" max="14092" width="13.28515625" style="7" customWidth="1"/>
    <col min="14093" max="14094" width="5.85546875" style="7" customWidth="1"/>
    <col min="14095" max="14097" width="9.5703125" style="7" customWidth="1"/>
    <col min="14098" max="14098" width="9.7109375" style="7" customWidth="1"/>
    <col min="14099" max="14099" width="10.5703125" style="7" customWidth="1"/>
    <col min="14100" max="14100" width="9.5703125" style="7" customWidth="1"/>
    <col min="14101" max="14335" width="9.140625" style="7"/>
    <col min="14336" max="14336" width="10.5703125" style="7" customWidth="1"/>
    <col min="14337" max="14337" width="5.140625" style="7" customWidth="1"/>
    <col min="14338" max="14338" width="20.42578125" style="7" customWidth="1"/>
    <col min="14339" max="14339" width="7.28515625" style="7" customWidth="1"/>
    <col min="14340" max="14340" width="8.5703125" style="7" customWidth="1"/>
    <col min="14341" max="14341" width="9.42578125" style="7" customWidth="1"/>
    <col min="14342" max="14342" width="13.28515625" style="7" customWidth="1"/>
    <col min="14343" max="14344" width="5.85546875" style="7" customWidth="1"/>
    <col min="14345" max="14345" width="7.42578125" style="7" customWidth="1"/>
    <col min="14346" max="14346" width="7.28515625" style="7" customWidth="1"/>
    <col min="14347" max="14347" width="9.42578125" style="7" customWidth="1"/>
    <col min="14348" max="14348" width="13.28515625" style="7" customWidth="1"/>
    <col min="14349" max="14350" width="5.85546875" style="7" customWidth="1"/>
    <col min="14351" max="14353" width="9.5703125" style="7" customWidth="1"/>
    <col min="14354" max="14354" width="9.7109375" style="7" customWidth="1"/>
    <col min="14355" max="14355" width="10.5703125" style="7" customWidth="1"/>
    <col min="14356" max="14356" width="9.5703125" style="7" customWidth="1"/>
    <col min="14357" max="14591" width="9.140625" style="7"/>
    <col min="14592" max="14592" width="10.5703125" style="7" customWidth="1"/>
    <col min="14593" max="14593" width="5.140625" style="7" customWidth="1"/>
    <col min="14594" max="14594" width="20.42578125" style="7" customWidth="1"/>
    <col min="14595" max="14595" width="7.28515625" style="7" customWidth="1"/>
    <col min="14596" max="14596" width="8.5703125" style="7" customWidth="1"/>
    <col min="14597" max="14597" width="9.42578125" style="7" customWidth="1"/>
    <col min="14598" max="14598" width="13.28515625" style="7" customWidth="1"/>
    <col min="14599" max="14600" width="5.85546875" style="7" customWidth="1"/>
    <col min="14601" max="14601" width="7.42578125" style="7" customWidth="1"/>
    <col min="14602" max="14602" width="7.28515625" style="7" customWidth="1"/>
    <col min="14603" max="14603" width="9.42578125" style="7" customWidth="1"/>
    <col min="14604" max="14604" width="13.28515625" style="7" customWidth="1"/>
    <col min="14605" max="14606" width="5.85546875" style="7" customWidth="1"/>
    <col min="14607" max="14609" width="9.5703125" style="7" customWidth="1"/>
    <col min="14610" max="14610" width="9.7109375" style="7" customWidth="1"/>
    <col min="14611" max="14611" width="10.5703125" style="7" customWidth="1"/>
    <col min="14612" max="14612" width="9.5703125" style="7" customWidth="1"/>
    <col min="14613" max="14847" width="9.140625" style="7"/>
    <col min="14848" max="14848" width="10.5703125" style="7" customWidth="1"/>
    <col min="14849" max="14849" width="5.140625" style="7" customWidth="1"/>
    <col min="14850" max="14850" width="20.42578125" style="7" customWidth="1"/>
    <col min="14851" max="14851" width="7.28515625" style="7" customWidth="1"/>
    <col min="14852" max="14852" width="8.5703125" style="7" customWidth="1"/>
    <col min="14853" max="14853" width="9.42578125" style="7" customWidth="1"/>
    <col min="14854" max="14854" width="13.28515625" style="7" customWidth="1"/>
    <col min="14855" max="14856" width="5.85546875" style="7" customWidth="1"/>
    <col min="14857" max="14857" width="7.42578125" style="7" customWidth="1"/>
    <col min="14858" max="14858" width="7.28515625" style="7" customWidth="1"/>
    <col min="14859" max="14859" width="9.42578125" style="7" customWidth="1"/>
    <col min="14860" max="14860" width="13.28515625" style="7" customWidth="1"/>
    <col min="14861" max="14862" width="5.85546875" style="7" customWidth="1"/>
    <col min="14863" max="14865" width="9.5703125" style="7" customWidth="1"/>
    <col min="14866" max="14866" width="9.7109375" style="7" customWidth="1"/>
    <col min="14867" max="14867" width="10.5703125" style="7" customWidth="1"/>
    <col min="14868" max="14868" width="9.5703125" style="7" customWidth="1"/>
    <col min="14869" max="15103" width="9.140625" style="7"/>
    <col min="15104" max="15104" width="10.5703125" style="7" customWidth="1"/>
    <col min="15105" max="15105" width="5.140625" style="7" customWidth="1"/>
    <col min="15106" max="15106" width="20.42578125" style="7" customWidth="1"/>
    <col min="15107" max="15107" width="7.28515625" style="7" customWidth="1"/>
    <col min="15108" max="15108" width="8.5703125" style="7" customWidth="1"/>
    <col min="15109" max="15109" width="9.42578125" style="7" customWidth="1"/>
    <col min="15110" max="15110" width="13.28515625" style="7" customWidth="1"/>
    <col min="15111" max="15112" width="5.85546875" style="7" customWidth="1"/>
    <col min="15113" max="15113" width="7.42578125" style="7" customWidth="1"/>
    <col min="15114" max="15114" width="7.28515625" style="7" customWidth="1"/>
    <col min="15115" max="15115" width="9.42578125" style="7" customWidth="1"/>
    <col min="15116" max="15116" width="13.28515625" style="7" customWidth="1"/>
    <col min="15117" max="15118" width="5.85546875" style="7" customWidth="1"/>
    <col min="15119" max="15121" width="9.5703125" style="7" customWidth="1"/>
    <col min="15122" max="15122" width="9.7109375" style="7" customWidth="1"/>
    <col min="15123" max="15123" width="10.5703125" style="7" customWidth="1"/>
    <col min="15124" max="15124" width="9.5703125" style="7" customWidth="1"/>
    <col min="15125" max="15359" width="9.140625" style="7"/>
    <col min="15360" max="15360" width="10.5703125" style="7" customWidth="1"/>
    <col min="15361" max="15361" width="5.140625" style="7" customWidth="1"/>
    <col min="15362" max="15362" width="20.42578125" style="7" customWidth="1"/>
    <col min="15363" max="15363" width="7.28515625" style="7" customWidth="1"/>
    <col min="15364" max="15364" width="8.5703125" style="7" customWidth="1"/>
    <col min="15365" max="15365" width="9.42578125" style="7" customWidth="1"/>
    <col min="15366" max="15366" width="13.28515625" style="7" customWidth="1"/>
    <col min="15367" max="15368" width="5.85546875" style="7" customWidth="1"/>
    <col min="15369" max="15369" width="7.42578125" style="7" customWidth="1"/>
    <col min="15370" max="15370" width="7.28515625" style="7" customWidth="1"/>
    <col min="15371" max="15371" width="9.42578125" style="7" customWidth="1"/>
    <col min="15372" max="15372" width="13.28515625" style="7" customWidth="1"/>
    <col min="15373" max="15374" width="5.85546875" style="7" customWidth="1"/>
    <col min="15375" max="15377" width="9.5703125" style="7" customWidth="1"/>
    <col min="15378" max="15378" width="9.7109375" style="7" customWidth="1"/>
    <col min="15379" max="15379" width="10.5703125" style="7" customWidth="1"/>
    <col min="15380" max="15380" width="9.5703125" style="7" customWidth="1"/>
    <col min="15381" max="15615" width="9.140625" style="7"/>
    <col min="15616" max="15616" width="10.5703125" style="7" customWidth="1"/>
    <col min="15617" max="15617" width="5.140625" style="7" customWidth="1"/>
    <col min="15618" max="15618" width="20.42578125" style="7" customWidth="1"/>
    <col min="15619" max="15619" width="7.28515625" style="7" customWidth="1"/>
    <col min="15620" max="15620" width="8.5703125" style="7" customWidth="1"/>
    <col min="15621" max="15621" width="9.42578125" style="7" customWidth="1"/>
    <col min="15622" max="15622" width="13.28515625" style="7" customWidth="1"/>
    <col min="15623" max="15624" width="5.85546875" style="7" customWidth="1"/>
    <col min="15625" max="15625" width="7.42578125" style="7" customWidth="1"/>
    <col min="15626" max="15626" width="7.28515625" style="7" customWidth="1"/>
    <col min="15627" max="15627" width="9.42578125" style="7" customWidth="1"/>
    <col min="15628" max="15628" width="13.28515625" style="7" customWidth="1"/>
    <col min="15629" max="15630" width="5.85546875" style="7" customWidth="1"/>
    <col min="15631" max="15633" width="9.5703125" style="7" customWidth="1"/>
    <col min="15634" max="15634" width="9.7109375" style="7" customWidth="1"/>
    <col min="15635" max="15635" width="10.5703125" style="7" customWidth="1"/>
    <col min="15636" max="15636" width="9.5703125" style="7" customWidth="1"/>
    <col min="15637" max="15871" width="9.140625" style="7"/>
    <col min="15872" max="15872" width="10.5703125" style="7" customWidth="1"/>
    <col min="15873" max="15873" width="5.140625" style="7" customWidth="1"/>
    <col min="15874" max="15874" width="20.42578125" style="7" customWidth="1"/>
    <col min="15875" max="15875" width="7.28515625" style="7" customWidth="1"/>
    <col min="15876" max="15876" width="8.5703125" style="7" customWidth="1"/>
    <col min="15877" max="15877" width="9.42578125" style="7" customWidth="1"/>
    <col min="15878" max="15878" width="13.28515625" style="7" customWidth="1"/>
    <col min="15879" max="15880" width="5.85546875" style="7" customWidth="1"/>
    <col min="15881" max="15881" width="7.42578125" style="7" customWidth="1"/>
    <col min="15882" max="15882" width="7.28515625" style="7" customWidth="1"/>
    <col min="15883" max="15883" width="9.42578125" style="7" customWidth="1"/>
    <col min="15884" max="15884" width="13.28515625" style="7" customWidth="1"/>
    <col min="15885" max="15886" width="5.85546875" style="7" customWidth="1"/>
    <col min="15887" max="15889" width="9.5703125" style="7" customWidth="1"/>
    <col min="15890" max="15890" width="9.7109375" style="7" customWidth="1"/>
    <col min="15891" max="15891" width="10.5703125" style="7" customWidth="1"/>
    <col min="15892" max="15892" width="9.5703125" style="7" customWidth="1"/>
    <col min="15893" max="16127" width="9.140625" style="7"/>
    <col min="16128" max="16128" width="10.5703125" style="7" customWidth="1"/>
    <col min="16129" max="16129" width="5.140625" style="7" customWidth="1"/>
    <col min="16130" max="16130" width="20.42578125" style="7" customWidth="1"/>
    <col min="16131" max="16131" width="7.28515625" style="7" customWidth="1"/>
    <col min="16132" max="16132" width="8.5703125" style="7" customWidth="1"/>
    <col min="16133" max="16133" width="9.42578125" style="7" customWidth="1"/>
    <col min="16134" max="16134" width="13.28515625" style="7" customWidth="1"/>
    <col min="16135" max="16136" width="5.85546875" style="7" customWidth="1"/>
    <col min="16137" max="16137" width="7.42578125" style="7" customWidth="1"/>
    <col min="16138" max="16138" width="7.28515625" style="7" customWidth="1"/>
    <col min="16139" max="16139" width="9.42578125" style="7" customWidth="1"/>
    <col min="16140" max="16140" width="13.28515625" style="7" customWidth="1"/>
    <col min="16141" max="16142" width="5.85546875" style="7" customWidth="1"/>
    <col min="16143" max="16145" width="9.5703125" style="7" customWidth="1"/>
    <col min="16146" max="16146" width="9.7109375" style="7" customWidth="1"/>
    <col min="16147" max="16147" width="10.5703125" style="7" customWidth="1"/>
    <col min="16148" max="16148" width="9.5703125" style="7" customWidth="1"/>
    <col min="16149" max="16384" width="9.140625" style="7"/>
  </cols>
  <sheetData>
    <row r="1" spans="1:23" ht="16.5" customHeight="1" x14ac:dyDescent="0.2">
      <c r="E1" s="147"/>
      <c r="F1" s="7"/>
      <c r="R1" s="812" t="s">
        <v>465</v>
      </c>
      <c r="S1" s="812"/>
      <c r="T1" s="812"/>
    </row>
    <row r="2" spans="1:23" ht="16.5" customHeight="1" x14ac:dyDescent="0.2"/>
    <row r="3" spans="1:23" s="150" customFormat="1" ht="16.5" customHeight="1" x14ac:dyDescent="0.2">
      <c r="A3" s="938" t="s">
        <v>742</v>
      </c>
      <c r="B3" s="938"/>
      <c r="C3" s="938"/>
      <c r="D3" s="938"/>
      <c r="E3" s="938"/>
      <c r="F3" s="938"/>
      <c r="G3" s="938"/>
      <c r="H3" s="938"/>
      <c r="I3" s="938"/>
      <c r="J3" s="938"/>
      <c r="K3" s="938"/>
      <c r="L3" s="938"/>
      <c r="M3" s="938"/>
      <c r="N3" s="938"/>
      <c r="O3" s="938"/>
      <c r="P3" s="938"/>
      <c r="Q3" s="938"/>
      <c r="R3" s="938"/>
      <c r="S3" s="938"/>
      <c r="T3" s="938"/>
    </row>
    <row r="4" spans="1:23" ht="16.5" customHeight="1" thickBot="1" x14ac:dyDescent="0.25">
      <c r="C4" s="151"/>
      <c r="D4" s="151"/>
      <c r="E4" s="151"/>
      <c r="F4" s="151"/>
      <c r="G4" s="151"/>
      <c r="H4" s="7"/>
      <c r="I4" s="7"/>
    </row>
    <row r="5" spans="1:23" ht="19.5" customHeight="1" x14ac:dyDescent="0.2">
      <c r="A5" s="917" t="s">
        <v>466</v>
      </c>
      <c r="B5" s="919" t="s">
        <v>285</v>
      </c>
      <c r="C5" s="920" t="s">
        <v>467</v>
      </c>
      <c r="D5" s="922">
        <v>2015</v>
      </c>
      <c r="E5" s="923"/>
      <c r="F5" s="923"/>
      <c r="G5" s="923"/>
      <c r="H5" s="923"/>
      <c r="I5" s="924"/>
      <c r="J5" s="922">
        <v>2014</v>
      </c>
      <c r="K5" s="923"/>
      <c r="L5" s="923"/>
      <c r="M5" s="923"/>
      <c r="N5" s="923"/>
      <c r="O5" s="925"/>
      <c r="P5" s="926" t="s">
        <v>468</v>
      </c>
      <c r="Q5" s="928" t="s">
        <v>469</v>
      </c>
      <c r="R5" s="930" t="s">
        <v>471</v>
      </c>
      <c r="S5" s="908" t="s">
        <v>472</v>
      </c>
      <c r="T5" s="932" t="s">
        <v>470</v>
      </c>
    </row>
    <row r="6" spans="1:23" ht="79.5" customHeight="1" thickBot="1" x14ac:dyDescent="0.25">
      <c r="A6" s="918"/>
      <c r="B6" s="857"/>
      <c r="C6" s="921"/>
      <c r="D6" s="363" t="s">
        <v>473</v>
      </c>
      <c r="E6" s="361" t="s">
        <v>424</v>
      </c>
      <c r="F6" s="360" t="s">
        <v>11</v>
      </c>
      <c r="G6" s="362" t="s">
        <v>474</v>
      </c>
      <c r="H6" s="934" t="s">
        <v>10</v>
      </c>
      <c r="I6" s="935"/>
      <c r="J6" s="363" t="s">
        <v>473</v>
      </c>
      <c r="K6" s="361" t="s">
        <v>424</v>
      </c>
      <c r="L6" s="360" t="s">
        <v>11</v>
      </c>
      <c r="M6" s="362" t="s">
        <v>474</v>
      </c>
      <c r="N6" s="936" t="s">
        <v>10</v>
      </c>
      <c r="O6" s="937"/>
      <c r="P6" s="927"/>
      <c r="Q6" s="929"/>
      <c r="R6" s="931"/>
      <c r="S6" s="909"/>
      <c r="T6" s="933"/>
      <c r="W6" s="497"/>
    </row>
    <row r="7" spans="1:23" ht="24" customHeight="1" thickBot="1" x14ac:dyDescent="0.25">
      <c r="A7" s="753">
        <v>0</v>
      </c>
      <c r="B7" s="715">
        <v>1</v>
      </c>
      <c r="C7" s="709">
        <v>2</v>
      </c>
      <c r="D7" s="714">
        <v>3</v>
      </c>
      <c r="E7" s="715">
        <v>4</v>
      </c>
      <c r="F7" s="715">
        <v>5</v>
      </c>
      <c r="G7" s="715">
        <v>6</v>
      </c>
      <c r="H7" s="715">
        <v>7</v>
      </c>
      <c r="I7" s="716">
        <v>8</v>
      </c>
      <c r="J7" s="707">
        <v>9</v>
      </c>
      <c r="K7" s="715">
        <v>10</v>
      </c>
      <c r="L7" s="715">
        <v>11</v>
      </c>
      <c r="M7" s="715">
        <v>12</v>
      </c>
      <c r="N7" s="715">
        <v>13</v>
      </c>
      <c r="O7" s="708">
        <v>14</v>
      </c>
      <c r="P7" s="729" t="s">
        <v>475</v>
      </c>
      <c r="Q7" s="730" t="s">
        <v>476</v>
      </c>
      <c r="R7" s="730" t="s">
        <v>477</v>
      </c>
      <c r="S7" s="731"/>
      <c r="T7" s="754"/>
      <c r="W7" s="497"/>
    </row>
    <row r="8" spans="1:23" ht="21" customHeight="1" x14ac:dyDescent="0.2">
      <c r="A8" s="939" t="s">
        <v>478</v>
      </c>
      <c r="B8" s="769">
        <v>1</v>
      </c>
      <c r="C8" s="710" t="s">
        <v>598</v>
      </c>
      <c r="D8" s="717">
        <f>'Anexa 3'!E192</f>
        <v>27</v>
      </c>
      <c r="E8" s="718">
        <f>'Anexa 10'!F11</f>
        <v>78</v>
      </c>
      <c r="F8" s="719">
        <f>E8*100/$E$17</f>
        <v>0.23757309941520469</v>
      </c>
      <c r="G8" s="720">
        <f>'Anexa 10'!G11</f>
        <v>18270907.289999999</v>
      </c>
      <c r="H8" s="719">
        <f>G8*100/$G$17</f>
        <v>0.28276343198054199</v>
      </c>
      <c r="I8" s="904">
        <f>SUM(H8:H13)</f>
        <v>92.763632021810977</v>
      </c>
      <c r="J8" s="717">
        <v>24</v>
      </c>
      <c r="K8" s="718">
        <v>79</v>
      </c>
      <c r="L8" s="719">
        <v>0.21796109808249414</v>
      </c>
      <c r="M8" s="720">
        <v>7685259.8800000008</v>
      </c>
      <c r="N8" s="719">
        <v>7.0901057252293107E-2</v>
      </c>
      <c r="O8" s="904">
        <f>SUM(N8:N13)</f>
        <v>94.461773666271469</v>
      </c>
      <c r="P8" s="732">
        <f>D8/J8-1</f>
        <v>0.125</v>
      </c>
      <c r="Q8" s="733">
        <f>G8/M8-1</f>
        <v>1.3773961551447234</v>
      </c>
      <c r="R8" s="733">
        <f>E8/K8-1</f>
        <v>-1.2658227848101222E-2</v>
      </c>
      <c r="S8" s="910">
        <f>(E8+E10+E11+E12+E13)/(K8+K10+K11+K12+K13)-1</f>
        <v>-7.35933443843243E-2</v>
      </c>
      <c r="T8" s="906">
        <f>(G8+G10+G11+G12+G13)/(M8+M10+M11+M12+M13)-1</f>
        <v>-0.414668421951633</v>
      </c>
      <c r="W8" s="427"/>
    </row>
    <row r="9" spans="1:23" ht="21" customHeight="1" x14ac:dyDescent="0.2">
      <c r="A9" s="940"/>
      <c r="B9" s="770">
        <v>2</v>
      </c>
      <c r="C9" s="711" t="s">
        <v>695</v>
      </c>
      <c r="D9" s="721">
        <v>1</v>
      </c>
      <c r="E9" s="152">
        <v>1</v>
      </c>
      <c r="F9" s="153">
        <f t="shared" ref="F9:F15" si="0">E9*100/$E$17</f>
        <v>3.0458089668615983E-3</v>
      </c>
      <c r="G9" s="154">
        <v>699939</v>
      </c>
      <c r="H9" s="153">
        <f t="shared" ref="H9:H15" si="1">G9*100/$G$17</f>
        <v>1.0832365939777509E-2</v>
      </c>
      <c r="I9" s="905"/>
      <c r="J9" s="721">
        <v>0</v>
      </c>
      <c r="K9" s="152">
        <v>0</v>
      </c>
      <c r="L9" s="153">
        <v>0</v>
      </c>
      <c r="M9" s="154">
        <v>0</v>
      </c>
      <c r="N9" s="153">
        <v>0</v>
      </c>
      <c r="O9" s="905"/>
      <c r="P9" s="734" t="s">
        <v>337</v>
      </c>
      <c r="Q9" s="155" t="s">
        <v>337</v>
      </c>
      <c r="R9" s="155" t="s">
        <v>337</v>
      </c>
      <c r="S9" s="911"/>
      <c r="T9" s="907"/>
      <c r="W9" s="427"/>
    </row>
    <row r="10" spans="1:23" ht="19.5" customHeight="1" x14ac:dyDescent="0.2">
      <c r="A10" s="940"/>
      <c r="B10" s="770">
        <v>3</v>
      </c>
      <c r="C10" s="711" t="s">
        <v>594</v>
      </c>
      <c r="D10" s="721">
        <f>'Anexa 3'!C192</f>
        <v>1181</v>
      </c>
      <c r="E10" s="152">
        <f>'Anexa 6'!J114</f>
        <v>12214</v>
      </c>
      <c r="F10" s="153">
        <f t="shared" si="0"/>
        <v>37.201510721247566</v>
      </c>
      <c r="G10" s="154">
        <f>'Anexa 6'!K114</f>
        <v>1916871263.2400002</v>
      </c>
      <c r="H10" s="153">
        <f t="shared" si="1"/>
        <v>29.665800852444665</v>
      </c>
      <c r="I10" s="905"/>
      <c r="J10" s="721">
        <v>2446</v>
      </c>
      <c r="K10" s="152">
        <v>13772</v>
      </c>
      <c r="L10" s="153">
        <v>37.996965098634291</v>
      </c>
      <c r="M10" s="154">
        <v>4912763912.8200026</v>
      </c>
      <c r="N10" s="153">
        <v>45.323145981870219</v>
      </c>
      <c r="O10" s="905"/>
      <c r="P10" s="734">
        <f t="shared" ref="P10:P14" si="2">D10/J10-1</f>
        <v>-0.517170891251022</v>
      </c>
      <c r="Q10" s="155">
        <f t="shared" ref="Q10:Q15" si="3">G10/M10-1</f>
        <v>-0.60981815994905264</v>
      </c>
      <c r="R10" s="155">
        <f t="shared" ref="R10:R15" si="4">E10/K10-1</f>
        <v>-0.11312808597153645</v>
      </c>
      <c r="S10" s="911"/>
      <c r="T10" s="907"/>
    </row>
    <row r="11" spans="1:23" ht="22.5" customHeight="1" x14ac:dyDescent="0.2">
      <c r="A11" s="940"/>
      <c r="B11" s="770">
        <v>4</v>
      </c>
      <c r="C11" s="711" t="s">
        <v>480</v>
      </c>
      <c r="D11" s="721">
        <f>'Anexa 11'!C8</f>
        <v>1661</v>
      </c>
      <c r="E11" s="152">
        <f>'Anexa 11'!K8</f>
        <v>4982</v>
      </c>
      <c r="F11" s="153">
        <f t="shared" si="0"/>
        <v>15.174220272904483</v>
      </c>
      <c r="G11" s="154">
        <f>'Anexa 11'!L8</f>
        <v>3146786647.0791001</v>
      </c>
      <c r="H11" s="153">
        <f t="shared" si="1"/>
        <v>48.70016457943666</v>
      </c>
      <c r="I11" s="905"/>
      <c r="J11" s="721">
        <v>1450</v>
      </c>
      <c r="K11" s="152">
        <v>2469</v>
      </c>
      <c r="L11" s="153">
        <v>6.8119740653883296</v>
      </c>
      <c r="M11" s="154">
        <v>3591711585.9299998</v>
      </c>
      <c r="N11" s="153">
        <v>33.135658749870061</v>
      </c>
      <c r="O11" s="905"/>
      <c r="P11" s="734">
        <f t="shared" si="2"/>
        <v>0.14551724137931044</v>
      </c>
      <c r="Q11" s="155">
        <f t="shared" si="3"/>
        <v>-0.12387546388574944</v>
      </c>
      <c r="R11" s="155">
        <f t="shared" si="4"/>
        <v>1.0178209801539086</v>
      </c>
      <c r="S11" s="911"/>
      <c r="T11" s="907"/>
    </row>
    <row r="12" spans="1:23" ht="37.5" customHeight="1" x14ac:dyDescent="0.2">
      <c r="A12" s="940"/>
      <c r="B12" s="770">
        <v>5</v>
      </c>
      <c r="C12" s="711" t="s">
        <v>595</v>
      </c>
      <c r="D12" s="721">
        <f>'Anexa 3'!D192</f>
        <v>4495</v>
      </c>
      <c r="E12" s="152">
        <f>'Anexa 7'!J173</f>
        <v>10524</v>
      </c>
      <c r="F12" s="153">
        <f t="shared" si="0"/>
        <v>32.054093567251464</v>
      </c>
      <c r="G12" s="154">
        <f>'Anexa 7'!K173</f>
        <v>732462437.92000055</v>
      </c>
      <c r="H12" s="153">
        <f t="shared" si="1"/>
        <v>11.335703775173284</v>
      </c>
      <c r="I12" s="905"/>
      <c r="J12" s="721">
        <v>8086</v>
      </c>
      <c r="K12" s="152">
        <v>14313</v>
      </c>
      <c r="L12" s="153">
        <v>39.489584770313144</v>
      </c>
      <c r="M12" s="154">
        <v>1561284367.9800005</v>
      </c>
      <c r="N12" s="153">
        <v>14.403769565338402</v>
      </c>
      <c r="O12" s="905"/>
      <c r="P12" s="734">
        <f t="shared" si="2"/>
        <v>-0.44410091516200845</v>
      </c>
      <c r="Q12" s="155">
        <f t="shared" si="3"/>
        <v>-0.53085904596120115</v>
      </c>
      <c r="R12" s="155">
        <f t="shared" si="4"/>
        <v>-0.26472437644099767</v>
      </c>
      <c r="S12" s="911"/>
      <c r="T12" s="907"/>
      <c r="W12" s="463"/>
    </row>
    <row r="13" spans="1:23" ht="30.75" customHeight="1" x14ac:dyDescent="0.2">
      <c r="A13" s="940"/>
      <c r="B13" s="770">
        <v>6</v>
      </c>
      <c r="C13" s="711" t="s">
        <v>481</v>
      </c>
      <c r="D13" s="721">
        <f>'Anexa 11'!C9</f>
        <v>1460</v>
      </c>
      <c r="E13" s="152">
        <f>'Anexa 11'!K9</f>
        <v>1822</v>
      </c>
      <c r="F13" s="153">
        <f t="shared" si="0"/>
        <v>5.549463937621832</v>
      </c>
      <c r="G13" s="154">
        <f>'Anexa 11'!L9</f>
        <v>178879485.07000002</v>
      </c>
      <c r="H13" s="153">
        <f t="shared" si="1"/>
        <v>2.7683670168360499</v>
      </c>
      <c r="I13" s="905"/>
      <c r="J13" s="721">
        <v>1254</v>
      </c>
      <c r="K13" s="152">
        <v>1340</v>
      </c>
      <c r="L13" s="153">
        <v>3.6970616636777485</v>
      </c>
      <c r="M13" s="154">
        <v>165658597.44000003</v>
      </c>
      <c r="N13" s="153">
        <v>1.5282983119404956</v>
      </c>
      <c r="O13" s="905"/>
      <c r="P13" s="734">
        <f t="shared" si="2"/>
        <v>0.16427432216905902</v>
      </c>
      <c r="Q13" s="155">
        <f t="shared" si="3"/>
        <v>7.9808037942543208E-2</v>
      </c>
      <c r="R13" s="155">
        <f t="shared" si="4"/>
        <v>0.35970149253731343</v>
      </c>
      <c r="S13" s="912"/>
      <c r="T13" s="907"/>
      <c r="W13" s="463"/>
    </row>
    <row r="14" spans="1:23" ht="63" customHeight="1" x14ac:dyDescent="0.2">
      <c r="A14" s="767" t="s">
        <v>483</v>
      </c>
      <c r="B14" s="771">
        <v>7</v>
      </c>
      <c r="C14" s="712" t="s">
        <v>484</v>
      </c>
      <c r="D14" s="722">
        <f>'Anexa 01'!E14</f>
        <v>1887</v>
      </c>
      <c r="E14" s="458">
        <f>'Anexa 8'!J122</f>
        <v>2171</v>
      </c>
      <c r="F14" s="459">
        <f t="shared" si="0"/>
        <v>6.6124512670565299</v>
      </c>
      <c r="G14" s="460">
        <f>'Anexa 8'!K122</f>
        <v>177877273.90000004</v>
      </c>
      <c r="H14" s="459">
        <f t="shared" si="1"/>
        <v>2.7528566392997611</v>
      </c>
      <c r="I14" s="723">
        <f>H14</f>
        <v>2.7528566392997611</v>
      </c>
      <c r="J14" s="722">
        <v>2503</v>
      </c>
      <c r="K14" s="458">
        <v>2938</v>
      </c>
      <c r="L14" s="459">
        <v>8.1059456476755418</v>
      </c>
      <c r="M14" s="460">
        <v>220537085.64000002</v>
      </c>
      <c r="N14" s="459">
        <v>2.0345847478635304</v>
      </c>
      <c r="O14" s="723">
        <f>N14</f>
        <v>2.0345847478635304</v>
      </c>
      <c r="P14" s="735">
        <f t="shared" si="2"/>
        <v>-0.24610467439073114</v>
      </c>
      <c r="Q14" s="461">
        <f t="shared" si="3"/>
        <v>-0.1934360001910832</v>
      </c>
      <c r="R14" s="461">
        <f t="shared" si="4"/>
        <v>-0.26106194690265483</v>
      </c>
      <c r="S14" s="462">
        <f>E14/K14-1</f>
        <v>-0.26106194690265483</v>
      </c>
      <c r="T14" s="736">
        <f>G14/M14-1</f>
        <v>-0.1934360001910832</v>
      </c>
      <c r="V14" s="809"/>
      <c r="W14" s="427"/>
    </row>
    <row r="15" spans="1:23" ht="23.25" customHeight="1" thickBot="1" x14ac:dyDescent="0.25">
      <c r="A15" s="768" t="s">
        <v>485</v>
      </c>
      <c r="B15" s="772">
        <v>8</v>
      </c>
      <c r="C15" s="713" t="s">
        <v>561</v>
      </c>
      <c r="D15" s="724">
        <v>486</v>
      </c>
      <c r="E15" s="725">
        <f>'Anexa 9'!J115-E16</f>
        <v>1040</v>
      </c>
      <c r="F15" s="726">
        <f t="shared" si="0"/>
        <v>3.1676413255360623</v>
      </c>
      <c r="G15" s="727">
        <v>289704433.96000004</v>
      </c>
      <c r="H15" s="726">
        <f t="shared" si="1"/>
        <v>4.4835113388892847</v>
      </c>
      <c r="I15" s="728">
        <f>H15</f>
        <v>4.4835113388892847</v>
      </c>
      <c r="J15" s="724">
        <v>564</v>
      </c>
      <c r="K15" s="725">
        <v>1334</v>
      </c>
      <c r="L15" s="726">
        <v>3.6805076562284453</v>
      </c>
      <c r="M15" s="727">
        <v>379774253.82999992</v>
      </c>
      <c r="N15" s="726">
        <v>3.503641585864981</v>
      </c>
      <c r="O15" s="728">
        <f>N15</f>
        <v>3.503641585864981</v>
      </c>
      <c r="P15" s="737" t="s">
        <v>337</v>
      </c>
      <c r="Q15" s="738">
        <f t="shared" si="3"/>
        <v>-0.23716673513712772</v>
      </c>
      <c r="R15" s="738">
        <f t="shared" si="4"/>
        <v>-0.22038980509745132</v>
      </c>
      <c r="S15" s="739">
        <f>E15/K15-1</f>
        <v>-0.22038980509745132</v>
      </c>
      <c r="T15" s="740">
        <f>G15/M15-1</f>
        <v>-0.23716673513712772</v>
      </c>
      <c r="W15" s="427"/>
    </row>
    <row r="16" spans="1:23" s="422" customFormat="1" ht="24" customHeight="1" thickBot="1" x14ac:dyDescent="0.25">
      <c r="A16" s="773"/>
      <c r="B16" s="775">
        <v>9</v>
      </c>
      <c r="C16" s="774" t="s">
        <v>596</v>
      </c>
      <c r="D16" s="741" t="s">
        <v>337</v>
      </c>
      <c r="E16" s="742">
        <v>56</v>
      </c>
      <c r="F16" s="743" t="s">
        <v>337</v>
      </c>
      <c r="G16" s="744">
        <v>748673233.29999995</v>
      </c>
      <c r="H16" s="745">
        <v>0</v>
      </c>
      <c r="I16" s="746">
        <f>SUM(H16)</f>
        <v>0</v>
      </c>
      <c r="J16" s="741" t="s">
        <v>337</v>
      </c>
      <c r="K16" s="747">
        <v>44</v>
      </c>
      <c r="L16" s="745" t="s">
        <v>337</v>
      </c>
      <c r="M16" s="748">
        <v>708912310</v>
      </c>
      <c r="N16" s="745">
        <v>0</v>
      </c>
      <c r="O16" s="746">
        <v>0</v>
      </c>
      <c r="P16" s="749" t="s">
        <v>337</v>
      </c>
      <c r="Q16" s="750" t="s">
        <v>337</v>
      </c>
      <c r="R16" s="750" t="s">
        <v>337</v>
      </c>
      <c r="S16" s="751" t="s">
        <v>337</v>
      </c>
      <c r="T16" s="752" t="s">
        <v>337</v>
      </c>
      <c r="V16" s="614"/>
    </row>
    <row r="17" spans="1:22" s="422" customFormat="1" ht="34.5" customHeight="1" thickBot="1" x14ac:dyDescent="0.25">
      <c r="A17" s="913" t="s">
        <v>268</v>
      </c>
      <c r="B17" s="914"/>
      <c r="C17" s="914"/>
      <c r="D17" s="755">
        <f>SUM(D8:D15)</f>
        <v>11198</v>
      </c>
      <c r="E17" s="756">
        <f>SUM(E8:E15)</f>
        <v>32832</v>
      </c>
      <c r="F17" s="757">
        <f>SUM(F8:F15)</f>
        <v>100.00000000000001</v>
      </c>
      <c r="G17" s="758">
        <f>SUM(G8:G15)</f>
        <v>6461552387.4590998</v>
      </c>
      <c r="H17" s="757">
        <f>G17*100/$G$17</f>
        <v>100.00000000000001</v>
      </c>
      <c r="I17" s="757">
        <f>SUM(I8:I15)</f>
        <v>100.00000000000003</v>
      </c>
      <c r="J17" s="759">
        <v>16327</v>
      </c>
      <c r="K17" s="760">
        <v>36245</v>
      </c>
      <c r="L17" s="761">
        <v>99.999999999999986</v>
      </c>
      <c r="M17" s="762">
        <v>10839415063.520004</v>
      </c>
      <c r="N17" s="757">
        <v>100</v>
      </c>
      <c r="O17" s="757">
        <f>SUM(O8:O16)</f>
        <v>99.999999999999986</v>
      </c>
      <c r="P17" s="763" t="s">
        <v>337</v>
      </c>
      <c r="Q17" s="764">
        <f>G17/M17-1</f>
        <v>-0.40388366442342249</v>
      </c>
      <c r="R17" s="764">
        <f t="shared" ref="R17" si="5">E17/K17-1</f>
        <v>-9.4164712374120607E-2</v>
      </c>
      <c r="S17" s="765">
        <f>E17/K17-1</f>
        <v>-9.4164712374120607E-2</v>
      </c>
      <c r="T17" s="766">
        <f>G17/M17-1</f>
        <v>-0.40388366442342249</v>
      </c>
      <c r="V17" s="615">
        <f>M17-G17</f>
        <v>4377862676.0609045</v>
      </c>
    </row>
    <row r="18" spans="1:22" ht="12.75" customHeight="1" x14ac:dyDescent="0.2">
      <c r="A18" s="784"/>
      <c r="B18" s="415"/>
      <c r="C18" s="415"/>
      <c r="D18" s="415"/>
      <c r="E18" s="416"/>
      <c r="F18" s="417"/>
      <c r="G18" s="418"/>
      <c r="H18" s="417"/>
      <c r="I18" s="417"/>
      <c r="J18" s="415"/>
      <c r="K18" s="419"/>
      <c r="L18" s="420"/>
      <c r="M18" s="418"/>
      <c r="N18" s="417"/>
      <c r="O18" s="417"/>
      <c r="P18" s="415"/>
      <c r="Q18" s="421"/>
      <c r="R18" s="421"/>
      <c r="S18" s="421"/>
      <c r="T18" s="421"/>
    </row>
    <row r="19" spans="1:22" ht="36.75" customHeight="1" x14ac:dyDescent="0.2">
      <c r="A19" s="415"/>
      <c r="B19" s="423" t="s">
        <v>560</v>
      </c>
      <c r="C19" s="915" t="s">
        <v>743</v>
      </c>
      <c r="D19" s="916"/>
      <c r="E19" s="916"/>
      <c r="F19" s="916"/>
      <c r="G19" s="916"/>
      <c r="H19" s="916"/>
      <c r="I19" s="916"/>
      <c r="J19" s="916"/>
      <c r="K19" s="916"/>
      <c r="L19" s="916"/>
      <c r="M19" s="916"/>
      <c r="N19" s="916"/>
      <c r="O19" s="916"/>
      <c r="P19" s="916"/>
      <c r="Q19" s="916"/>
      <c r="R19" s="916"/>
      <c r="S19" s="916"/>
      <c r="T19" s="916"/>
      <c r="V19" s="497">
        <f>K17-E17</f>
        <v>3413</v>
      </c>
    </row>
    <row r="20" spans="1:22" ht="53.25" customHeight="1" x14ac:dyDescent="0.2">
      <c r="A20" s="415"/>
      <c r="B20" s="423"/>
      <c r="C20" s="456"/>
      <c r="D20" s="457"/>
      <c r="E20" s="457"/>
      <c r="F20" s="457"/>
      <c r="G20" s="517"/>
      <c r="H20" s="457"/>
      <c r="I20" s="457"/>
      <c r="J20" s="457"/>
      <c r="K20" s="518"/>
      <c r="L20" s="457"/>
      <c r="M20" s="457"/>
      <c r="N20" s="457"/>
      <c r="O20" s="457"/>
      <c r="P20" s="457"/>
      <c r="Q20" s="457"/>
      <c r="R20" s="457"/>
      <c r="S20" s="457"/>
      <c r="T20" s="457"/>
    </row>
    <row r="21" spans="1:22" ht="53.25" customHeight="1" x14ac:dyDescent="0.2">
      <c r="A21" s="415"/>
      <c r="B21" s="423"/>
      <c r="C21" s="456"/>
      <c r="D21" s="457"/>
      <c r="E21" s="457"/>
      <c r="F21" s="457"/>
      <c r="G21" s="457"/>
      <c r="H21" s="457"/>
      <c r="I21" s="457"/>
      <c r="J21" s="457"/>
      <c r="K21" s="457"/>
      <c r="L21" s="457"/>
      <c r="M21" s="457"/>
      <c r="N21" s="457"/>
      <c r="O21" s="457"/>
      <c r="P21" s="457"/>
      <c r="Q21" s="457"/>
      <c r="R21" s="457"/>
      <c r="S21" s="457"/>
      <c r="T21" s="457"/>
    </row>
    <row r="22" spans="1:22" ht="102" x14ac:dyDescent="0.2">
      <c r="C22" s="156" t="s">
        <v>466</v>
      </c>
      <c r="D22" s="157" t="s">
        <v>531</v>
      </c>
      <c r="E22" s="157" t="s">
        <v>532</v>
      </c>
      <c r="U22" s="427"/>
    </row>
    <row r="23" spans="1:22" ht="38.25" x14ac:dyDescent="0.2">
      <c r="C23" s="158" t="s">
        <v>478</v>
      </c>
      <c r="D23" s="159">
        <f>T8</f>
        <v>-0.414668421951633</v>
      </c>
      <c r="E23" s="159">
        <f>S8</f>
        <v>-7.35933443843243E-2</v>
      </c>
    </row>
    <row r="24" spans="1:22" ht="38.25" x14ac:dyDescent="0.2">
      <c r="C24" s="158" t="s">
        <v>483</v>
      </c>
      <c r="D24" s="159">
        <f>T14</f>
        <v>-0.1934360001910832</v>
      </c>
      <c r="E24" s="159">
        <f>S14</f>
        <v>-0.26106194690265483</v>
      </c>
    </row>
    <row r="25" spans="1:22" s="147" customFormat="1" ht="25.5" x14ac:dyDescent="0.25">
      <c r="C25" s="160" t="s">
        <v>485</v>
      </c>
      <c r="D25" s="161">
        <f>T15</f>
        <v>-0.23716673513712772</v>
      </c>
      <c r="E25" s="161">
        <f>S15</f>
        <v>-0.22038980509745132</v>
      </c>
      <c r="F25" s="162"/>
      <c r="G25" s="163"/>
      <c r="I25" s="148"/>
    </row>
    <row r="26" spans="1:22" s="147" customFormat="1" ht="12.75" customHeight="1" x14ac:dyDescent="0.25">
      <c r="C26" s="160" t="s">
        <v>268</v>
      </c>
      <c r="D26" s="164">
        <f>T17</f>
        <v>-0.40388366442342249</v>
      </c>
      <c r="E26" s="164">
        <f>S17</f>
        <v>-9.4164712374120607E-2</v>
      </c>
      <c r="F26" s="163"/>
      <c r="G26" s="163"/>
      <c r="I26" s="148"/>
    </row>
    <row r="27" spans="1:22" s="147" customFormat="1" x14ac:dyDescent="0.25">
      <c r="D27" s="165"/>
      <c r="E27" s="165"/>
      <c r="F27" s="165"/>
      <c r="G27" s="165"/>
      <c r="I27" s="148"/>
    </row>
    <row r="28" spans="1:22" s="147" customFormat="1" ht="12.75" customHeight="1" x14ac:dyDescent="0.25">
      <c r="D28" s="166"/>
      <c r="E28" s="167"/>
      <c r="F28" s="166"/>
      <c r="G28" s="166"/>
      <c r="I28" s="148"/>
    </row>
    <row r="29" spans="1:22" s="147" customFormat="1" x14ac:dyDescent="0.25">
      <c r="D29" s="166"/>
      <c r="E29" s="167"/>
      <c r="F29" s="166"/>
      <c r="G29" s="166"/>
      <c r="I29" s="148"/>
    </row>
    <row r="30" spans="1:22" s="147" customFormat="1" x14ac:dyDescent="0.25">
      <c r="D30" s="168"/>
      <c r="E30" s="167"/>
      <c r="F30" s="166"/>
      <c r="G30" s="166"/>
      <c r="I30" s="148"/>
    </row>
    <row r="31" spans="1:22" s="147" customFormat="1" ht="12.75" customHeight="1" x14ac:dyDescent="0.25">
      <c r="D31" s="166"/>
      <c r="E31" s="167"/>
      <c r="F31" s="166"/>
      <c r="G31" s="166"/>
      <c r="I31" s="148"/>
    </row>
    <row r="32" spans="1:22" s="147" customFormat="1" x14ac:dyDescent="0.25">
      <c r="D32" s="166"/>
      <c r="E32" s="167"/>
      <c r="F32" s="166"/>
      <c r="G32" s="166"/>
      <c r="I32" s="148"/>
    </row>
    <row r="33" spans="3:23" s="147" customFormat="1" x14ac:dyDescent="0.25">
      <c r="D33" s="169"/>
      <c r="E33" s="170"/>
      <c r="F33" s="169"/>
      <c r="G33" s="169"/>
      <c r="I33" s="148"/>
    </row>
    <row r="40" spans="3:23" ht="13.5" thickBot="1" x14ac:dyDescent="0.25">
      <c r="C40" s="570"/>
      <c r="D40" s="570">
        <v>2015</v>
      </c>
      <c r="E40" s="571">
        <v>2014</v>
      </c>
    </row>
    <row r="41" spans="3:23" ht="13.5" thickBot="1" x14ac:dyDescent="0.25">
      <c r="C41" s="572" t="s">
        <v>598</v>
      </c>
      <c r="D41" s="573">
        <v>18270907.289999999</v>
      </c>
      <c r="E41" s="574">
        <v>7685259.8800000008</v>
      </c>
      <c r="U41" s="570"/>
      <c r="V41" s="570">
        <v>2015</v>
      </c>
      <c r="W41" s="571">
        <v>2014</v>
      </c>
    </row>
    <row r="42" spans="3:23" ht="13.5" thickBot="1" x14ac:dyDescent="0.25">
      <c r="C42" s="572" t="s">
        <v>695</v>
      </c>
      <c r="D42" s="573">
        <v>699939</v>
      </c>
      <c r="E42" s="574">
        <v>0</v>
      </c>
      <c r="U42" s="570"/>
      <c r="V42" s="570"/>
      <c r="W42" s="571"/>
    </row>
    <row r="43" spans="3:23" ht="23.25" thickBot="1" x14ac:dyDescent="0.25">
      <c r="C43" s="572" t="s">
        <v>594</v>
      </c>
      <c r="D43" s="573">
        <v>1916871263.2400002</v>
      </c>
      <c r="E43" s="574">
        <v>4912763912.8200026</v>
      </c>
      <c r="U43" s="572" t="s">
        <v>598</v>
      </c>
      <c r="V43" s="574">
        <v>18270.907289999999</v>
      </c>
      <c r="W43" s="583">
        <v>7685.2598799999996</v>
      </c>
    </row>
    <row r="44" spans="3:23" ht="23.25" thickBot="1" x14ac:dyDescent="0.25">
      <c r="C44" s="575" t="s">
        <v>480</v>
      </c>
      <c r="D44" s="573">
        <v>3146786647.0791001</v>
      </c>
      <c r="E44" s="574">
        <v>3591711585.9299998</v>
      </c>
      <c r="U44" s="572" t="s">
        <v>695</v>
      </c>
      <c r="V44" s="574">
        <v>699.93899999999996</v>
      </c>
      <c r="W44" s="583">
        <v>0</v>
      </c>
    </row>
    <row r="45" spans="3:23" ht="33.75" x14ac:dyDescent="0.2">
      <c r="C45" s="576" t="s">
        <v>697</v>
      </c>
      <c r="D45" s="573">
        <v>732462437.92000055</v>
      </c>
      <c r="E45" s="574">
        <v>1561284367.9800005</v>
      </c>
      <c r="U45" s="572" t="s">
        <v>594</v>
      </c>
      <c r="V45" s="574">
        <v>1916871.26324</v>
      </c>
      <c r="W45" s="583">
        <v>4912763.9128200002</v>
      </c>
    </row>
    <row r="46" spans="3:23" ht="45" x14ac:dyDescent="0.2">
      <c r="C46" s="576" t="s">
        <v>481</v>
      </c>
      <c r="D46" s="573">
        <v>178879485.07000002</v>
      </c>
      <c r="E46" s="574">
        <v>165658597.44000003</v>
      </c>
      <c r="U46" s="575" t="s">
        <v>480</v>
      </c>
      <c r="V46" s="574">
        <v>3146786.6470790999</v>
      </c>
      <c r="W46" s="583">
        <v>3591711.5859300001</v>
      </c>
    </row>
    <row r="47" spans="3:23" ht="56.25" x14ac:dyDescent="0.2">
      <c r="C47" s="577" t="s">
        <v>698</v>
      </c>
      <c r="D47" s="578">
        <v>177877273.90000004</v>
      </c>
      <c r="E47" s="579">
        <v>220537085.64000002</v>
      </c>
      <c r="U47" s="576" t="s">
        <v>697</v>
      </c>
      <c r="V47" s="574">
        <v>732462.43792000099</v>
      </c>
      <c r="W47" s="583">
        <v>1561284.3679800001</v>
      </c>
    </row>
    <row r="48" spans="3:23" ht="68.25" thickBot="1" x14ac:dyDescent="0.25">
      <c r="C48" s="580" t="s">
        <v>486</v>
      </c>
      <c r="D48" s="581">
        <v>289704433.96000004</v>
      </c>
      <c r="E48" s="582">
        <v>379774253.82999992</v>
      </c>
      <c r="U48" s="576" t="s">
        <v>481</v>
      </c>
      <c r="V48" s="574">
        <v>178879.48507</v>
      </c>
      <c r="W48" s="583">
        <v>165658.59744000001</v>
      </c>
    </row>
    <row r="49" spans="21:23" ht="33.75" x14ac:dyDescent="0.2">
      <c r="U49" s="577" t="s">
        <v>698</v>
      </c>
      <c r="V49" s="579">
        <v>177877.2739</v>
      </c>
      <c r="W49" s="584">
        <v>220537.08564</v>
      </c>
    </row>
    <row r="50" spans="21:23" ht="13.5" thickBot="1" x14ac:dyDescent="0.25">
      <c r="U50" s="580" t="s">
        <v>486</v>
      </c>
      <c r="V50" s="585">
        <v>289704.43395999999</v>
      </c>
      <c r="W50" s="586">
        <v>379774.25383</v>
      </c>
    </row>
    <row r="151" spans="3:6" x14ac:dyDescent="0.2">
      <c r="C151" s="147">
        <f>SUM(C7:C85)</f>
        <v>2</v>
      </c>
      <c r="D151" s="147">
        <f t="shared" ref="D151:F151" si="6">SUM(D7:D85)</f>
        <v>6461576800.2099447</v>
      </c>
      <c r="E151" s="147">
        <f t="shared" si="6"/>
        <v>10839482800.870792</v>
      </c>
      <c r="F151" s="147">
        <f t="shared" si="6"/>
        <v>205.00000000000003</v>
      </c>
    </row>
    <row r="152" spans="3:6" x14ac:dyDescent="0.2">
      <c r="C152" s="147">
        <f>SUM(C86:C90)</f>
        <v>0</v>
      </c>
      <c r="D152" s="147">
        <f t="shared" ref="D152:F152" si="7">SUM(D86:D90)</f>
        <v>0</v>
      </c>
      <c r="E152" s="147">
        <f t="shared" si="7"/>
        <v>0</v>
      </c>
      <c r="F152" s="147">
        <f t="shared" si="7"/>
        <v>0</v>
      </c>
    </row>
    <row r="153" spans="3:6" x14ac:dyDescent="0.2">
      <c r="C153" s="147">
        <f>SUM(C91:C147)</f>
        <v>0</v>
      </c>
      <c r="D153" s="147">
        <f t="shared" ref="D153:F153" si="8">SUM(D91:D147)</f>
        <v>0</v>
      </c>
      <c r="E153" s="147">
        <f t="shared" si="8"/>
        <v>0</v>
      </c>
      <c r="F153" s="147">
        <f t="shared" si="8"/>
        <v>0</v>
      </c>
    </row>
  </sheetData>
  <mergeCells count="21">
    <mergeCell ref="A17:C17"/>
    <mergeCell ref="C19:T19"/>
    <mergeCell ref="R1:T1"/>
    <mergeCell ref="A5:A6"/>
    <mergeCell ref="B5:B6"/>
    <mergeCell ref="C5:C6"/>
    <mergeCell ref="D5:I5"/>
    <mergeCell ref="J5:O5"/>
    <mergeCell ref="P5:P6"/>
    <mergeCell ref="Q5:Q6"/>
    <mergeCell ref="R5:R6"/>
    <mergeCell ref="T5:T6"/>
    <mergeCell ref="H6:I6"/>
    <mergeCell ref="N6:O6"/>
    <mergeCell ref="A3:T3"/>
    <mergeCell ref="A8:A13"/>
    <mergeCell ref="I8:I13"/>
    <mergeCell ref="O8:O13"/>
    <mergeCell ref="T8:T13"/>
    <mergeCell ref="S5:S6"/>
    <mergeCell ref="S8:S13"/>
  </mergeCells>
  <printOptions horizontalCentered="1"/>
  <pageMargins left="0.39370078740157483" right="0.39370078740157483" top="0.98425196850393704" bottom="0.39370078740157483" header="0" footer="0"/>
  <pageSetup paperSize="9" scale="7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T151"/>
  <sheetViews>
    <sheetView tabSelected="1" view="pageBreakPreview" topLeftCell="A25" zoomScale="80" zoomScaleNormal="55" zoomScaleSheetLayoutView="80" workbookViewId="0">
      <selection activeCell="B5" sqref="B5:B6"/>
    </sheetView>
  </sheetViews>
  <sheetFormatPr defaultColWidth="6" defaultRowHeight="12.75" x14ac:dyDescent="0.2"/>
  <cols>
    <col min="1" max="1" width="6" style="171" customWidth="1"/>
    <col min="2" max="2" width="22.42578125" style="185" customWidth="1"/>
    <col min="3" max="3" width="13.42578125" style="172" customWidth="1"/>
    <col min="4" max="4" width="18.85546875" style="172" customWidth="1"/>
    <col min="5" max="6" width="5.7109375" style="171" customWidth="1"/>
    <col min="7" max="7" width="12.140625" style="171" customWidth="1"/>
    <col min="8" max="8" width="5.7109375" style="171" customWidth="1"/>
    <col min="9" max="9" width="5.85546875" style="171" customWidth="1"/>
    <col min="10" max="10" width="11.140625" style="171" customWidth="1"/>
    <col min="11" max="11" width="9.140625" style="171" customWidth="1"/>
    <col min="12" max="12" width="34" style="171" customWidth="1"/>
    <col min="13" max="250" width="9.140625" style="171" customWidth="1"/>
    <col min="251" max="251" width="6" style="171"/>
    <col min="252" max="252" width="6" style="171" customWidth="1"/>
    <col min="253" max="253" width="22.42578125" style="171" customWidth="1"/>
    <col min="254" max="254" width="13.42578125" style="171" customWidth="1"/>
    <col min="255" max="255" width="18.85546875" style="171" customWidth="1"/>
    <col min="256" max="261" width="5.7109375" style="171" customWidth="1"/>
    <col min="262" max="262" width="9.140625" style="171" customWidth="1"/>
    <col min="263" max="263" width="22.140625" style="171" customWidth="1"/>
    <col min="264" max="264" width="9.140625" style="171" customWidth="1"/>
    <col min="265" max="265" width="34" style="171" customWidth="1"/>
    <col min="266" max="506" width="9.140625" style="171" customWidth="1"/>
    <col min="507" max="507" width="6" style="171"/>
    <col min="508" max="508" width="6" style="171" customWidth="1"/>
    <col min="509" max="509" width="22.42578125" style="171" customWidth="1"/>
    <col min="510" max="510" width="13.42578125" style="171" customWidth="1"/>
    <col min="511" max="511" width="18.85546875" style="171" customWidth="1"/>
    <col min="512" max="517" width="5.7109375" style="171" customWidth="1"/>
    <col min="518" max="518" width="9.140625" style="171" customWidth="1"/>
    <col min="519" max="519" width="22.140625" style="171" customWidth="1"/>
    <col min="520" max="520" width="9.140625" style="171" customWidth="1"/>
    <col min="521" max="521" width="34" style="171" customWidth="1"/>
    <col min="522" max="762" width="9.140625" style="171" customWidth="1"/>
    <col min="763" max="763" width="6" style="171"/>
    <col min="764" max="764" width="6" style="171" customWidth="1"/>
    <col min="765" max="765" width="22.42578125" style="171" customWidth="1"/>
    <col min="766" max="766" width="13.42578125" style="171" customWidth="1"/>
    <col min="767" max="767" width="18.85546875" style="171" customWidth="1"/>
    <col min="768" max="773" width="5.7109375" style="171" customWidth="1"/>
    <col min="774" max="774" width="9.140625" style="171" customWidth="1"/>
    <col min="775" max="775" width="22.140625" style="171" customWidth="1"/>
    <col min="776" max="776" width="9.140625" style="171" customWidth="1"/>
    <col min="777" max="777" width="34" style="171" customWidth="1"/>
    <col min="778" max="1018" width="9.140625" style="171" customWidth="1"/>
    <col min="1019" max="1019" width="6" style="171"/>
    <col min="1020" max="1020" width="6" style="171" customWidth="1"/>
    <col min="1021" max="1021" width="22.42578125" style="171" customWidth="1"/>
    <col min="1022" max="1022" width="13.42578125" style="171" customWidth="1"/>
    <col min="1023" max="1023" width="18.85546875" style="171" customWidth="1"/>
    <col min="1024" max="1029" width="5.7109375" style="171" customWidth="1"/>
    <col min="1030" max="1030" width="9.140625" style="171" customWidth="1"/>
    <col min="1031" max="1031" width="22.140625" style="171" customWidth="1"/>
    <col min="1032" max="1032" width="9.140625" style="171" customWidth="1"/>
    <col min="1033" max="1033" width="34" style="171" customWidth="1"/>
    <col min="1034" max="1274" width="9.140625" style="171" customWidth="1"/>
    <col min="1275" max="1275" width="6" style="171"/>
    <col min="1276" max="1276" width="6" style="171" customWidth="1"/>
    <col min="1277" max="1277" width="22.42578125" style="171" customWidth="1"/>
    <col min="1278" max="1278" width="13.42578125" style="171" customWidth="1"/>
    <col min="1279" max="1279" width="18.85546875" style="171" customWidth="1"/>
    <col min="1280" max="1285" width="5.7109375" style="171" customWidth="1"/>
    <col min="1286" max="1286" width="9.140625" style="171" customWidth="1"/>
    <col min="1287" max="1287" width="22.140625" style="171" customWidth="1"/>
    <col min="1288" max="1288" width="9.140625" style="171" customWidth="1"/>
    <col min="1289" max="1289" width="34" style="171" customWidth="1"/>
    <col min="1290" max="1530" width="9.140625" style="171" customWidth="1"/>
    <col min="1531" max="1531" width="6" style="171"/>
    <col min="1532" max="1532" width="6" style="171" customWidth="1"/>
    <col min="1533" max="1533" width="22.42578125" style="171" customWidth="1"/>
    <col min="1534" max="1534" width="13.42578125" style="171" customWidth="1"/>
    <col min="1535" max="1535" width="18.85546875" style="171" customWidth="1"/>
    <col min="1536" max="1541" width="5.7109375" style="171" customWidth="1"/>
    <col min="1542" max="1542" width="9.140625" style="171" customWidth="1"/>
    <col min="1543" max="1543" width="22.140625" style="171" customWidth="1"/>
    <col min="1544" max="1544" width="9.140625" style="171" customWidth="1"/>
    <col min="1545" max="1545" width="34" style="171" customWidth="1"/>
    <col min="1546" max="1786" width="9.140625" style="171" customWidth="1"/>
    <col min="1787" max="1787" width="6" style="171"/>
    <col min="1788" max="1788" width="6" style="171" customWidth="1"/>
    <col min="1789" max="1789" width="22.42578125" style="171" customWidth="1"/>
    <col min="1790" max="1790" width="13.42578125" style="171" customWidth="1"/>
    <col min="1791" max="1791" width="18.85546875" style="171" customWidth="1"/>
    <col min="1792" max="1797" width="5.7109375" style="171" customWidth="1"/>
    <col min="1798" max="1798" width="9.140625" style="171" customWidth="1"/>
    <col min="1799" max="1799" width="22.140625" style="171" customWidth="1"/>
    <col min="1800" max="1800" width="9.140625" style="171" customWidth="1"/>
    <col min="1801" max="1801" width="34" style="171" customWidth="1"/>
    <col min="1802" max="2042" width="9.140625" style="171" customWidth="1"/>
    <col min="2043" max="2043" width="6" style="171"/>
    <col min="2044" max="2044" width="6" style="171" customWidth="1"/>
    <col min="2045" max="2045" width="22.42578125" style="171" customWidth="1"/>
    <col min="2046" max="2046" width="13.42578125" style="171" customWidth="1"/>
    <col min="2047" max="2047" width="18.85546875" style="171" customWidth="1"/>
    <col min="2048" max="2053" width="5.7109375" style="171" customWidth="1"/>
    <col min="2054" max="2054" width="9.140625" style="171" customWidth="1"/>
    <col min="2055" max="2055" width="22.140625" style="171" customWidth="1"/>
    <col min="2056" max="2056" width="9.140625" style="171" customWidth="1"/>
    <col min="2057" max="2057" width="34" style="171" customWidth="1"/>
    <col min="2058" max="2298" width="9.140625" style="171" customWidth="1"/>
    <col min="2299" max="2299" width="6" style="171"/>
    <col min="2300" max="2300" width="6" style="171" customWidth="1"/>
    <col min="2301" max="2301" width="22.42578125" style="171" customWidth="1"/>
    <col min="2302" max="2302" width="13.42578125" style="171" customWidth="1"/>
    <col min="2303" max="2303" width="18.85546875" style="171" customWidth="1"/>
    <col min="2304" max="2309" width="5.7109375" style="171" customWidth="1"/>
    <col min="2310" max="2310" width="9.140625" style="171" customWidth="1"/>
    <col min="2311" max="2311" width="22.140625" style="171" customWidth="1"/>
    <col min="2312" max="2312" width="9.140625" style="171" customWidth="1"/>
    <col min="2313" max="2313" width="34" style="171" customWidth="1"/>
    <col min="2314" max="2554" width="9.140625" style="171" customWidth="1"/>
    <col min="2555" max="2555" width="6" style="171"/>
    <col min="2556" max="2556" width="6" style="171" customWidth="1"/>
    <col min="2557" max="2557" width="22.42578125" style="171" customWidth="1"/>
    <col min="2558" max="2558" width="13.42578125" style="171" customWidth="1"/>
    <col min="2559" max="2559" width="18.85546875" style="171" customWidth="1"/>
    <col min="2560" max="2565" width="5.7109375" style="171" customWidth="1"/>
    <col min="2566" max="2566" width="9.140625" style="171" customWidth="1"/>
    <col min="2567" max="2567" width="22.140625" style="171" customWidth="1"/>
    <col min="2568" max="2568" width="9.140625" style="171" customWidth="1"/>
    <col min="2569" max="2569" width="34" style="171" customWidth="1"/>
    <col min="2570" max="2810" width="9.140625" style="171" customWidth="1"/>
    <col min="2811" max="2811" width="6" style="171"/>
    <col min="2812" max="2812" width="6" style="171" customWidth="1"/>
    <col min="2813" max="2813" width="22.42578125" style="171" customWidth="1"/>
    <col min="2814" max="2814" width="13.42578125" style="171" customWidth="1"/>
    <col min="2815" max="2815" width="18.85546875" style="171" customWidth="1"/>
    <col min="2816" max="2821" width="5.7109375" style="171" customWidth="1"/>
    <col min="2822" max="2822" width="9.140625" style="171" customWidth="1"/>
    <col min="2823" max="2823" width="22.140625" style="171" customWidth="1"/>
    <col min="2824" max="2824" width="9.140625" style="171" customWidth="1"/>
    <col min="2825" max="2825" width="34" style="171" customWidth="1"/>
    <col min="2826" max="3066" width="9.140625" style="171" customWidth="1"/>
    <col min="3067" max="3067" width="6" style="171"/>
    <col min="3068" max="3068" width="6" style="171" customWidth="1"/>
    <col min="3069" max="3069" width="22.42578125" style="171" customWidth="1"/>
    <col min="3070" max="3070" width="13.42578125" style="171" customWidth="1"/>
    <col min="3071" max="3071" width="18.85546875" style="171" customWidth="1"/>
    <col min="3072" max="3077" width="5.7109375" style="171" customWidth="1"/>
    <col min="3078" max="3078" width="9.140625" style="171" customWidth="1"/>
    <col min="3079" max="3079" width="22.140625" style="171" customWidth="1"/>
    <col min="3080" max="3080" width="9.140625" style="171" customWidth="1"/>
    <col min="3081" max="3081" width="34" style="171" customWidth="1"/>
    <col min="3082" max="3322" width="9.140625" style="171" customWidth="1"/>
    <col min="3323" max="3323" width="6" style="171"/>
    <col min="3324" max="3324" width="6" style="171" customWidth="1"/>
    <col min="3325" max="3325" width="22.42578125" style="171" customWidth="1"/>
    <col min="3326" max="3326" width="13.42578125" style="171" customWidth="1"/>
    <col min="3327" max="3327" width="18.85546875" style="171" customWidth="1"/>
    <col min="3328" max="3333" width="5.7109375" style="171" customWidth="1"/>
    <col min="3334" max="3334" width="9.140625" style="171" customWidth="1"/>
    <col min="3335" max="3335" width="22.140625" style="171" customWidth="1"/>
    <col min="3336" max="3336" width="9.140625" style="171" customWidth="1"/>
    <col min="3337" max="3337" width="34" style="171" customWidth="1"/>
    <col min="3338" max="3578" width="9.140625" style="171" customWidth="1"/>
    <col min="3579" max="3579" width="6" style="171"/>
    <col min="3580" max="3580" width="6" style="171" customWidth="1"/>
    <col min="3581" max="3581" width="22.42578125" style="171" customWidth="1"/>
    <col min="3582" max="3582" width="13.42578125" style="171" customWidth="1"/>
    <col min="3583" max="3583" width="18.85546875" style="171" customWidth="1"/>
    <col min="3584" max="3589" width="5.7109375" style="171" customWidth="1"/>
    <col min="3590" max="3590" width="9.140625" style="171" customWidth="1"/>
    <col min="3591" max="3591" width="22.140625" style="171" customWidth="1"/>
    <col min="3592" max="3592" width="9.140625" style="171" customWidth="1"/>
    <col min="3593" max="3593" width="34" style="171" customWidth="1"/>
    <col min="3594" max="3834" width="9.140625" style="171" customWidth="1"/>
    <col min="3835" max="3835" width="6" style="171"/>
    <col min="3836" max="3836" width="6" style="171" customWidth="1"/>
    <col min="3837" max="3837" width="22.42578125" style="171" customWidth="1"/>
    <col min="3838" max="3838" width="13.42578125" style="171" customWidth="1"/>
    <col min="3839" max="3839" width="18.85546875" style="171" customWidth="1"/>
    <col min="3840" max="3845" width="5.7109375" style="171" customWidth="1"/>
    <col min="3846" max="3846" width="9.140625" style="171" customWidth="1"/>
    <col min="3847" max="3847" width="22.140625" style="171" customWidth="1"/>
    <col min="3848" max="3848" width="9.140625" style="171" customWidth="1"/>
    <col min="3849" max="3849" width="34" style="171" customWidth="1"/>
    <col min="3850" max="4090" width="9.140625" style="171" customWidth="1"/>
    <col min="4091" max="4091" width="6" style="171"/>
    <col min="4092" max="4092" width="6" style="171" customWidth="1"/>
    <col min="4093" max="4093" width="22.42578125" style="171" customWidth="1"/>
    <col min="4094" max="4094" width="13.42578125" style="171" customWidth="1"/>
    <col min="4095" max="4095" width="18.85546875" style="171" customWidth="1"/>
    <col min="4096" max="4101" width="5.7109375" style="171" customWidth="1"/>
    <col min="4102" max="4102" width="9.140625" style="171" customWidth="1"/>
    <col min="4103" max="4103" width="22.140625" style="171" customWidth="1"/>
    <col min="4104" max="4104" width="9.140625" style="171" customWidth="1"/>
    <col min="4105" max="4105" width="34" style="171" customWidth="1"/>
    <col min="4106" max="4346" width="9.140625" style="171" customWidth="1"/>
    <col min="4347" max="4347" width="6" style="171"/>
    <col min="4348" max="4348" width="6" style="171" customWidth="1"/>
    <col min="4349" max="4349" width="22.42578125" style="171" customWidth="1"/>
    <col min="4350" max="4350" width="13.42578125" style="171" customWidth="1"/>
    <col min="4351" max="4351" width="18.85546875" style="171" customWidth="1"/>
    <col min="4352" max="4357" width="5.7109375" style="171" customWidth="1"/>
    <col min="4358" max="4358" width="9.140625" style="171" customWidth="1"/>
    <col min="4359" max="4359" width="22.140625" style="171" customWidth="1"/>
    <col min="4360" max="4360" width="9.140625" style="171" customWidth="1"/>
    <col min="4361" max="4361" width="34" style="171" customWidth="1"/>
    <col min="4362" max="4602" width="9.140625" style="171" customWidth="1"/>
    <col min="4603" max="4603" width="6" style="171"/>
    <col min="4604" max="4604" width="6" style="171" customWidth="1"/>
    <col min="4605" max="4605" width="22.42578125" style="171" customWidth="1"/>
    <col min="4606" max="4606" width="13.42578125" style="171" customWidth="1"/>
    <col min="4607" max="4607" width="18.85546875" style="171" customWidth="1"/>
    <col min="4608" max="4613" width="5.7109375" style="171" customWidth="1"/>
    <col min="4614" max="4614" width="9.140625" style="171" customWidth="1"/>
    <col min="4615" max="4615" width="22.140625" style="171" customWidth="1"/>
    <col min="4616" max="4616" width="9.140625" style="171" customWidth="1"/>
    <col min="4617" max="4617" width="34" style="171" customWidth="1"/>
    <col min="4618" max="4858" width="9.140625" style="171" customWidth="1"/>
    <col min="4859" max="4859" width="6" style="171"/>
    <col min="4860" max="4860" width="6" style="171" customWidth="1"/>
    <col min="4861" max="4861" width="22.42578125" style="171" customWidth="1"/>
    <col min="4862" max="4862" width="13.42578125" style="171" customWidth="1"/>
    <col min="4863" max="4863" width="18.85546875" style="171" customWidth="1"/>
    <col min="4864" max="4869" width="5.7109375" style="171" customWidth="1"/>
    <col min="4870" max="4870" width="9.140625" style="171" customWidth="1"/>
    <col min="4871" max="4871" width="22.140625" style="171" customWidth="1"/>
    <col min="4872" max="4872" width="9.140625" style="171" customWidth="1"/>
    <col min="4873" max="4873" width="34" style="171" customWidth="1"/>
    <col min="4874" max="5114" width="9.140625" style="171" customWidth="1"/>
    <col min="5115" max="5115" width="6" style="171"/>
    <col min="5116" max="5116" width="6" style="171" customWidth="1"/>
    <col min="5117" max="5117" width="22.42578125" style="171" customWidth="1"/>
    <col min="5118" max="5118" width="13.42578125" style="171" customWidth="1"/>
    <col min="5119" max="5119" width="18.85546875" style="171" customWidth="1"/>
    <col min="5120" max="5125" width="5.7109375" style="171" customWidth="1"/>
    <col min="5126" max="5126" width="9.140625" style="171" customWidth="1"/>
    <col min="5127" max="5127" width="22.140625" style="171" customWidth="1"/>
    <col min="5128" max="5128" width="9.140625" style="171" customWidth="1"/>
    <col min="5129" max="5129" width="34" style="171" customWidth="1"/>
    <col min="5130" max="5370" width="9.140625" style="171" customWidth="1"/>
    <col min="5371" max="5371" width="6" style="171"/>
    <col min="5372" max="5372" width="6" style="171" customWidth="1"/>
    <col min="5373" max="5373" width="22.42578125" style="171" customWidth="1"/>
    <col min="5374" max="5374" width="13.42578125" style="171" customWidth="1"/>
    <col min="5375" max="5375" width="18.85546875" style="171" customWidth="1"/>
    <col min="5376" max="5381" width="5.7109375" style="171" customWidth="1"/>
    <col min="5382" max="5382" width="9.140625" style="171" customWidth="1"/>
    <col min="5383" max="5383" width="22.140625" style="171" customWidth="1"/>
    <col min="5384" max="5384" width="9.140625" style="171" customWidth="1"/>
    <col min="5385" max="5385" width="34" style="171" customWidth="1"/>
    <col min="5386" max="5626" width="9.140625" style="171" customWidth="1"/>
    <col min="5627" max="5627" width="6" style="171"/>
    <col min="5628" max="5628" width="6" style="171" customWidth="1"/>
    <col min="5629" max="5629" width="22.42578125" style="171" customWidth="1"/>
    <col min="5630" max="5630" width="13.42578125" style="171" customWidth="1"/>
    <col min="5631" max="5631" width="18.85546875" style="171" customWidth="1"/>
    <col min="5632" max="5637" width="5.7109375" style="171" customWidth="1"/>
    <col min="5638" max="5638" width="9.140625" style="171" customWidth="1"/>
    <col min="5639" max="5639" width="22.140625" style="171" customWidth="1"/>
    <col min="5640" max="5640" width="9.140625" style="171" customWidth="1"/>
    <col min="5641" max="5641" width="34" style="171" customWidth="1"/>
    <col min="5642" max="5882" width="9.140625" style="171" customWidth="1"/>
    <col min="5883" max="5883" width="6" style="171"/>
    <col min="5884" max="5884" width="6" style="171" customWidth="1"/>
    <col min="5885" max="5885" width="22.42578125" style="171" customWidth="1"/>
    <col min="5886" max="5886" width="13.42578125" style="171" customWidth="1"/>
    <col min="5887" max="5887" width="18.85546875" style="171" customWidth="1"/>
    <col min="5888" max="5893" width="5.7109375" style="171" customWidth="1"/>
    <col min="5894" max="5894" width="9.140625" style="171" customWidth="1"/>
    <col min="5895" max="5895" width="22.140625" style="171" customWidth="1"/>
    <col min="5896" max="5896" width="9.140625" style="171" customWidth="1"/>
    <col min="5897" max="5897" width="34" style="171" customWidth="1"/>
    <col min="5898" max="6138" width="9.140625" style="171" customWidth="1"/>
    <col min="6139" max="6139" width="6" style="171"/>
    <col min="6140" max="6140" width="6" style="171" customWidth="1"/>
    <col min="6141" max="6141" width="22.42578125" style="171" customWidth="1"/>
    <col min="6142" max="6142" width="13.42578125" style="171" customWidth="1"/>
    <col min="6143" max="6143" width="18.85546875" style="171" customWidth="1"/>
    <col min="6144" max="6149" width="5.7109375" style="171" customWidth="1"/>
    <col min="6150" max="6150" width="9.140625" style="171" customWidth="1"/>
    <col min="6151" max="6151" width="22.140625" style="171" customWidth="1"/>
    <col min="6152" max="6152" width="9.140625" style="171" customWidth="1"/>
    <col min="6153" max="6153" width="34" style="171" customWidth="1"/>
    <col min="6154" max="6394" width="9.140625" style="171" customWidth="1"/>
    <col min="6395" max="6395" width="6" style="171"/>
    <col min="6396" max="6396" width="6" style="171" customWidth="1"/>
    <col min="6397" max="6397" width="22.42578125" style="171" customWidth="1"/>
    <col min="6398" max="6398" width="13.42578125" style="171" customWidth="1"/>
    <col min="6399" max="6399" width="18.85546875" style="171" customWidth="1"/>
    <col min="6400" max="6405" width="5.7109375" style="171" customWidth="1"/>
    <col min="6406" max="6406" width="9.140625" style="171" customWidth="1"/>
    <col min="6407" max="6407" width="22.140625" style="171" customWidth="1"/>
    <col min="6408" max="6408" width="9.140625" style="171" customWidth="1"/>
    <col min="6409" max="6409" width="34" style="171" customWidth="1"/>
    <col min="6410" max="6650" width="9.140625" style="171" customWidth="1"/>
    <col min="6651" max="6651" width="6" style="171"/>
    <col min="6652" max="6652" width="6" style="171" customWidth="1"/>
    <col min="6653" max="6653" width="22.42578125" style="171" customWidth="1"/>
    <col min="6654" max="6654" width="13.42578125" style="171" customWidth="1"/>
    <col min="6655" max="6655" width="18.85546875" style="171" customWidth="1"/>
    <col min="6656" max="6661" width="5.7109375" style="171" customWidth="1"/>
    <col min="6662" max="6662" width="9.140625" style="171" customWidth="1"/>
    <col min="6663" max="6663" width="22.140625" style="171" customWidth="1"/>
    <col min="6664" max="6664" width="9.140625" style="171" customWidth="1"/>
    <col min="6665" max="6665" width="34" style="171" customWidth="1"/>
    <col min="6666" max="6906" width="9.140625" style="171" customWidth="1"/>
    <col min="6907" max="6907" width="6" style="171"/>
    <col min="6908" max="6908" width="6" style="171" customWidth="1"/>
    <col min="6909" max="6909" width="22.42578125" style="171" customWidth="1"/>
    <col min="6910" max="6910" width="13.42578125" style="171" customWidth="1"/>
    <col min="6911" max="6911" width="18.85546875" style="171" customWidth="1"/>
    <col min="6912" max="6917" width="5.7109375" style="171" customWidth="1"/>
    <col min="6918" max="6918" width="9.140625" style="171" customWidth="1"/>
    <col min="6919" max="6919" width="22.140625" style="171" customWidth="1"/>
    <col min="6920" max="6920" width="9.140625" style="171" customWidth="1"/>
    <col min="6921" max="6921" width="34" style="171" customWidth="1"/>
    <col min="6922" max="7162" width="9.140625" style="171" customWidth="1"/>
    <col min="7163" max="7163" width="6" style="171"/>
    <col min="7164" max="7164" width="6" style="171" customWidth="1"/>
    <col min="7165" max="7165" width="22.42578125" style="171" customWidth="1"/>
    <col min="7166" max="7166" width="13.42578125" style="171" customWidth="1"/>
    <col min="7167" max="7167" width="18.85546875" style="171" customWidth="1"/>
    <col min="7168" max="7173" width="5.7109375" style="171" customWidth="1"/>
    <col min="7174" max="7174" width="9.140625" style="171" customWidth="1"/>
    <col min="7175" max="7175" width="22.140625" style="171" customWidth="1"/>
    <col min="7176" max="7176" width="9.140625" style="171" customWidth="1"/>
    <col min="7177" max="7177" width="34" style="171" customWidth="1"/>
    <col min="7178" max="7418" width="9.140625" style="171" customWidth="1"/>
    <col min="7419" max="7419" width="6" style="171"/>
    <col min="7420" max="7420" width="6" style="171" customWidth="1"/>
    <col min="7421" max="7421" width="22.42578125" style="171" customWidth="1"/>
    <col min="7422" max="7422" width="13.42578125" style="171" customWidth="1"/>
    <col min="7423" max="7423" width="18.85546875" style="171" customWidth="1"/>
    <col min="7424" max="7429" width="5.7109375" style="171" customWidth="1"/>
    <col min="7430" max="7430" width="9.140625" style="171" customWidth="1"/>
    <col min="7431" max="7431" width="22.140625" style="171" customWidth="1"/>
    <col min="7432" max="7432" width="9.140625" style="171" customWidth="1"/>
    <col min="7433" max="7433" width="34" style="171" customWidth="1"/>
    <col min="7434" max="7674" width="9.140625" style="171" customWidth="1"/>
    <col min="7675" max="7675" width="6" style="171"/>
    <col min="7676" max="7676" width="6" style="171" customWidth="1"/>
    <col min="7677" max="7677" width="22.42578125" style="171" customWidth="1"/>
    <col min="7678" max="7678" width="13.42578125" style="171" customWidth="1"/>
    <col min="7679" max="7679" width="18.85546875" style="171" customWidth="1"/>
    <col min="7680" max="7685" width="5.7109375" style="171" customWidth="1"/>
    <col min="7686" max="7686" width="9.140625" style="171" customWidth="1"/>
    <col min="7687" max="7687" width="22.140625" style="171" customWidth="1"/>
    <col min="7688" max="7688" width="9.140625" style="171" customWidth="1"/>
    <col min="7689" max="7689" width="34" style="171" customWidth="1"/>
    <col min="7690" max="7930" width="9.140625" style="171" customWidth="1"/>
    <col min="7931" max="7931" width="6" style="171"/>
    <col min="7932" max="7932" width="6" style="171" customWidth="1"/>
    <col min="7933" max="7933" width="22.42578125" style="171" customWidth="1"/>
    <col min="7934" max="7934" width="13.42578125" style="171" customWidth="1"/>
    <col min="7935" max="7935" width="18.85546875" style="171" customWidth="1"/>
    <col min="7936" max="7941" width="5.7109375" style="171" customWidth="1"/>
    <col min="7942" max="7942" width="9.140625" style="171" customWidth="1"/>
    <col min="7943" max="7943" width="22.140625" style="171" customWidth="1"/>
    <col min="7944" max="7944" width="9.140625" style="171" customWidth="1"/>
    <col min="7945" max="7945" width="34" style="171" customWidth="1"/>
    <col min="7946" max="8186" width="9.140625" style="171" customWidth="1"/>
    <col min="8187" max="8187" width="6" style="171"/>
    <col min="8188" max="8188" width="6" style="171" customWidth="1"/>
    <col min="8189" max="8189" width="22.42578125" style="171" customWidth="1"/>
    <col min="8190" max="8190" width="13.42578125" style="171" customWidth="1"/>
    <col min="8191" max="8191" width="18.85546875" style="171" customWidth="1"/>
    <col min="8192" max="8197" width="5.7109375" style="171" customWidth="1"/>
    <col min="8198" max="8198" width="9.140625" style="171" customWidth="1"/>
    <col min="8199" max="8199" width="22.140625" style="171" customWidth="1"/>
    <col min="8200" max="8200" width="9.140625" style="171" customWidth="1"/>
    <col min="8201" max="8201" width="34" style="171" customWidth="1"/>
    <col min="8202" max="8442" width="9.140625" style="171" customWidth="1"/>
    <col min="8443" max="8443" width="6" style="171"/>
    <col min="8444" max="8444" width="6" style="171" customWidth="1"/>
    <col min="8445" max="8445" width="22.42578125" style="171" customWidth="1"/>
    <col min="8446" max="8446" width="13.42578125" style="171" customWidth="1"/>
    <col min="8447" max="8447" width="18.85546875" style="171" customWidth="1"/>
    <col min="8448" max="8453" width="5.7109375" style="171" customWidth="1"/>
    <col min="8454" max="8454" width="9.140625" style="171" customWidth="1"/>
    <col min="8455" max="8455" width="22.140625" style="171" customWidth="1"/>
    <col min="8456" max="8456" width="9.140625" style="171" customWidth="1"/>
    <col min="8457" max="8457" width="34" style="171" customWidth="1"/>
    <col min="8458" max="8698" width="9.140625" style="171" customWidth="1"/>
    <col min="8699" max="8699" width="6" style="171"/>
    <col min="8700" max="8700" width="6" style="171" customWidth="1"/>
    <col min="8701" max="8701" width="22.42578125" style="171" customWidth="1"/>
    <col min="8702" max="8702" width="13.42578125" style="171" customWidth="1"/>
    <col min="8703" max="8703" width="18.85546875" style="171" customWidth="1"/>
    <col min="8704" max="8709" width="5.7109375" style="171" customWidth="1"/>
    <col min="8710" max="8710" width="9.140625" style="171" customWidth="1"/>
    <col min="8711" max="8711" width="22.140625" style="171" customWidth="1"/>
    <col min="8712" max="8712" width="9.140625" style="171" customWidth="1"/>
    <col min="8713" max="8713" width="34" style="171" customWidth="1"/>
    <col min="8714" max="8954" width="9.140625" style="171" customWidth="1"/>
    <col min="8955" max="8955" width="6" style="171"/>
    <col min="8956" max="8956" width="6" style="171" customWidth="1"/>
    <col min="8957" max="8957" width="22.42578125" style="171" customWidth="1"/>
    <col min="8958" max="8958" width="13.42578125" style="171" customWidth="1"/>
    <col min="8959" max="8959" width="18.85546875" style="171" customWidth="1"/>
    <col min="8960" max="8965" width="5.7109375" style="171" customWidth="1"/>
    <col min="8966" max="8966" width="9.140625" style="171" customWidth="1"/>
    <col min="8967" max="8967" width="22.140625" style="171" customWidth="1"/>
    <col min="8968" max="8968" width="9.140625" style="171" customWidth="1"/>
    <col min="8969" max="8969" width="34" style="171" customWidth="1"/>
    <col min="8970" max="9210" width="9.140625" style="171" customWidth="1"/>
    <col min="9211" max="9211" width="6" style="171"/>
    <col min="9212" max="9212" width="6" style="171" customWidth="1"/>
    <col min="9213" max="9213" width="22.42578125" style="171" customWidth="1"/>
    <col min="9214" max="9214" width="13.42578125" style="171" customWidth="1"/>
    <col min="9215" max="9215" width="18.85546875" style="171" customWidth="1"/>
    <col min="9216" max="9221" width="5.7109375" style="171" customWidth="1"/>
    <col min="9222" max="9222" width="9.140625" style="171" customWidth="1"/>
    <col min="9223" max="9223" width="22.140625" style="171" customWidth="1"/>
    <col min="9224" max="9224" width="9.140625" style="171" customWidth="1"/>
    <col min="9225" max="9225" width="34" style="171" customWidth="1"/>
    <col min="9226" max="9466" width="9.140625" style="171" customWidth="1"/>
    <col min="9467" max="9467" width="6" style="171"/>
    <col min="9468" max="9468" width="6" style="171" customWidth="1"/>
    <col min="9469" max="9469" width="22.42578125" style="171" customWidth="1"/>
    <col min="9470" max="9470" width="13.42578125" style="171" customWidth="1"/>
    <col min="9471" max="9471" width="18.85546875" style="171" customWidth="1"/>
    <col min="9472" max="9477" width="5.7109375" style="171" customWidth="1"/>
    <col min="9478" max="9478" width="9.140625" style="171" customWidth="1"/>
    <col min="9479" max="9479" width="22.140625" style="171" customWidth="1"/>
    <col min="9480" max="9480" width="9.140625" style="171" customWidth="1"/>
    <col min="9481" max="9481" width="34" style="171" customWidth="1"/>
    <col min="9482" max="9722" width="9.140625" style="171" customWidth="1"/>
    <col min="9723" max="9723" width="6" style="171"/>
    <col min="9724" max="9724" width="6" style="171" customWidth="1"/>
    <col min="9725" max="9725" width="22.42578125" style="171" customWidth="1"/>
    <col min="9726" max="9726" width="13.42578125" style="171" customWidth="1"/>
    <col min="9727" max="9727" width="18.85546875" style="171" customWidth="1"/>
    <col min="9728" max="9733" width="5.7109375" style="171" customWidth="1"/>
    <col min="9734" max="9734" width="9.140625" style="171" customWidth="1"/>
    <col min="9735" max="9735" width="22.140625" style="171" customWidth="1"/>
    <col min="9736" max="9736" width="9.140625" style="171" customWidth="1"/>
    <col min="9737" max="9737" width="34" style="171" customWidth="1"/>
    <col min="9738" max="9978" width="9.140625" style="171" customWidth="1"/>
    <col min="9979" max="9979" width="6" style="171"/>
    <col min="9980" max="9980" width="6" style="171" customWidth="1"/>
    <col min="9981" max="9981" width="22.42578125" style="171" customWidth="1"/>
    <col min="9982" max="9982" width="13.42578125" style="171" customWidth="1"/>
    <col min="9983" max="9983" width="18.85546875" style="171" customWidth="1"/>
    <col min="9984" max="9989" width="5.7109375" style="171" customWidth="1"/>
    <col min="9990" max="9990" width="9.140625" style="171" customWidth="1"/>
    <col min="9991" max="9991" width="22.140625" style="171" customWidth="1"/>
    <col min="9992" max="9992" width="9.140625" style="171" customWidth="1"/>
    <col min="9993" max="9993" width="34" style="171" customWidth="1"/>
    <col min="9994" max="10234" width="9.140625" style="171" customWidth="1"/>
    <col min="10235" max="10235" width="6" style="171"/>
    <col min="10236" max="10236" width="6" style="171" customWidth="1"/>
    <col min="10237" max="10237" width="22.42578125" style="171" customWidth="1"/>
    <col min="10238" max="10238" width="13.42578125" style="171" customWidth="1"/>
    <col min="10239" max="10239" width="18.85546875" style="171" customWidth="1"/>
    <col min="10240" max="10245" width="5.7109375" style="171" customWidth="1"/>
    <col min="10246" max="10246" width="9.140625" style="171" customWidth="1"/>
    <col min="10247" max="10247" width="22.140625" style="171" customWidth="1"/>
    <col min="10248" max="10248" width="9.140625" style="171" customWidth="1"/>
    <col min="10249" max="10249" width="34" style="171" customWidth="1"/>
    <col min="10250" max="10490" width="9.140625" style="171" customWidth="1"/>
    <col min="10491" max="10491" width="6" style="171"/>
    <col min="10492" max="10492" width="6" style="171" customWidth="1"/>
    <col min="10493" max="10493" width="22.42578125" style="171" customWidth="1"/>
    <col min="10494" max="10494" width="13.42578125" style="171" customWidth="1"/>
    <col min="10495" max="10495" width="18.85546875" style="171" customWidth="1"/>
    <col min="10496" max="10501" width="5.7109375" style="171" customWidth="1"/>
    <col min="10502" max="10502" width="9.140625" style="171" customWidth="1"/>
    <col min="10503" max="10503" width="22.140625" style="171" customWidth="1"/>
    <col min="10504" max="10504" width="9.140625" style="171" customWidth="1"/>
    <col min="10505" max="10505" width="34" style="171" customWidth="1"/>
    <col min="10506" max="10746" width="9.140625" style="171" customWidth="1"/>
    <col min="10747" max="10747" width="6" style="171"/>
    <col min="10748" max="10748" width="6" style="171" customWidth="1"/>
    <col min="10749" max="10749" width="22.42578125" style="171" customWidth="1"/>
    <col min="10750" max="10750" width="13.42578125" style="171" customWidth="1"/>
    <col min="10751" max="10751" width="18.85546875" style="171" customWidth="1"/>
    <col min="10752" max="10757" width="5.7109375" style="171" customWidth="1"/>
    <col min="10758" max="10758" width="9.140625" style="171" customWidth="1"/>
    <col min="10759" max="10759" width="22.140625" style="171" customWidth="1"/>
    <col min="10760" max="10760" width="9.140625" style="171" customWidth="1"/>
    <col min="10761" max="10761" width="34" style="171" customWidth="1"/>
    <col min="10762" max="11002" width="9.140625" style="171" customWidth="1"/>
    <col min="11003" max="11003" width="6" style="171"/>
    <col min="11004" max="11004" width="6" style="171" customWidth="1"/>
    <col min="11005" max="11005" width="22.42578125" style="171" customWidth="1"/>
    <col min="11006" max="11006" width="13.42578125" style="171" customWidth="1"/>
    <col min="11007" max="11007" width="18.85546875" style="171" customWidth="1"/>
    <col min="11008" max="11013" width="5.7109375" style="171" customWidth="1"/>
    <col min="11014" max="11014" width="9.140625" style="171" customWidth="1"/>
    <col min="11015" max="11015" width="22.140625" style="171" customWidth="1"/>
    <col min="11016" max="11016" width="9.140625" style="171" customWidth="1"/>
    <col min="11017" max="11017" width="34" style="171" customWidth="1"/>
    <col min="11018" max="11258" width="9.140625" style="171" customWidth="1"/>
    <col min="11259" max="11259" width="6" style="171"/>
    <col min="11260" max="11260" width="6" style="171" customWidth="1"/>
    <col min="11261" max="11261" width="22.42578125" style="171" customWidth="1"/>
    <col min="11262" max="11262" width="13.42578125" style="171" customWidth="1"/>
    <col min="11263" max="11263" width="18.85546875" style="171" customWidth="1"/>
    <col min="11264" max="11269" width="5.7109375" style="171" customWidth="1"/>
    <col min="11270" max="11270" width="9.140625" style="171" customWidth="1"/>
    <col min="11271" max="11271" width="22.140625" style="171" customWidth="1"/>
    <col min="11272" max="11272" width="9.140625" style="171" customWidth="1"/>
    <col min="11273" max="11273" width="34" style="171" customWidth="1"/>
    <col min="11274" max="11514" width="9.140625" style="171" customWidth="1"/>
    <col min="11515" max="11515" width="6" style="171"/>
    <col min="11516" max="11516" width="6" style="171" customWidth="1"/>
    <col min="11517" max="11517" width="22.42578125" style="171" customWidth="1"/>
    <col min="11518" max="11518" width="13.42578125" style="171" customWidth="1"/>
    <col min="11519" max="11519" width="18.85546875" style="171" customWidth="1"/>
    <col min="11520" max="11525" width="5.7109375" style="171" customWidth="1"/>
    <col min="11526" max="11526" width="9.140625" style="171" customWidth="1"/>
    <col min="11527" max="11527" width="22.140625" style="171" customWidth="1"/>
    <col min="11528" max="11528" width="9.140625" style="171" customWidth="1"/>
    <col min="11529" max="11529" width="34" style="171" customWidth="1"/>
    <col min="11530" max="11770" width="9.140625" style="171" customWidth="1"/>
    <col min="11771" max="11771" width="6" style="171"/>
    <col min="11772" max="11772" width="6" style="171" customWidth="1"/>
    <col min="11773" max="11773" width="22.42578125" style="171" customWidth="1"/>
    <col min="11774" max="11774" width="13.42578125" style="171" customWidth="1"/>
    <col min="11775" max="11775" width="18.85546875" style="171" customWidth="1"/>
    <col min="11776" max="11781" width="5.7109375" style="171" customWidth="1"/>
    <col min="11782" max="11782" width="9.140625" style="171" customWidth="1"/>
    <col min="11783" max="11783" width="22.140625" style="171" customWidth="1"/>
    <col min="11784" max="11784" width="9.140625" style="171" customWidth="1"/>
    <col min="11785" max="11785" width="34" style="171" customWidth="1"/>
    <col min="11786" max="12026" width="9.140625" style="171" customWidth="1"/>
    <col min="12027" max="12027" width="6" style="171"/>
    <col min="12028" max="12028" width="6" style="171" customWidth="1"/>
    <col min="12029" max="12029" width="22.42578125" style="171" customWidth="1"/>
    <col min="12030" max="12030" width="13.42578125" style="171" customWidth="1"/>
    <col min="12031" max="12031" width="18.85546875" style="171" customWidth="1"/>
    <col min="12032" max="12037" width="5.7109375" style="171" customWidth="1"/>
    <col min="12038" max="12038" width="9.140625" style="171" customWidth="1"/>
    <col min="12039" max="12039" width="22.140625" style="171" customWidth="1"/>
    <col min="12040" max="12040" width="9.140625" style="171" customWidth="1"/>
    <col min="12041" max="12041" width="34" style="171" customWidth="1"/>
    <col min="12042" max="12282" width="9.140625" style="171" customWidth="1"/>
    <col min="12283" max="12283" width="6" style="171"/>
    <col min="12284" max="12284" width="6" style="171" customWidth="1"/>
    <col min="12285" max="12285" width="22.42578125" style="171" customWidth="1"/>
    <col min="12286" max="12286" width="13.42578125" style="171" customWidth="1"/>
    <col min="12287" max="12287" width="18.85546875" style="171" customWidth="1"/>
    <col min="12288" max="12293" width="5.7109375" style="171" customWidth="1"/>
    <col min="12294" max="12294" width="9.140625" style="171" customWidth="1"/>
    <col min="12295" max="12295" width="22.140625" style="171" customWidth="1"/>
    <col min="12296" max="12296" width="9.140625" style="171" customWidth="1"/>
    <col min="12297" max="12297" width="34" style="171" customWidth="1"/>
    <col min="12298" max="12538" width="9.140625" style="171" customWidth="1"/>
    <col min="12539" max="12539" width="6" style="171"/>
    <col min="12540" max="12540" width="6" style="171" customWidth="1"/>
    <col min="12541" max="12541" width="22.42578125" style="171" customWidth="1"/>
    <col min="12542" max="12542" width="13.42578125" style="171" customWidth="1"/>
    <col min="12543" max="12543" width="18.85546875" style="171" customWidth="1"/>
    <col min="12544" max="12549" width="5.7109375" style="171" customWidth="1"/>
    <col min="12550" max="12550" width="9.140625" style="171" customWidth="1"/>
    <col min="12551" max="12551" width="22.140625" style="171" customWidth="1"/>
    <col min="12552" max="12552" width="9.140625" style="171" customWidth="1"/>
    <col min="12553" max="12553" width="34" style="171" customWidth="1"/>
    <col min="12554" max="12794" width="9.140625" style="171" customWidth="1"/>
    <col min="12795" max="12795" width="6" style="171"/>
    <col min="12796" max="12796" width="6" style="171" customWidth="1"/>
    <col min="12797" max="12797" width="22.42578125" style="171" customWidth="1"/>
    <col min="12798" max="12798" width="13.42578125" style="171" customWidth="1"/>
    <col min="12799" max="12799" width="18.85546875" style="171" customWidth="1"/>
    <col min="12800" max="12805" width="5.7109375" style="171" customWidth="1"/>
    <col min="12806" max="12806" width="9.140625" style="171" customWidth="1"/>
    <col min="12807" max="12807" width="22.140625" style="171" customWidth="1"/>
    <col min="12808" max="12808" width="9.140625" style="171" customWidth="1"/>
    <col min="12809" max="12809" width="34" style="171" customWidth="1"/>
    <col min="12810" max="13050" width="9.140625" style="171" customWidth="1"/>
    <col min="13051" max="13051" width="6" style="171"/>
    <col min="13052" max="13052" width="6" style="171" customWidth="1"/>
    <col min="13053" max="13053" width="22.42578125" style="171" customWidth="1"/>
    <col min="13054" max="13054" width="13.42578125" style="171" customWidth="1"/>
    <col min="13055" max="13055" width="18.85546875" style="171" customWidth="1"/>
    <col min="13056" max="13061" width="5.7109375" style="171" customWidth="1"/>
    <col min="13062" max="13062" width="9.140625" style="171" customWidth="1"/>
    <col min="13063" max="13063" width="22.140625" style="171" customWidth="1"/>
    <col min="13064" max="13064" width="9.140625" style="171" customWidth="1"/>
    <col min="13065" max="13065" width="34" style="171" customWidth="1"/>
    <col min="13066" max="13306" width="9.140625" style="171" customWidth="1"/>
    <col min="13307" max="13307" width="6" style="171"/>
    <col min="13308" max="13308" width="6" style="171" customWidth="1"/>
    <col min="13309" max="13309" width="22.42578125" style="171" customWidth="1"/>
    <col min="13310" max="13310" width="13.42578125" style="171" customWidth="1"/>
    <col min="13311" max="13311" width="18.85546875" style="171" customWidth="1"/>
    <col min="13312" max="13317" width="5.7109375" style="171" customWidth="1"/>
    <col min="13318" max="13318" width="9.140625" style="171" customWidth="1"/>
    <col min="13319" max="13319" width="22.140625" style="171" customWidth="1"/>
    <col min="13320" max="13320" width="9.140625" style="171" customWidth="1"/>
    <col min="13321" max="13321" width="34" style="171" customWidth="1"/>
    <col min="13322" max="13562" width="9.140625" style="171" customWidth="1"/>
    <col min="13563" max="13563" width="6" style="171"/>
    <col min="13564" max="13564" width="6" style="171" customWidth="1"/>
    <col min="13565" max="13565" width="22.42578125" style="171" customWidth="1"/>
    <col min="13566" max="13566" width="13.42578125" style="171" customWidth="1"/>
    <col min="13567" max="13567" width="18.85546875" style="171" customWidth="1"/>
    <col min="13568" max="13573" width="5.7109375" style="171" customWidth="1"/>
    <col min="13574" max="13574" width="9.140625" style="171" customWidth="1"/>
    <col min="13575" max="13575" width="22.140625" style="171" customWidth="1"/>
    <col min="13576" max="13576" width="9.140625" style="171" customWidth="1"/>
    <col min="13577" max="13577" width="34" style="171" customWidth="1"/>
    <col min="13578" max="13818" width="9.140625" style="171" customWidth="1"/>
    <col min="13819" max="13819" width="6" style="171"/>
    <col min="13820" max="13820" width="6" style="171" customWidth="1"/>
    <col min="13821" max="13821" width="22.42578125" style="171" customWidth="1"/>
    <col min="13822" max="13822" width="13.42578125" style="171" customWidth="1"/>
    <col min="13823" max="13823" width="18.85546875" style="171" customWidth="1"/>
    <col min="13824" max="13829" width="5.7109375" style="171" customWidth="1"/>
    <col min="13830" max="13830" width="9.140625" style="171" customWidth="1"/>
    <col min="13831" max="13831" width="22.140625" style="171" customWidth="1"/>
    <col min="13832" max="13832" width="9.140625" style="171" customWidth="1"/>
    <col min="13833" max="13833" width="34" style="171" customWidth="1"/>
    <col min="13834" max="14074" width="9.140625" style="171" customWidth="1"/>
    <col min="14075" max="14075" width="6" style="171"/>
    <col min="14076" max="14076" width="6" style="171" customWidth="1"/>
    <col min="14077" max="14077" width="22.42578125" style="171" customWidth="1"/>
    <col min="14078" max="14078" width="13.42578125" style="171" customWidth="1"/>
    <col min="14079" max="14079" width="18.85546875" style="171" customWidth="1"/>
    <col min="14080" max="14085" width="5.7109375" style="171" customWidth="1"/>
    <col min="14086" max="14086" width="9.140625" style="171" customWidth="1"/>
    <col min="14087" max="14087" width="22.140625" style="171" customWidth="1"/>
    <col min="14088" max="14088" width="9.140625" style="171" customWidth="1"/>
    <col min="14089" max="14089" width="34" style="171" customWidth="1"/>
    <col min="14090" max="14330" width="9.140625" style="171" customWidth="1"/>
    <col min="14331" max="14331" width="6" style="171"/>
    <col min="14332" max="14332" width="6" style="171" customWidth="1"/>
    <col min="14333" max="14333" width="22.42578125" style="171" customWidth="1"/>
    <col min="14334" max="14334" width="13.42578125" style="171" customWidth="1"/>
    <col min="14335" max="14335" width="18.85546875" style="171" customWidth="1"/>
    <col min="14336" max="14341" width="5.7109375" style="171" customWidth="1"/>
    <col min="14342" max="14342" width="9.140625" style="171" customWidth="1"/>
    <col min="14343" max="14343" width="22.140625" style="171" customWidth="1"/>
    <col min="14344" max="14344" width="9.140625" style="171" customWidth="1"/>
    <col min="14345" max="14345" width="34" style="171" customWidth="1"/>
    <col min="14346" max="14586" width="9.140625" style="171" customWidth="1"/>
    <col min="14587" max="14587" width="6" style="171"/>
    <col min="14588" max="14588" width="6" style="171" customWidth="1"/>
    <col min="14589" max="14589" width="22.42578125" style="171" customWidth="1"/>
    <col min="14590" max="14590" width="13.42578125" style="171" customWidth="1"/>
    <col min="14591" max="14591" width="18.85546875" style="171" customWidth="1"/>
    <col min="14592" max="14597" width="5.7109375" style="171" customWidth="1"/>
    <col min="14598" max="14598" width="9.140625" style="171" customWidth="1"/>
    <col min="14599" max="14599" width="22.140625" style="171" customWidth="1"/>
    <col min="14600" max="14600" width="9.140625" style="171" customWidth="1"/>
    <col min="14601" max="14601" width="34" style="171" customWidth="1"/>
    <col min="14602" max="14842" width="9.140625" style="171" customWidth="1"/>
    <col min="14843" max="14843" width="6" style="171"/>
    <col min="14844" max="14844" width="6" style="171" customWidth="1"/>
    <col min="14845" max="14845" width="22.42578125" style="171" customWidth="1"/>
    <col min="14846" max="14846" width="13.42578125" style="171" customWidth="1"/>
    <col min="14847" max="14847" width="18.85546875" style="171" customWidth="1"/>
    <col min="14848" max="14853" width="5.7109375" style="171" customWidth="1"/>
    <col min="14854" max="14854" width="9.140625" style="171" customWidth="1"/>
    <col min="14855" max="14855" width="22.140625" style="171" customWidth="1"/>
    <col min="14856" max="14856" width="9.140625" style="171" customWidth="1"/>
    <col min="14857" max="14857" width="34" style="171" customWidth="1"/>
    <col min="14858" max="15098" width="9.140625" style="171" customWidth="1"/>
    <col min="15099" max="15099" width="6" style="171"/>
    <col min="15100" max="15100" width="6" style="171" customWidth="1"/>
    <col min="15101" max="15101" width="22.42578125" style="171" customWidth="1"/>
    <col min="15102" max="15102" width="13.42578125" style="171" customWidth="1"/>
    <col min="15103" max="15103" width="18.85546875" style="171" customWidth="1"/>
    <col min="15104" max="15109" width="5.7109375" style="171" customWidth="1"/>
    <col min="15110" max="15110" width="9.140625" style="171" customWidth="1"/>
    <col min="15111" max="15111" width="22.140625" style="171" customWidth="1"/>
    <col min="15112" max="15112" width="9.140625" style="171" customWidth="1"/>
    <col min="15113" max="15113" width="34" style="171" customWidth="1"/>
    <col min="15114" max="15354" width="9.140625" style="171" customWidth="1"/>
    <col min="15355" max="15355" width="6" style="171"/>
    <col min="15356" max="15356" width="6" style="171" customWidth="1"/>
    <col min="15357" max="15357" width="22.42578125" style="171" customWidth="1"/>
    <col min="15358" max="15358" width="13.42578125" style="171" customWidth="1"/>
    <col min="15359" max="15359" width="18.85546875" style="171" customWidth="1"/>
    <col min="15360" max="15365" width="5.7109375" style="171" customWidth="1"/>
    <col min="15366" max="15366" width="9.140625" style="171" customWidth="1"/>
    <col min="15367" max="15367" width="22.140625" style="171" customWidth="1"/>
    <col min="15368" max="15368" width="9.140625" style="171" customWidth="1"/>
    <col min="15369" max="15369" width="34" style="171" customWidth="1"/>
    <col min="15370" max="15610" width="9.140625" style="171" customWidth="1"/>
    <col min="15611" max="15611" width="6" style="171"/>
    <col min="15612" max="15612" width="6" style="171" customWidth="1"/>
    <col min="15613" max="15613" width="22.42578125" style="171" customWidth="1"/>
    <col min="15614" max="15614" width="13.42578125" style="171" customWidth="1"/>
    <col min="15615" max="15615" width="18.85546875" style="171" customWidth="1"/>
    <col min="15616" max="15621" width="5.7109375" style="171" customWidth="1"/>
    <col min="15622" max="15622" width="9.140625" style="171" customWidth="1"/>
    <col min="15623" max="15623" width="22.140625" style="171" customWidth="1"/>
    <col min="15624" max="15624" width="9.140625" style="171" customWidth="1"/>
    <col min="15625" max="15625" width="34" style="171" customWidth="1"/>
    <col min="15626" max="15866" width="9.140625" style="171" customWidth="1"/>
    <col min="15867" max="15867" width="6" style="171"/>
    <col min="15868" max="15868" width="6" style="171" customWidth="1"/>
    <col min="15869" max="15869" width="22.42578125" style="171" customWidth="1"/>
    <col min="15870" max="15870" width="13.42578125" style="171" customWidth="1"/>
    <col min="15871" max="15871" width="18.85546875" style="171" customWidth="1"/>
    <col min="15872" max="15877" width="5.7109375" style="171" customWidth="1"/>
    <col min="15878" max="15878" width="9.140625" style="171" customWidth="1"/>
    <col min="15879" max="15879" width="22.140625" style="171" customWidth="1"/>
    <col min="15880" max="15880" width="9.140625" style="171" customWidth="1"/>
    <col min="15881" max="15881" width="34" style="171" customWidth="1"/>
    <col min="15882" max="16122" width="9.140625" style="171" customWidth="1"/>
    <col min="16123" max="16123" width="6" style="171"/>
    <col min="16124" max="16124" width="6" style="171" customWidth="1"/>
    <col min="16125" max="16125" width="22.42578125" style="171" customWidth="1"/>
    <col min="16126" max="16126" width="13.42578125" style="171" customWidth="1"/>
    <col min="16127" max="16127" width="18.85546875" style="171" customWidth="1"/>
    <col min="16128" max="16133" width="5.7109375" style="171" customWidth="1"/>
    <col min="16134" max="16134" width="9.140625" style="171" customWidth="1"/>
    <col min="16135" max="16135" width="22.140625" style="171" customWidth="1"/>
    <col min="16136" max="16136" width="9.140625" style="171" customWidth="1"/>
    <col min="16137" max="16137" width="34" style="171" customWidth="1"/>
    <col min="16138" max="16378" width="9.140625" style="171" customWidth="1"/>
    <col min="16379" max="16384" width="6" style="171"/>
  </cols>
  <sheetData>
    <row r="1" spans="1:14" ht="15" customHeight="1" x14ac:dyDescent="0.2">
      <c r="B1" s="172"/>
      <c r="H1" s="816" t="s">
        <v>487</v>
      </c>
      <c r="I1" s="816"/>
      <c r="J1" s="816"/>
      <c r="K1" s="500"/>
    </row>
    <row r="2" spans="1:14" ht="15" customHeight="1" x14ac:dyDescent="0.2">
      <c r="B2" s="172"/>
      <c r="G2" s="173"/>
      <c r="H2" s="173"/>
    </row>
    <row r="3" spans="1:14" ht="15" customHeight="1" x14ac:dyDescent="0.25">
      <c r="A3" s="1016" t="s">
        <v>488</v>
      </c>
      <c r="B3" s="1016"/>
      <c r="C3" s="1016"/>
      <c r="D3" s="1016"/>
      <c r="E3" s="1016"/>
      <c r="F3" s="1016"/>
      <c r="G3" s="1016"/>
      <c r="H3" s="1016"/>
      <c r="I3" s="1016"/>
      <c r="J3" s="1016"/>
    </row>
    <row r="4" spans="1:14" s="174" customFormat="1" ht="15.75" customHeight="1" x14ac:dyDescent="0.2">
      <c r="A4" s="1017" t="s">
        <v>745</v>
      </c>
      <c r="B4" s="1017"/>
      <c r="C4" s="1017"/>
      <c r="D4" s="1017"/>
      <c r="E4" s="1017"/>
      <c r="F4" s="1017"/>
      <c r="G4" s="1017"/>
      <c r="H4" s="1017"/>
      <c r="I4" s="1017"/>
      <c r="J4" s="1017"/>
    </row>
    <row r="5" spans="1:14" ht="15" customHeight="1" thickBot="1" x14ac:dyDescent="0.25">
      <c r="B5" s="364"/>
      <c r="C5" s="364"/>
      <c r="D5" s="364"/>
      <c r="E5" s="364"/>
      <c r="F5" s="364"/>
    </row>
    <row r="6" spans="1:14" ht="31.5" customHeight="1" thickBot="1" x14ac:dyDescent="0.25">
      <c r="A6" s="476" t="s">
        <v>285</v>
      </c>
      <c r="B6" s="1007" t="s">
        <v>286</v>
      </c>
      <c r="C6" s="946"/>
      <c r="D6" s="1008"/>
      <c r="E6" s="1009">
        <v>2015</v>
      </c>
      <c r="F6" s="1010"/>
      <c r="G6" s="1011"/>
      <c r="H6" s="1010">
        <v>2014</v>
      </c>
      <c r="I6" s="1010"/>
      <c r="J6" s="1012"/>
    </row>
    <row r="7" spans="1:14" ht="20.25" customHeight="1" x14ac:dyDescent="0.2">
      <c r="A7" s="477">
        <v>1</v>
      </c>
      <c r="B7" s="1013" t="s">
        <v>489</v>
      </c>
      <c r="C7" s="1014"/>
      <c r="D7" s="1015"/>
      <c r="E7" s="1001">
        <f>'Anexa 3'!C192</f>
        <v>1181</v>
      </c>
      <c r="F7" s="1002"/>
      <c r="G7" s="1003"/>
      <c r="H7" s="1004">
        <v>2446</v>
      </c>
      <c r="I7" s="1005"/>
      <c r="J7" s="1006"/>
    </row>
    <row r="8" spans="1:14" ht="20.25" customHeight="1" x14ac:dyDescent="0.2">
      <c r="A8" s="498">
        <v>2</v>
      </c>
      <c r="B8" s="986" t="s">
        <v>490</v>
      </c>
      <c r="C8" s="987"/>
      <c r="D8" s="988"/>
      <c r="E8" s="995">
        <f>'Anexa 3'!D192</f>
        <v>4495</v>
      </c>
      <c r="F8" s="996"/>
      <c r="G8" s="997"/>
      <c r="H8" s="998">
        <v>8086</v>
      </c>
      <c r="I8" s="999"/>
      <c r="J8" s="1000"/>
      <c r="M8" s="811"/>
    </row>
    <row r="9" spans="1:14" ht="20.25" customHeight="1" x14ac:dyDescent="0.2">
      <c r="A9" s="478">
        <v>3</v>
      </c>
      <c r="B9" s="983" t="s">
        <v>603</v>
      </c>
      <c r="C9" s="984"/>
      <c r="D9" s="985"/>
      <c r="E9" s="989">
        <f>'Anexa 11'!C8</f>
        <v>1661</v>
      </c>
      <c r="F9" s="990"/>
      <c r="G9" s="991"/>
      <c r="H9" s="992">
        <v>1450</v>
      </c>
      <c r="I9" s="993"/>
      <c r="J9" s="994"/>
    </row>
    <row r="10" spans="1:14" ht="31.5" customHeight="1" x14ac:dyDescent="0.2">
      <c r="A10" s="498">
        <v>4</v>
      </c>
      <c r="B10" s="986" t="s">
        <v>604</v>
      </c>
      <c r="C10" s="987"/>
      <c r="D10" s="988"/>
      <c r="E10" s="995">
        <f>'Anexa 11'!C9</f>
        <v>1460</v>
      </c>
      <c r="F10" s="996"/>
      <c r="G10" s="997"/>
      <c r="H10" s="998">
        <v>1254</v>
      </c>
      <c r="I10" s="999"/>
      <c r="J10" s="1000"/>
    </row>
    <row r="11" spans="1:14" ht="26.25" customHeight="1" thickBot="1" x14ac:dyDescent="0.25">
      <c r="A11" s="479">
        <v>5</v>
      </c>
      <c r="B11" s="1031" t="s">
        <v>598</v>
      </c>
      <c r="C11" s="1032"/>
      <c r="D11" s="1033"/>
      <c r="E11" s="1037">
        <f>'Anexa 3'!E192</f>
        <v>27</v>
      </c>
      <c r="F11" s="1038"/>
      <c r="G11" s="1039"/>
      <c r="H11" s="961">
        <v>24</v>
      </c>
      <c r="I11" s="962"/>
      <c r="J11" s="1018"/>
      <c r="L11" s="176"/>
      <c r="M11" s="176"/>
      <c r="N11" s="176"/>
    </row>
    <row r="12" spans="1:14" ht="27.75" customHeight="1" thickBot="1" x14ac:dyDescent="0.25">
      <c r="A12" s="499">
        <v>6</v>
      </c>
      <c r="B12" s="1019" t="s">
        <v>491</v>
      </c>
      <c r="C12" s="1020"/>
      <c r="D12" s="1021"/>
      <c r="E12" s="1022">
        <v>743</v>
      </c>
      <c r="F12" s="1023"/>
      <c r="G12" s="1024"/>
      <c r="H12" s="1025">
        <v>1096</v>
      </c>
      <c r="I12" s="1026"/>
      <c r="J12" s="1027"/>
      <c r="L12" s="176"/>
      <c r="M12" s="176"/>
      <c r="N12" s="176"/>
    </row>
    <row r="13" spans="1:14" ht="31.5" customHeight="1" thickBot="1" x14ac:dyDescent="0.25">
      <c r="A13" s="480">
        <v>7</v>
      </c>
      <c r="B13" s="1034" t="s">
        <v>715</v>
      </c>
      <c r="C13" s="1035"/>
      <c r="D13" s="1036"/>
      <c r="E13" s="1028">
        <f>E12/(E7+E8+E9+E10+E11)</f>
        <v>8.4202175883952859E-2</v>
      </c>
      <c r="F13" s="1029"/>
      <c r="G13" s="1030"/>
      <c r="H13" s="1028">
        <v>8.2699999999999996E-2</v>
      </c>
      <c r="I13" s="1029"/>
      <c r="J13" s="1030"/>
      <c r="K13" s="178"/>
      <c r="L13" s="179"/>
      <c r="M13" s="179"/>
      <c r="N13" s="180"/>
    </row>
    <row r="14" spans="1:14" ht="44.25" customHeight="1" x14ac:dyDescent="0.2">
      <c r="A14" s="44"/>
      <c r="B14" s="977" t="s">
        <v>696</v>
      </c>
      <c r="C14" s="977"/>
      <c r="D14" s="977"/>
      <c r="K14" s="178"/>
      <c r="L14" s="587" t="s">
        <v>494</v>
      </c>
      <c r="M14" s="588">
        <v>73</v>
      </c>
      <c r="N14" s="967"/>
    </row>
    <row r="15" spans="1:14" ht="15" customHeight="1" thickBot="1" x14ac:dyDescent="0.25">
      <c r="B15" s="177"/>
      <c r="C15" s="175"/>
      <c r="K15" s="178"/>
      <c r="L15" s="589" t="s">
        <v>495</v>
      </c>
      <c r="M15" s="590">
        <v>16</v>
      </c>
      <c r="N15" s="967"/>
    </row>
    <row r="16" spans="1:14" ht="15" customHeight="1" thickBot="1" x14ac:dyDescent="0.25">
      <c r="A16" s="959" t="s">
        <v>285</v>
      </c>
      <c r="B16" s="982" t="s">
        <v>492</v>
      </c>
      <c r="C16" s="982"/>
      <c r="D16" s="982"/>
      <c r="E16" s="974">
        <v>2015</v>
      </c>
      <c r="F16" s="975"/>
      <c r="G16" s="976"/>
      <c r="H16" s="974">
        <v>2014</v>
      </c>
      <c r="I16" s="975"/>
      <c r="J16" s="976"/>
      <c r="K16" s="178"/>
      <c r="L16" s="589" t="s">
        <v>496</v>
      </c>
      <c r="M16" s="590">
        <v>26</v>
      </c>
      <c r="N16" s="967"/>
    </row>
    <row r="17" spans="1:20" ht="15" customHeight="1" thickBot="1" x14ac:dyDescent="0.25">
      <c r="A17" s="960"/>
      <c r="B17" s="957"/>
      <c r="C17" s="957"/>
      <c r="D17" s="957"/>
      <c r="E17" s="978" t="s">
        <v>599</v>
      </c>
      <c r="F17" s="979"/>
      <c r="G17" s="481" t="s">
        <v>600</v>
      </c>
      <c r="H17" s="978" t="s">
        <v>599</v>
      </c>
      <c r="I17" s="979"/>
      <c r="J17" s="481" t="s">
        <v>600</v>
      </c>
      <c r="K17" s="178"/>
      <c r="L17" s="589" t="s">
        <v>498</v>
      </c>
      <c r="M17" s="590">
        <v>64</v>
      </c>
      <c r="N17" s="967"/>
    </row>
    <row r="18" spans="1:20" ht="15" customHeight="1" x14ac:dyDescent="0.2">
      <c r="A18" s="1040">
        <v>1</v>
      </c>
      <c r="B18" s="1042" t="s">
        <v>493</v>
      </c>
      <c r="C18" s="968" t="s">
        <v>494</v>
      </c>
      <c r="D18" s="969"/>
      <c r="E18" s="482">
        <v>73</v>
      </c>
      <c r="F18" s="1044">
        <f>SUM(E18:E31)</f>
        <v>725</v>
      </c>
      <c r="G18" s="980">
        <f>F18/E33</f>
        <v>0.97577388963660838</v>
      </c>
      <c r="H18" s="482">
        <v>133</v>
      </c>
      <c r="I18" s="1044">
        <f>SUM(H18:H31)</f>
        <v>1062</v>
      </c>
      <c r="J18" s="980">
        <f>I18/H33</f>
        <v>0.96897810218978098</v>
      </c>
      <c r="K18" s="178"/>
      <c r="L18" s="589" t="s">
        <v>499</v>
      </c>
      <c r="M18" s="590">
        <v>34</v>
      </c>
      <c r="N18" s="967"/>
    </row>
    <row r="19" spans="1:20" ht="15" customHeight="1" x14ac:dyDescent="0.2">
      <c r="A19" s="1041"/>
      <c r="B19" s="1043"/>
      <c r="C19" s="970" t="s">
        <v>495</v>
      </c>
      <c r="D19" s="971"/>
      <c r="E19" s="483">
        <v>16</v>
      </c>
      <c r="F19" s="1045"/>
      <c r="G19" s="981"/>
      <c r="H19" s="483">
        <v>41</v>
      </c>
      <c r="I19" s="1045"/>
      <c r="J19" s="981"/>
      <c r="K19" s="178"/>
      <c r="L19" s="589" t="s">
        <v>500</v>
      </c>
      <c r="M19" s="590">
        <v>3</v>
      </c>
      <c r="N19" s="967"/>
    </row>
    <row r="20" spans="1:20" ht="15" customHeight="1" x14ac:dyDescent="0.2">
      <c r="A20" s="1041"/>
      <c r="B20" s="1043"/>
      <c r="C20" s="970" t="s">
        <v>496</v>
      </c>
      <c r="D20" s="971"/>
      <c r="E20" s="483">
        <v>26</v>
      </c>
      <c r="F20" s="1045"/>
      <c r="G20" s="981"/>
      <c r="H20" s="483">
        <v>46</v>
      </c>
      <c r="I20" s="1045"/>
      <c r="J20" s="981"/>
      <c r="K20" s="178"/>
      <c r="L20" s="589" t="s">
        <v>502</v>
      </c>
      <c r="M20" s="590">
        <v>26</v>
      </c>
      <c r="N20" s="967"/>
    </row>
    <row r="21" spans="1:20" ht="15" customHeight="1" x14ac:dyDescent="0.2">
      <c r="A21" s="1041"/>
      <c r="B21" s="1043"/>
      <c r="C21" s="972" t="s">
        <v>497</v>
      </c>
      <c r="D21" s="973"/>
      <c r="E21" s="483">
        <v>0</v>
      </c>
      <c r="F21" s="1045"/>
      <c r="G21" s="981"/>
      <c r="H21" s="483">
        <v>0</v>
      </c>
      <c r="I21" s="1045"/>
      <c r="J21" s="981"/>
      <c r="K21" s="178"/>
      <c r="L21" s="589" t="s">
        <v>503</v>
      </c>
      <c r="M21" s="590">
        <v>18</v>
      </c>
      <c r="N21" s="967"/>
    </row>
    <row r="22" spans="1:20" ht="15" customHeight="1" x14ac:dyDescent="0.2">
      <c r="A22" s="1041"/>
      <c r="B22" s="1043"/>
      <c r="C22" s="970" t="s">
        <v>498</v>
      </c>
      <c r="D22" s="971"/>
      <c r="E22" s="483">
        <v>64</v>
      </c>
      <c r="F22" s="1045"/>
      <c r="G22" s="981"/>
      <c r="H22" s="483">
        <v>70</v>
      </c>
      <c r="I22" s="1045"/>
      <c r="J22" s="981"/>
      <c r="K22" s="178"/>
      <c r="L22" s="589" t="s">
        <v>504</v>
      </c>
      <c r="M22" s="590">
        <v>397</v>
      </c>
      <c r="N22" s="967"/>
    </row>
    <row r="23" spans="1:20" ht="15" customHeight="1" x14ac:dyDescent="0.2">
      <c r="A23" s="1041"/>
      <c r="B23" s="1043"/>
      <c r="C23" s="970" t="s">
        <v>499</v>
      </c>
      <c r="D23" s="971"/>
      <c r="E23" s="483">
        <v>34</v>
      </c>
      <c r="F23" s="1045"/>
      <c r="G23" s="981"/>
      <c r="H23" s="483">
        <v>42</v>
      </c>
      <c r="I23" s="1045"/>
      <c r="J23" s="981"/>
      <c r="K23" s="178"/>
      <c r="L23" s="589" t="s">
        <v>505</v>
      </c>
      <c r="M23" s="590">
        <v>23</v>
      </c>
      <c r="N23" s="967"/>
      <c r="T23" s="171">
        <f>E28*100/E33</f>
        <v>53.432032301480483</v>
      </c>
    </row>
    <row r="24" spans="1:20" ht="15" customHeight="1" x14ac:dyDescent="0.2">
      <c r="A24" s="1041"/>
      <c r="B24" s="1043"/>
      <c r="C24" s="970" t="s">
        <v>500</v>
      </c>
      <c r="D24" s="971"/>
      <c r="E24" s="483">
        <v>3</v>
      </c>
      <c r="F24" s="1045"/>
      <c r="G24" s="981"/>
      <c r="H24" s="483">
        <v>7</v>
      </c>
      <c r="I24" s="1045"/>
      <c r="J24" s="981"/>
      <c r="K24" s="178"/>
      <c r="L24" s="589" t="s">
        <v>506</v>
      </c>
      <c r="M24" s="590">
        <v>45</v>
      </c>
      <c r="N24" s="967"/>
    </row>
    <row r="25" spans="1:20" ht="15" customHeight="1" x14ac:dyDescent="0.2">
      <c r="A25" s="1041"/>
      <c r="B25" s="1043"/>
      <c r="C25" s="972" t="s">
        <v>501</v>
      </c>
      <c r="D25" s="973"/>
      <c r="E25" s="483">
        <v>0</v>
      </c>
      <c r="F25" s="1045"/>
      <c r="G25" s="981"/>
      <c r="H25" s="483">
        <v>0</v>
      </c>
      <c r="I25" s="1045"/>
      <c r="J25" s="981"/>
      <c r="K25" s="178"/>
      <c r="L25" s="179" t="s">
        <v>507</v>
      </c>
      <c r="M25" s="182">
        <v>18</v>
      </c>
      <c r="N25" s="967"/>
    </row>
    <row r="26" spans="1:20" ht="15" customHeight="1" x14ac:dyDescent="0.2">
      <c r="A26" s="1041"/>
      <c r="B26" s="1043"/>
      <c r="C26" s="970" t="s">
        <v>502</v>
      </c>
      <c r="D26" s="971"/>
      <c r="E26" s="483">
        <v>26</v>
      </c>
      <c r="F26" s="1045"/>
      <c r="G26" s="981"/>
      <c r="H26" s="483">
        <v>41</v>
      </c>
      <c r="I26" s="1045"/>
      <c r="J26" s="981"/>
      <c r="K26" s="178"/>
      <c r="L26" s="183"/>
      <c r="M26" s="184">
        <f>SUM(M14:M25)</f>
        <v>743</v>
      </c>
      <c r="N26" s="967"/>
    </row>
    <row r="27" spans="1:20" ht="15" customHeight="1" x14ac:dyDescent="0.2">
      <c r="A27" s="1041"/>
      <c r="B27" s="1043"/>
      <c r="C27" s="970" t="s">
        <v>503</v>
      </c>
      <c r="D27" s="971"/>
      <c r="E27" s="483">
        <v>18</v>
      </c>
      <c r="F27" s="1045"/>
      <c r="G27" s="981"/>
      <c r="H27" s="483">
        <v>44</v>
      </c>
      <c r="I27" s="1045"/>
      <c r="J27" s="981"/>
      <c r="K27" s="178"/>
      <c r="L27" s="176"/>
      <c r="M27" s="176"/>
      <c r="N27" s="181"/>
    </row>
    <row r="28" spans="1:20" ht="15" customHeight="1" x14ac:dyDescent="0.2">
      <c r="A28" s="1041"/>
      <c r="B28" s="1043"/>
      <c r="C28" s="970" t="s">
        <v>504</v>
      </c>
      <c r="D28" s="971"/>
      <c r="E28" s="483">
        <v>397</v>
      </c>
      <c r="F28" s="1045"/>
      <c r="G28" s="981"/>
      <c r="H28" s="483">
        <v>542</v>
      </c>
      <c r="I28" s="1045"/>
      <c r="J28" s="981"/>
      <c r="K28" s="178"/>
      <c r="N28" s="180"/>
    </row>
    <row r="29" spans="1:20" ht="20.25" customHeight="1" x14ac:dyDescent="0.2">
      <c r="A29" s="1041"/>
      <c r="B29" s="1043"/>
      <c r="C29" s="970" t="s">
        <v>505</v>
      </c>
      <c r="D29" s="971"/>
      <c r="E29" s="483">
        <v>23</v>
      </c>
      <c r="F29" s="1045"/>
      <c r="G29" s="981"/>
      <c r="H29" s="483">
        <v>47</v>
      </c>
      <c r="I29" s="1045"/>
      <c r="J29" s="981"/>
      <c r="K29" s="178"/>
      <c r="N29" s="176"/>
    </row>
    <row r="30" spans="1:20" x14ac:dyDescent="0.2">
      <c r="A30" s="1041"/>
      <c r="B30" s="1043"/>
      <c r="C30" s="972" t="s">
        <v>601</v>
      </c>
      <c r="D30" s="973"/>
      <c r="E30" s="483">
        <v>0</v>
      </c>
      <c r="F30" s="1045"/>
      <c r="G30" s="981"/>
      <c r="H30" s="483">
        <v>0</v>
      </c>
      <c r="I30" s="1045"/>
      <c r="J30" s="981"/>
      <c r="N30" s="176"/>
    </row>
    <row r="31" spans="1:20" x14ac:dyDescent="0.2">
      <c r="A31" s="1041"/>
      <c r="B31" s="1043"/>
      <c r="C31" s="970" t="s">
        <v>506</v>
      </c>
      <c r="D31" s="971"/>
      <c r="E31" s="483">
        <v>45</v>
      </c>
      <c r="F31" s="1045"/>
      <c r="G31" s="981"/>
      <c r="H31" s="483">
        <v>49</v>
      </c>
      <c r="I31" s="1045"/>
      <c r="J31" s="981"/>
    </row>
    <row r="32" spans="1:20" ht="31.5" customHeight="1" thickBot="1" x14ac:dyDescent="0.25">
      <c r="A32" s="484">
        <v>2</v>
      </c>
      <c r="B32" s="941" t="s">
        <v>507</v>
      </c>
      <c r="C32" s="941"/>
      <c r="D32" s="942"/>
      <c r="E32" s="943">
        <v>18</v>
      </c>
      <c r="F32" s="944"/>
      <c r="G32" s="485">
        <f>E32/E33</f>
        <v>2.4226110363391656E-2</v>
      </c>
      <c r="H32" s="943">
        <v>34</v>
      </c>
      <c r="I32" s="944"/>
      <c r="J32" s="486">
        <f>H32/H33</f>
        <v>3.1021897810218978E-2</v>
      </c>
    </row>
    <row r="33" spans="1:10" ht="19.5" customHeight="1" thickBot="1" x14ac:dyDescent="0.25">
      <c r="A33" s="956" t="s">
        <v>268</v>
      </c>
      <c r="B33" s="957"/>
      <c r="C33" s="957"/>
      <c r="D33" s="957"/>
      <c r="E33" s="954">
        <v>743</v>
      </c>
      <c r="F33" s="955"/>
      <c r="G33" s="487">
        <f>SUM(G18:G32)</f>
        <v>1</v>
      </c>
      <c r="H33" s="954">
        <v>1096</v>
      </c>
      <c r="I33" s="955"/>
      <c r="J33" s="488">
        <f>SUM(J18:J32)</f>
        <v>1</v>
      </c>
    </row>
    <row r="34" spans="1:10" ht="19.5" customHeight="1" x14ac:dyDescent="0.2">
      <c r="A34" s="174"/>
      <c r="B34" s="958"/>
      <c r="C34" s="958"/>
      <c r="D34" s="171"/>
    </row>
    <row r="35" spans="1:10" ht="19.5" customHeight="1" thickBot="1" x14ac:dyDescent="0.25">
      <c r="A35" s="174"/>
      <c r="B35" s="174"/>
      <c r="C35" s="174"/>
      <c r="D35" s="171"/>
    </row>
    <row r="36" spans="1:10" ht="19.5" customHeight="1" thickBot="1" x14ac:dyDescent="0.25">
      <c r="A36" s="959" t="s">
        <v>285</v>
      </c>
      <c r="B36" s="1052" t="s">
        <v>508</v>
      </c>
      <c r="C36" s="1052"/>
      <c r="D36" s="1052"/>
      <c r="E36" s="1054">
        <v>2015</v>
      </c>
      <c r="F36" s="1055"/>
      <c r="G36" s="1056"/>
      <c r="H36" s="1054">
        <v>2014</v>
      </c>
      <c r="I36" s="1055"/>
      <c r="J36" s="1057"/>
    </row>
    <row r="37" spans="1:10" ht="19.5" customHeight="1" thickBot="1" x14ac:dyDescent="0.25">
      <c r="A37" s="960"/>
      <c r="B37" s="1053"/>
      <c r="C37" s="1053"/>
      <c r="D37" s="1053"/>
      <c r="E37" s="978" t="s">
        <v>599</v>
      </c>
      <c r="F37" s="979"/>
      <c r="G37" s="481" t="s">
        <v>602</v>
      </c>
      <c r="H37" s="978" t="s">
        <v>599</v>
      </c>
      <c r="I37" s="979"/>
      <c r="J37" s="481" t="s">
        <v>602</v>
      </c>
    </row>
    <row r="38" spans="1:10" ht="19.5" customHeight="1" x14ac:dyDescent="0.2">
      <c r="A38" s="365">
        <v>1</v>
      </c>
      <c r="B38" s="963" t="s">
        <v>509</v>
      </c>
      <c r="C38" s="963"/>
      <c r="D38" s="964"/>
      <c r="E38" s="965">
        <v>579</v>
      </c>
      <c r="F38" s="966"/>
      <c r="G38" s="489">
        <f>E38/E41</f>
        <v>0.77927321668909821</v>
      </c>
      <c r="H38" s="1004">
        <v>825</v>
      </c>
      <c r="I38" s="1005"/>
      <c r="J38" s="489">
        <f>H38/H41</f>
        <v>0.75273722627737227</v>
      </c>
    </row>
    <row r="39" spans="1:10" ht="19.5" customHeight="1" x14ac:dyDescent="0.2">
      <c r="A39" s="366">
        <v>2</v>
      </c>
      <c r="B39" s="1046" t="s">
        <v>510</v>
      </c>
      <c r="C39" s="1046"/>
      <c r="D39" s="1047"/>
      <c r="E39" s="1048">
        <v>27</v>
      </c>
      <c r="F39" s="1049"/>
      <c r="G39" s="490">
        <f>E39/E41</f>
        <v>3.6339165545087482E-2</v>
      </c>
      <c r="H39" s="1050">
        <v>36</v>
      </c>
      <c r="I39" s="1051"/>
      <c r="J39" s="491">
        <f>H39/H41</f>
        <v>3.2846715328467155E-2</v>
      </c>
    </row>
    <row r="40" spans="1:10" ht="19.5" customHeight="1" thickBot="1" x14ac:dyDescent="0.25">
      <c r="A40" s="367">
        <v>3</v>
      </c>
      <c r="B40" s="950" t="s">
        <v>511</v>
      </c>
      <c r="C40" s="950"/>
      <c r="D40" s="951"/>
      <c r="E40" s="952">
        <v>137</v>
      </c>
      <c r="F40" s="953"/>
      <c r="G40" s="492">
        <f>E40/E41</f>
        <v>0.18438761776581428</v>
      </c>
      <c r="H40" s="961">
        <v>235</v>
      </c>
      <c r="I40" s="962"/>
      <c r="J40" s="493">
        <f>H40/H41</f>
        <v>0.21441605839416059</v>
      </c>
    </row>
    <row r="41" spans="1:10" ht="20.25" customHeight="1" thickBot="1" x14ac:dyDescent="0.25">
      <c r="A41" s="945" t="s">
        <v>268</v>
      </c>
      <c r="B41" s="946"/>
      <c r="C41" s="946"/>
      <c r="D41" s="947"/>
      <c r="E41" s="948">
        <v>743</v>
      </c>
      <c r="F41" s="949"/>
      <c r="G41" s="494">
        <f>SUM(G38:G40)</f>
        <v>0.99999999999999989</v>
      </c>
      <c r="H41" s="948">
        <v>1096</v>
      </c>
      <c r="I41" s="949"/>
      <c r="J41" s="495">
        <f>SUM(J38:J40)</f>
        <v>1</v>
      </c>
    </row>
    <row r="42" spans="1:10" x14ac:dyDescent="0.2">
      <c r="B42" s="171"/>
      <c r="C42" s="171"/>
      <c r="D42" s="171"/>
    </row>
    <row r="43" spans="1:10" x14ac:dyDescent="0.2">
      <c r="B43" s="171"/>
      <c r="C43" s="171"/>
      <c r="D43" s="171"/>
    </row>
    <row r="44" spans="1:10" x14ac:dyDescent="0.2">
      <c r="C44" s="171"/>
    </row>
    <row r="149" spans="3:6" x14ac:dyDescent="0.2">
      <c r="C149" s="172">
        <f>SUM(C7:C83)</f>
        <v>0</v>
      </c>
      <c r="D149" s="172">
        <f>SUM(D7:D83)</f>
        <v>0</v>
      </c>
      <c r="E149" s="172">
        <f>SUM(E7:E83)</f>
        <v>16569.084202175884</v>
      </c>
      <c r="F149" s="172">
        <f>SUM(F7:F83)</f>
        <v>725</v>
      </c>
    </row>
    <row r="150" spans="3:6" x14ac:dyDescent="0.2">
      <c r="C150" s="172">
        <f>SUM(C84:C88)</f>
        <v>0</v>
      </c>
      <c r="D150" s="172">
        <f t="shared" ref="D150:F150" si="0">SUM(D84:D88)</f>
        <v>0</v>
      </c>
      <c r="E150" s="172">
        <f t="shared" si="0"/>
        <v>0</v>
      </c>
      <c r="F150" s="172">
        <f t="shared" si="0"/>
        <v>0</v>
      </c>
    </row>
    <row r="151" spans="3:6" x14ac:dyDescent="0.2">
      <c r="C151" s="172">
        <f>SUM(C89:C145)</f>
        <v>0</v>
      </c>
      <c r="D151" s="172">
        <f t="shared" ref="D151:F151" si="1">SUM(D89:D145)</f>
        <v>0</v>
      </c>
      <c r="E151" s="172">
        <f t="shared" si="1"/>
        <v>0</v>
      </c>
      <c r="F151" s="172">
        <f t="shared" si="1"/>
        <v>0</v>
      </c>
    </row>
  </sheetData>
  <mergeCells count="80">
    <mergeCell ref="H38:I38"/>
    <mergeCell ref="B39:D39"/>
    <mergeCell ref="E39:F39"/>
    <mergeCell ref="H39:I39"/>
    <mergeCell ref="B36:D37"/>
    <mergeCell ref="E36:G36"/>
    <mergeCell ref="H36:J36"/>
    <mergeCell ref="E37:F37"/>
    <mergeCell ref="H37:I37"/>
    <mergeCell ref="A18:A31"/>
    <mergeCell ref="B18:B31"/>
    <mergeCell ref="F18:F31"/>
    <mergeCell ref="G18:G31"/>
    <mergeCell ref="I18:I31"/>
    <mergeCell ref="C27:D27"/>
    <mergeCell ref="C28:D28"/>
    <mergeCell ref="C29:D29"/>
    <mergeCell ref="C30:D30"/>
    <mergeCell ref="C31:D31"/>
    <mergeCell ref="H11:J11"/>
    <mergeCell ref="B12:D12"/>
    <mergeCell ref="E12:G12"/>
    <mergeCell ref="H12:J12"/>
    <mergeCell ref="E13:G13"/>
    <mergeCell ref="H13:J13"/>
    <mergeCell ref="B11:D11"/>
    <mergeCell ref="B13:D13"/>
    <mergeCell ref="E11:G11"/>
    <mergeCell ref="B6:D6"/>
    <mergeCell ref="E6:G6"/>
    <mergeCell ref="H6:J6"/>
    <mergeCell ref="B7:D7"/>
    <mergeCell ref="H1:J1"/>
    <mergeCell ref="A3:J3"/>
    <mergeCell ref="A4:J4"/>
    <mergeCell ref="H9:J9"/>
    <mergeCell ref="E10:G10"/>
    <mergeCell ref="H10:J10"/>
    <mergeCell ref="B8:D8"/>
    <mergeCell ref="E7:G7"/>
    <mergeCell ref="H7:J7"/>
    <mergeCell ref="E8:G8"/>
    <mergeCell ref="H8:J8"/>
    <mergeCell ref="A16:A17"/>
    <mergeCell ref="B16:D17"/>
    <mergeCell ref="E16:G16"/>
    <mergeCell ref="E17:F17"/>
    <mergeCell ref="B9:D9"/>
    <mergeCell ref="B10:D10"/>
    <mergeCell ref="E9:G9"/>
    <mergeCell ref="N14:N26"/>
    <mergeCell ref="C18:D18"/>
    <mergeCell ref="C19:D19"/>
    <mergeCell ref="C20:D20"/>
    <mergeCell ref="C21:D21"/>
    <mergeCell ref="C22:D22"/>
    <mergeCell ref="C23:D23"/>
    <mergeCell ref="C24:D24"/>
    <mergeCell ref="C25:D25"/>
    <mergeCell ref="C26:D26"/>
    <mergeCell ref="H16:J16"/>
    <mergeCell ref="B14:D14"/>
    <mergeCell ref="H17:I17"/>
    <mergeCell ref="J18:J31"/>
    <mergeCell ref="B32:D32"/>
    <mergeCell ref="E32:F32"/>
    <mergeCell ref="H32:I32"/>
    <mergeCell ref="A41:D41"/>
    <mergeCell ref="E41:F41"/>
    <mergeCell ref="B40:D40"/>
    <mergeCell ref="E40:F40"/>
    <mergeCell ref="E33:F33"/>
    <mergeCell ref="A33:D33"/>
    <mergeCell ref="H33:I33"/>
    <mergeCell ref="B34:C34"/>
    <mergeCell ref="A36:A37"/>
    <mergeCell ref="H40:I40"/>
    <mergeCell ref="H41:I41"/>
    <mergeCell ref="B38:D38"/>
    <mergeCell ref="E38:F38"/>
  </mergeCells>
  <printOptions horizontalCentered="1"/>
  <pageMargins left="0.98425196850393704" right="0.39370078740157483" top="0.39370078740157483" bottom="0.39370078740157483" header="0" footer="0"/>
  <pageSetup paperSize="9" scale="8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E12"/>
  <sheetViews>
    <sheetView tabSelected="1" workbookViewId="0">
      <selection activeCell="B5" sqref="B5:B6"/>
    </sheetView>
  </sheetViews>
  <sheetFormatPr defaultRowHeight="15" x14ac:dyDescent="0.25"/>
  <cols>
    <col min="1" max="5" width="15.42578125" customWidth="1"/>
  </cols>
  <sheetData>
    <row r="1" spans="1:5" ht="15.75" x14ac:dyDescent="0.25">
      <c r="A1" s="808"/>
      <c r="B1" s="808"/>
      <c r="C1" s="808"/>
      <c r="D1" s="808"/>
      <c r="E1" s="810" t="s">
        <v>751</v>
      </c>
    </row>
    <row r="2" spans="1:5" ht="61.5" customHeight="1" x14ac:dyDescent="0.25">
      <c r="A2" s="1058" t="s">
        <v>752</v>
      </c>
      <c r="B2" s="1058"/>
      <c r="C2" s="1058"/>
      <c r="D2" s="1058"/>
      <c r="E2" s="1058"/>
    </row>
    <row r="3" spans="1:5" ht="48" x14ac:dyDescent="0.25">
      <c r="A3" s="785" t="s">
        <v>12</v>
      </c>
      <c r="B3" s="785" t="s">
        <v>746</v>
      </c>
      <c r="C3" s="786" t="s">
        <v>747</v>
      </c>
      <c r="D3" s="786" t="s">
        <v>748</v>
      </c>
      <c r="E3" s="786" t="s">
        <v>749</v>
      </c>
    </row>
    <row r="4" spans="1:5" x14ac:dyDescent="0.25">
      <c r="A4" s="787">
        <v>1</v>
      </c>
      <c r="B4" s="788">
        <v>2</v>
      </c>
      <c r="C4" s="508">
        <v>3</v>
      </c>
      <c r="D4" s="508">
        <v>5</v>
      </c>
      <c r="E4" s="508">
        <v>7</v>
      </c>
    </row>
    <row r="5" spans="1:5" x14ac:dyDescent="0.25">
      <c r="A5" s="789">
        <v>1</v>
      </c>
      <c r="B5" s="790">
        <v>2008</v>
      </c>
      <c r="C5" s="515">
        <v>62922</v>
      </c>
      <c r="D5" s="791">
        <v>5895</v>
      </c>
      <c r="E5" s="519">
        <f t="shared" ref="E5:E11" si="0">D5*100/C5</f>
        <v>9.3687422523123871</v>
      </c>
    </row>
    <row r="6" spans="1:5" x14ac:dyDescent="0.25">
      <c r="A6" s="792">
        <v>2</v>
      </c>
      <c r="B6" s="187">
        <v>2009</v>
      </c>
      <c r="C6" s="129">
        <v>60429.8</v>
      </c>
      <c r="D6" s="129">
        <v>4558.79</v>
      </c>
      <c r="E6" s="130">
        <f t="shared" si="0"/>
        <v>7.543943551029459</v>
      </c>
    </row>
    <row r="7" spans="1:5" x14ac:dyDescent="0.25">
      <c r="A7" s="793">
        <v>3</v>
      </c>
      <c r="B7" s="794">
        <v>2010</v>
      </c>
      <c r="C7" s="515">
        <v>71885.47</v>
      </c>
      <c r="D7" s="791">
        <v>5642.32</v>
      </c>
      <c r="E7" s="519">
        <f t="shared" si="0"/>
        <v>7.8490409814389475</v>
      </c>
    </row>
    <row r="8" spans="1:5" x14ac:dyDescent="0.25">
      <c r="A8" s="792">
        <v>4</v>
      </c>
      <c r="B8" s="187">
        <v>2011</v>
      </c>
      <c r="C8" s="129">
        <v>82348.7</v>
      </c>
      <c r="D8" s="129">
        <v>5477.48</v>
      </c>
      <c r="E8" s="130">
        <f t="shared" si="0"/>
        <v>6.6515682700516221</v>
      </c>
    </row>
    <row r="9" spans="1:5" x14ac:dyDescent="0.25">
      <c r="A9" s="795">
        <v>5</v>
      </c>
      <c r="B9" s="186">
        <v>2012</v>
      </c>
      <c r="C9" s="796">
        <v>87847</v>
      </c>
      <c r="D9" s="133">
        <v>5878.39</v>
      </c>
      <c r="E9" s="797">
        <f t="shared" si="0"/>
        <v>6.6916229353307459</v>
      </c>
    </row>
    <row r="10" spans="1:5" x14ac:dyDescent="0.25">
      <c r="A10" s="798">
        <v>6</v>
      </c>
      <c r="B10" s="799">
        <v>2013</v>
      </c>
      <c r="C10" s="800">
        <v>99879</v>
      </c>
      <c r="D10" s="801">
        <v>7476</v>
      </c>
      <c r="E10" s="802">
        <f t="shared" si="0"/>
        <v>7.4850569188718348</v>
      </c>
    </row>
    <row r="11" spans="1:5" x14ac:dyDescent="0.25">
      <c r="A11" s="805">
        <v>7</v>
      </c>
      <c r="B11" s="806">
        <v>2014</v>
      </c>
      <c r="C11" s="515">
        <v>112050</v>
      </c>
      <c r="D11" s="807">
        <v>10839</v>
      </c>
      <c r="E11" s="519">
        <f t="shared" si="0"/>
        <v>9.6733601070950463</v>
      </c>
    </row>
    <row r="12" spans="1:5" x14ac:dyDescent="0.25">
      <c r="A12" s="792">
        <v>8</v>
      </c>
      <c r="B12" s="803" t="s">
        <v>750</v>
      </c>
      <c r="C12" s="129">
        <v>88840</v>
      </c>
      <c r="D12" s="804">
        <v>5047</v>
      </c>
      <c r="E12" s="130">
        <f>D12*100/C12</f>
        <v>5.6809995497523635</v>
      </c>
    </row>
  </sheetData>
  <mergeCells count="1">
    <mergeCell ref="A2:E2"/>
  </mergeCells>
  <pageMargins left="1.1023622047244095" right="0.11811023622047245" top="0.15748031496062992" bottom="0.15748031496062992"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T29"/>
  <sheetViews>
    <sheetView view="pageBreakPreview" zoomScale="85" zoomScaleNormal="70" zoomScaleSheetLayoutView="85" workbookViewId="0">
      <pane xSplit="1" ySplit="6" topLeftCell="B7" activePane="bottomRight" state="frozen"/>
      <selection activeCell="M30" sqref="M30"/>
      <selection pane="topRight" activeCell="M30" sqref="M30"/>
      <selection pane="bottomLeft" activeCell="M30" sqref="M30"/>
      <selection pane="bottomRight" activeCell="M30" sqref="M30"/>
    </sheetView>
  </sheetViews>
  <sheetFormatPr defaultRowHeight="12.75" x14ac:dyDescent="0.2"/>
  <cols>
    <col min="1" max="1" width="10.5703125" style="7" customWidth="1"/>
    <col min="2" max="2" width="6.28515625" style="7" customWidth="1"/>
    <col min="3" max="3" width="22.85546875" style="7" customWidth="1"/>
    <col min="4" max="4" width="15.5703125" style="249" customWidth="1"/>
    <col min="5" max="5" width="8.42578125" style="250" bestFit="1" customWidth="1"/>
    <col min="6" max="6" width="16" style="249" customWidth="1"/>
    <col min="7" max="7" width="8.42578125" style="250" customWidth="1"/>
    <col min="8" max="8" width="14.7109375" style="249" customWidth="1"/>
    <col min="9" max="9" width="8.5703125" style="250" customWidth="1"/>
    <col min="10" max="10" width="15.28515625" style="249" customWidth="1"/>
    <col min="11" max="11" width="8.5703125" style="250" customWidth="1"/>
    <col min="12" max="256" width="9.140625" style="7"/>
    <col min="257" max="257" width="10.5703125" style="7" customWidth="1"/>
    <col min="258" max="258" width="6.28515625" style="7" customWidth="1"/>
    <col min="259" max="259" width="22.85546875" style="7" customWidth="1"/>
    <col min="260" max="260" width="15.5703125" style="7" customWidth="1"/>
    <col min="261" max="261" width="8.42578125" style="7" bestFit="1" customWidth="1"/>
    <col min="262" max="262" width="16" style="7" customWidth="1"/>
    <col min="263" max="263" width="8.42578125" style="7" customWidth="1"/>
    <col min="264" max="264" width="14.7109375" style="7" customWidth="1"/>
    <col min="265" max="265" width="8.5703125" style="7" customWidth="1"/>
    <col min="266" max="266" width="15.28515625" style="7" customWidth="1"/>
    <col min="267" max="267" width="8.5703125" style="7" customWidth="1"/>
    <col min="268" max="512" width="9.140625" style="7"/>
    <col min="513" max="513" width="10.5703125" style="7" customWidth="1"/>
    <col min="514" max="514" width="6.28515625" style="7" customWidth="1"/>
    <col min="515" max="515" width="22.85546875" style="7" customWidth="1"/>
    <col min="516" max="516" width="15.5703125" style="7" customWidth="1"/>
    <col min="517" max="517" width="8.42578125" style="7" bestFit="1" customWidth="1"/>
    <col min="518" max="518" width="16" style="7" customWidth="1"/>
    <col min="519" max="519" width="8.42578125" style="7" customWidth="1"/>
    <col min="520" max="520" width="14.7109375" style="7" customWidth="1"/>
    <col min="521" max="521" width="8.5703125" style="7" customWidth="1"/>
    <col min="522" max="522" width="15.28515625" style="7" customWidth="1"/>
    <col min="523" max="523" width="8.5703125" style="7" customWidth="1"/>
    <col min="524" max="768" width="9.140625" style="7"/>
    <col min="769" max="769" width="10.5703125" style="7" customWidth="1"/>
    <col min="770" max="770" width="6.28515625" style="7" customWidth="1"/>
    <col min="771" max="771" width="22.85546875" style="7" customWidth="1"/>
    <col min="772" max="772" width="15.5703125" style="7" customWidth="1"/>
    <col min="773" max="773" width="8.42578125" style="7" bestFit="1" customWidth="1"/>
    <col min="774" max="774" width="16" style="7" customWidth="1"/>
    <col min="775" max="775" width="8.42578125" style="7" customWidth="1"/>
    <col min="776" max="776" width="14.7109375" style="7" customWidth="1"/>
    <col min="777" max="777" width="8.5703125" style="7" customWidth="1"/>
    <col min="778" max="778" width="15.28515625" style="7" customWidth="1"/>
    <col min="779" max="779" width="8.5703125" style="7" customWidth="1"/>
    <col min="780" max="1024" width="9.140625" style="7"/>
    <col min="1025" max="1025" width="10.5703125" style="7" customWidth="1"/>
    <col min="1026" max="1026" width="6.28515625" style="7" customWidth="1"/>
    <col min="1027" max="1027" width="22.85546875" style="7" customWidth="1"/>
    <col min="1028" max="1028" width="15.5703125" style="7" customWidth="1"/>
    <col min="1029" max="1029" width="8.42578125" style="7" bestFit="1" customWidth="1"/>
    <col min="1030" max="1030" width="16" style="7" customWidth="1"/>
    <col min="1031" max="1031" width="8.42578125" style="7" customWidth="1"/>
    <col min="1032" max="1032" width="14.7109375" style="7" customWidth="1"/>
    <col min="1033" max="1033" width="8.5703125" style="7" customWidth="1"/>
    <col min="1034" max="1034" width="15.28515625" style="7" customWidth="1"/>
    <col min="1035" max="1035" width="8.5703125" style="7" customWidth="1"/>
    <col min="1036" max="1280" width="9.140625" style="7"/>
    <col min="1281" max="1281" width="10.5703125" style="7" customWidth="1"/>
    <col min="1282" max="1282" width="6.28515625" style="7" customWidth="1"/>
    <col min="1283" max="1283" width="22.85546875" style="7" customWidth="1"/>
    <col min="1284" max="1284" width="15.5703125" style="7" customWidth="1"/>
    <col min="1285" max="1285" width="8.42578125" style="7" bestFit="1" customWidth="1"/>
    <col min="1286" max="1286" width="16" style="7" customWidth="1"/>
    <col min="1287" max="1287" width="8.42578125" style="7" customWidth="1"/>
    <col min="1288" max="1288" width="14.7109375" style="7" customWidth="1"/>
    <col min="1289" max="1289" width="8.5703125" style="7" customWidth="1"/>
    <col min="1290" max="1290" width="15.28515625" style="7" customWidth="1"/>
    <col min="1291" max="1291" width="8.5703125" style="7" customWidth="1"/>
    <col min="1292" max="1536" width="9.140625" style="7"/>
    <col min="1537" max="1537" width="10.5703125" style="7" customWidth="1"/>
    <col min="1538" max="1538" width="6.28515625" style="7" customWidth="1"/>
    <col min="1539" max="1539" width="22.85546875" style="7" customWidth="1"/>
    <col min="1540" max="1540" width="15.5703125" style="7" customWidth="1"/>
    <col min="1541" max="1541" width="8.42578125" style="7" bestFit="1" customWidth="1"/>
    <col min="1542" max="1542" width="16" style="7" customWidth="1"/>
    <col min="1543" max="1543" width="8.42578125" style="7" customWidth="1"/>
    <col min="1544" max="1544" width="14.7109375" style="7" customWidth="1"/>
    <col min="1545" max="1545" width="8.5703125" style="7" customWidth="1"/>
    <col min="1546" max="1546" width="15.28515625" style="7" customWidth="1"/>
    <col min="1547" max="1547" width="8.5703125" style="7" customWidth="1"/>
    <col min="1548" max="1792" width="9.140625" style="7"/>
    <col min="1793" max="1793" width="10.5703125" style="7" customWidth="1"/>
    <col min="1794" max="1794" width="6.28515625" style="7" customWidth="1"/>
    <col min="1795" max="1795" width="22.85546875" style="7" customWidth="1"/>
    <col min="1796" max="1796" width="15.5703125" style="7" customWidth="1"/>
    <col min="1797" max="1797" width="8.42578125" style="7" bestFit="1" customWidth="1"/>
    <col min="1798" max="1798" width="16" style="7" customWidth="1"/>
    <col min="1799" max="1799" width="8.42578125" style="7" customWidth="1"/>
    <col min="1800" max="1800" width="14.7109375" style="7" customWidth="1"/>
    <col min="1801" max="1801" width="8.5703125" style="7" customWidth="1"/>
    <col min="1802" max="1802" width="15.28515625" style="7" customWidth="1"/>
    <col min="1803" max="1803" width="8.5703125" style="7" customWidth="1"/>
    <col min="1804" max="2048" width="9.140625" style="7"/>
    <col min="2049" max="2049" width="10.5703125" style="7" customWidth="1"/>
    <col min="2050" max="2050" width="6.28515625" style="7" customWidth="1"/>
    <col min="2051" max="2051" width="22.85546875" style="7" customWidth="1"/>
    <col min="2052" max="2052" width="15.5703125" style="7" customWidth="1"/>
    <col min="2053" max="2053" width="8.42578125" style="7" bestFit="1" customWidth="1"/>
    <col min="2054" max="2054" width="16" style="7" customWidth="1"/>
    <col min="2055" max="2055" width="8.42578125" style="7" customWidth="1"/>
    <col min="2056" max="2056" width="14.7109375" style="7" customWidth="1"/>
    <col min="2057" max="2057" width="8.5703125" style="7" customWidth="1"/>
    <col min="2058" max="2058" width="15.28515625" style="7" customWidth="1"/>
    <col min="2059" max="2059" width="8.5703125" style="7" customWidth="1"/>
    <col min="2060" max="2304" width="9.140625" style="7"/>
    <col min="2305" max="2305" width="10.5703125" style="7" customWidth="1"/>
    <col min="2306" max="2306" width="6.28515625" style="7" customWidth="1"/>
    <col min="2307" max="2307" width="22.85546875" style="7" customWidth="1"/>
    <col min="2308" max="2308" width="15.5703125" style="7" customWidth="1"/>
    <col min="2309" max="2309" width="8.42578125" style="7" bestFit="1" customWidth="1"/>
    <col min="2310" max="2310" width="16" style="7" customWidth="1"/>
    <col min="2311" max="2311" width="8.42578125" style="7" customWidth="1"/>
    <col min="2312" max="2312" width="14.7109375" style="7" customWidth="1"/>
    <col min="2313" max="2313" width="8.5703125" style="7" customWidth="1"/>
    <col min="2314" max="2314" width="15.28515625" style="7" customWidth="1"/>
    <col min="2315" max="2315" width="8.5703125" style="7" customWidth="1"/>
    <col min="2316" max="2560" width="9.140625" style="7"/>
    <col min="2561" max="2561" width="10.5703125" style="7" customWidth="1"/>
    <col min="2562" max="2562" width="6.28515625" style="7" customWidth="1"/>
    <col min="2563" max="2563" width="22.85546875" style="7" customWidth="1"/>
    <col min="2564" max="2564" width="15.5703125" style="7" customWidth="1"/>
    <col min="2565" max="2565" width="8.42578125" style="7" bestFit="1" customWidth="1"/>
    <col min="2566" max="2566" width="16" style="7" customWidth="1"/>
    <col min="2567" max="2567" width="8.42578125" style="7" customWidth="1"/>
    <col min="2568" max="2568" width="14.7109375" style="7" customWidth="1"/>
    <col min="2569" max="2569" width="8.5703125" style="7" customWidth="1"/>
    <col min="2570" max="2570" width="15.28515625" style="7" customWidth="1"/>
    <col min="2571" max="2571" width="8.5703125" style="7" customWidth="1"/>
    <col min="2572" max="2816" width="9.140625" style="7"/>
    <col min="2817" max="2817" width="10.5703125" style="7" customWidth="1"/>
    <col min="2818" max="2818" width="6.28515625" style="7" customWidth="1"/>
    <col min="2819" max="2819" width="22.85546875" style="7" customWidth="1"/>
    <col min="2820" max="2820" width="15.5703125" style="7" customWidth="1"/>
    <col min="2821" max="2821" width="8.42578125" style="7" bestFit="1" customWidth="1"/>
    <col min="2822" max="2822" width="16" style="7" customWidth="1"/>
    <col min="2823" max="2823" width="8.42578125" style="7" customWidth="1"/>
    <col min="2824" max="2824" width="14.7109375" style="7" customWidth="1"/>
    <col min="2825" max="2825" width="8.5703125" style="7" customWidth="1"/>
    <col min="2826" max="2826" width="15.28515625" style="7" customWidth="1"/>
    <col min="2827" max="2827" width="8.5703125" style="7" customWidth="1"/>
    <col min="2828" max="3072" width="9.140625" style="7"/>
    <col min="3073" max="3073" width="10.5703125" style="7" customWidth="1"/>
    <col min="3074" max="3074" width="6.28515625" style="7" customWidth="1"/>
    <col min="3075" max="3075" width="22.85546875" style="7" customWidth="1"/>
    <col min="3076" max="3076" width="15.5703125" style="7" customWidth="1"/>
    <col min="3077" max="3077" width="8.42578125" style="7" bestFit="1" customWidth="1"/>
    <col min="3078" max="3078" width="16" style="7" customWidth="1"/>
    <col min="3079" max="3079" width="8.42578125" style="7" customWidth="1"/>
    <col min="3080" max="3080" width="14.7109375" style="7" customWidth="1"/>
    <col min="3081" max="3081" width="8.5703125" style="7" customWidth="1"/>
    <col min="3082" max="3082" width="15.28515625" style="7" customWidth="1"/>
    <col min="3083" max="3083" width="8.5703125" style="7" customWidth="1"/>
    <col min="3084" max="3328" width="9.140625" style="7"/>
    <col min="3329" max="3329" width="10.5703125" style="7" customWidth="1"/>
    <col min="3330" max="3330" width="6.28515625" style="7" customWidth="1"/>
    <col min="3331" max="3331" width="22.85546875" style="7" customWidth="1"/>
    <col min="3332" max="3332" width="15.5703125" style="7" customWidth="1"/>
    <col min="3333" max="3333" width="8.42578125" style="7" bestFit="1" customWidth="1"/>
    <col min="3334" max="3334" width="16" style="7" customWidth="1"/>
    <col min="3335" max="3335" width="8.42578125" style="7" customWidth="1"/>
    <col min="3336" max="3336" width="14.7109375" style="7" customWidth="1"/>
    <col min="3337" max="3337" width="8.5703125" style="7" customWidth="1"/>
    <col min="3338" max="3338" width="15.28515625" style="7" customWidth="1"/>
    <col min="3339" max="3339" width="8.5703125" style="7" customWidth="1"/>
    <col min="3340" max="3584" width="9.140625" style="7"/>
    <col min="3585" max="3585" width="10.5703125" style="7" customWidth="1"/>
    <col min="3586" max="3586" width="6.28515625" style="7" customWidth="1"/>
    <col min="3587" max="3587" width="22.85546875" style="7" customWidth="1"/>
    <col min="3588" max="3588" width="15.5703125" style="7" customWidth="1"/>
    <col min="3589" max="3589" width="8.42578125" style="7" bestFit="1" customWidth="1"/>
    <col min="3590" max="3590" width="16" style="7" customWidth="1"/>
    <col min="3591" max="3591" width="8.42578125" style="7" customWidth="1"/>
    <col min="3592" max="3592" width="14.7109375" style="7" customWidth="1"/>
    <col min="3593" max="3593" width="8.5703125" style="7" customWidth="1"/>
    <col min="3594" max="3594" width="15.28515625" style="7" customWidth="1"/>
    <col min="3595" max="3595" width="8.5703125" style="7" customWidth="1"/>
    <col min="3596" max="3840" width="9.140625" style="7"/>
    <col min="3841" max="3841" width="10.5703125" style="7" customWidth="1"/>
    <col min="3842" max="3842" width="6.28515625" style="7" customWidth="1"/>
    <col min="3843" max="3843" width="22.85546875" style="7" customWidth="1"/>
    <col min="3844" max="3844" width="15.5703125" style="7" customWidth="1"/>
    <col min="3845" max="3845" width="8.42578125" style="7" bestFit="1" customWidth="1"/>
    <col min="3846" max="3846" width="16" style="7" customWidth="1"/>
    <col min="3847" max="3847" width="8.42578125" style="7" customWidth="1"/>
    <col min="3848" max="3848" width="14.7109375" style="7" customWidth="1"/>
    <col min="3849" max="3849" width="8.5703125" style="7" customWidth="1"/>
    <col min="3850" max="3850" width="15.28515625" style="7" customWidth="1"/>
    <col min="3851" max="3851" width="8.5703125" style="7" customWidth="1"/>
    <col min="3852" max="4096" width="9.140625" style="7"/>
    <col min="4097" max="4097" width="10.5703125" style="7" customWidth="1"/>
    <col min="4098" max="4098" width="6.28515625" style="7" customWidth="1"/>
    <col min="4099" max="4099" width="22.85546875" style="7" customWidth="1"/>
    <col min="4100" max="4100" width="15.5703125" style="7" customWidth="1"/>
    <col min="4101" max="4101" width="8.42578125" style="7" bestFit="1" customWidth="1"/>
    <col min="4102" max="4102" width="16" style="7" customWidth="1"/>
    <col min="4103" max="4103" width="8.42578125" style="7" customWidth="1"/>
    <col min="4104" max="4104" width="14.7109375" style="7" customWidth="1"/>
    <col min="4105" max="4105" width="8.5703125" style="7" customWidth="1"/>
    <col min="4106" max="4106" width="15.28515625" style="7" customWidth="1"/>
    <col min="4107" max="4107" width="8.5703125" style="7" customWidth="1"/>
    <col min="4108" max="4352" width="9.140625" style="7"/>
    <col min="4353" max="4353" width="10.5703125" style="7" customWidth="1"/>
    <col min="4354" max="4354" width="6.28515625" style="7" customWidth="1"/>
    <col min="4355" max="4355" width="22.85546875" style="7" customWidth="1"/>
    <col min="4356" max="4356" width="15.5703125" style="7" customWidth="1"/>
    <col min="4357" max="4357" width="8.42578125" style="7" bestFit="1" customWidth="1"/>
    <col min="4358" max="4358" width="16" style="7" customWidth="1"/>
    <col min="4359" max="4359" width="8.42578125" style="7" customWidth="1"/>
    <col min="4360" max="4360" width="14.7109375" style="7" customWidth="1"/>
    <col min="4361" max="4361" width="8.5703125" style="7" customWidth="1"/>
    <col min="4362" max="4362" width="15.28515625" style="7" customWidth="1"/>
    <col min="4363" max="4363" width="8.5703125" style="7" customWidth="1"/>
    <col min="4364" max="4608" width="9.140625" style="7"/>
    <col min="4609" max="4609" width="10.5703125" style="7" customWidth="1"/>
    <col min="4610" max="4610" width="6.28515625" style="7" customWidth="1"/>
    <col min="4611" max="4611" width="22.85546875" style="7" customWidth="1"/>
    <col min="4612" max="4612" width="15.5703125" style="7" customWidth="1"/>
    <col min="4613" max="4613" width="8.42578125" style="7" bestFit="1" customWidth="1"/>
    <col min="4614" max="4614" width="16" style="7" customWidth="1"/>
    <col min="4615" max="4615" width="8.42578125" style="7" customWidth="1"/>
    <col min="4616" max="4616" width="14.7109375" style="7" customWidth="1"/>
    <col min="4617" max="4617" width="8.5703125" style="7" customWidth="1"/>
    <col min="4618" max="4618" width="15.28515625" style="7" customWidth="1"/>
    <col min="4619" max="4619" width="8.5703125" style="7" customWidth="1"/>
    <col min="4620" max="4864" width="9.140625" style="7"/>
    <col min="4865" max="4865" width="10.5703125" style="7" customWidth="1"/>
    <col min="4866" max="4866" width="6.28515625" style="7" customWidth="1"/>
    <col min="4867" max="4867" width="22.85546875" style="7" customWidth="1"/>
    <col min="4868" max="4868" width="15.5703125" style="7" customWidth="1"/>
    <col min="4869" max="4869" width="8.42578125" style="7" bestFit="1" customWidth="1"/>
    <col min="4870" max="4870" width="16" style="7" customWidth="1"/>
    <col min="4871" max="4871" width="8.42578125" style="7" customWidth="1"/>
    <col min="4872" max="4872" width="14.7109375" style="7" customWidth="1"/>
    <col min="4873" max="4873" width="8.5703125" style="7" customWidth="1"/>
    <col min="4874" max="4874" width="15.28515625" style="7" customWidth="1"/>
    <col min="4875" max="4875" width="8.5703125" style="7" customWidth="1"/>
    <col min="4876" max="5120" width="9.140625" style="7"/>
    <col min="5121" max="5121" width="10.5703125" style="7" customWidth="1"/>
    <col min="5122" max="5122" width="6.28515625" style="7" customWidth="1"/>
    <col min="5123" max="5123" width="22.85546875" style="7" customWidth="1"/>
    <col min="5124" max="5124" width="15.5703125" style="7" customWidth="1"/>
    <col min="5125" max="5125" width="8.42578125" style="7" bestFit="1" customWidth="1"/>
    <col min="5126" max="5126" width="16" style="7" customWidth="1"/>
    <col min="5127" max="5127" width="8.42578125" style="7" customWidth="1"/>
    <col min="5128" max="5128" width="14.7109375" style="7" customWidth="1"/>
    <col min="5129" max="5129" width="8.5703125" style="7" customWidth="1"/>
    <col min="5130" max="5130" width="15.28515625" style="7" customWidth="1"/>
    <col min="5131" max="5131" width="8.5703125" style="7" customWidth="1"/>
    <col min="5132" max="5376" width="9.140625" style="7"/>
    <col min="5377" max="5377" width="10.5703125" style="7" customWidth="1"/>
    <col min="5378" max="5378" width="6.28515625" style="7" customWidth="1"/>
    <col min="5379" max="5379" width="22.85546875" style="7" customWidth="1"/>
    <col min="5380" max="5380" width="15.5703125" style="7" customWidth="1"/>
    <col min="5381" max="5381" width="8.42578125" style="7" bestFit="1" customWidth="1"/>
    <col min="5382" max="5382" width="16" style="7" customWidth="1"/>
    <col min="5383" max="5383" width="8.42578125" style="7" customWidth="1"/>
    <col min="5384" max="5384" width="14.7109375" style="7" customWidth="1"/>
    <col min="5385" max="5385" width="8.5703125" style="7" customWidth="1"/>
    <col min="5386" max="5386" width="15.28515625" style="7" customWidth="1"/>
    <col min="5387" max="5387" width="8.5703125" style="7" customWidth="1"/>
    <col min="5388" max="5632" width="9.140625" style="7"/>
    <col min="5633" max="5633" width="10.5703125" style="7" customWidth="1"/>
    <col min="5634" max="5634" width="6.28515625" style="7" customWidth="1"/>
    <col min="5635" max="5635" width="22.85546875" style="7" customWidth="1"/>
    <col min="5636" max="5636" width="15.5703125" style="7" customWidth="1"/>
    <col min="5637" max="5637" width="8.42578125" style="7" bestFit="1" customWidth="1"/>
    <col min="5638" max="5638" width="16" style="7" customWidth="1"/>
    <col min="5639" max="5639" width="8.42578125" style="7" customWidth="1"/>
    <col min="5640" max="5640" width="14.7109375" style="7" customWidth="1"/>
    <col min="5641" max="5641" width="8.5703125" style="7" customWidth="1"/>
    <col min="5642" max="5642" width="15.28515625" style="7" customWidth="1"/>
    <col min="5643" max="5643" width="8.5703125" style="7" customWidth="1"/>
    <col min="5644" max="5888" width="9.140625" style="7"/>
    <col min="5889" max="5889" width="10.5703125" style="7" customWidth="1"/>
    <col min="5890" max="5890" width="6.28515625" style="7" customWidth="1"/>
    <col min="5891" max="5891" width="22.85546875" style="7" customWidth="1"/>
    <col min="5892" max="5892" width="15.5703125" style="7" customWidth="1"/>
    <col min="5893" max="5893" width="8.42578125" style="7" bestFit="1" customWidth="1"/>
    <col min="5894" max="5894" width="16" style="7" customWidth="1"/>
    <col min="5895" max="5895" width="8.42578125" style="7" customWidth="1"/>
    <col min="5896" max="5896" width="14.7109375" style="7" customWidth="1"/>
    <col min="5897" max="5897" width="8.5703125" style="7" customWidth="1"/>
    <col min="5898" max="5898" width="15.28515625" style="7" customWidth="1"/>
    <col min="5899" max="5899" width="8.5703125" style="7" customWidth="1"/>
    <col min="5900" max="6144" width="9.140625" style="7"/>
    <col min="6145" max="6145" width="10.5703125" style="7" customWidth="1"/>
    <col min="6146" max="6146" width="6.28515625" style="7" customWidth="1"/>
    <col min="6147" max="6147" width="22.85546875" style="7" customWidth="1"/>
    <col min="6148" max="6148" width="15.5703125" style="7" customWidth="1"/>
    <col min="6149" max="6149" width="8.42578125" style="7" bestFit="1" customWidth="1"/>
    <col min="6150" max="6150" width="16" style="7" customWidth="1"/>
    <col min="6151" max="6151" width="8.42578125" style="7" customWidth="1"/>
    <col min="6152" max="6152" width="14.7109375" style="7" customWidth="1"/>
    <col min="6153" max="6153" width="8.5703125" style="7" customWidth="1"/>
    <col min="6154" max="6154" width="15.28515625" style="7" customWidth="1"/>
    <col min="6155" max="6155" width="8.5703125" style="7" customWidth="1"/>
    <col min="6156" max="6400" width="9.140625" style="7"/>
    <col min="6401" max="6401" width="10.5703125" style="7" customWidth="1"/>
    <col min="6402" max="6402" width="6.28515625" style="7" customWidth="1"/>
    <col min="6403" max="6403" width="22.85546875" style="7" customWidth="1"/>
    <col min="6404" max="6404" width="15.5703125" style="7" customWidth="1"/>
    <col min="6405" max="6405" width="8.42578125" style="7" bestFit="1" customWidth="1"/>
    <col min="6406" max="6406" width="16" style="7" customWidth="1"/>
    <col min="6407" max="6407" width="8.42578125" style="7" customWidth="1"/>
    <col min="6408" max="6408" width="14.7109375" style="7" customWidth="1"/>
    <col min="6409" max="6409" width="8.5703125" style="7" customWidth="1"/>
    <col min="6410" max="6410" width="15.28515625" style="7" customWidth="1"/>
    <col min="6411" max="6411" width="8.5703125" style="7" customWidth="1"/>
    <col min="6412" max="6656" width="9.140625" style="7"/>
    <col min="6657" max="6657" width="10.5703125" style="7" customWidth="1"/>
    <col min="6658" max="6658" width="6.28515625" style="7" customWidth="1"/>
    <col min="6659" max="6659" width="22.85546875" style="7" customWidth="1"/>
    <col min="6660" max="6660" width="15.5703125" style="7" customWidth="1"/>
    <col min="6661" max="6661" width="8.42578125" style="7" bestFit="1" customWidth="1"/>
    <col min="6662" max="6662" width="16" style="7" customWidth="1"/>
    <col min="6663" max="6663" width="8.42578125" style="7" customWidth="1"/>
    <col min="6664" max="6664" width="14.7109375" style="7" customWidth="1"/>
    <col min="6665" max="6665" width="8.5703125" style="7" customWidth="1"/>
    <col min="6666" max="6666" width="15.28515625" style="7" customWidth="1"/>
    <col min="6667" max="6667" width="8.5703125" style="7" customWidth="1"/>
    <col min="6668" max="6912" width="9.140625" style="7"/>
    <col min="6913" max="6913" width="10.5703125" style="7" customWidth="1"/>
    <col min="6914" max="6914" width="6.28515625" style="7" customWidth="1"/>
    <col min="6915" max="6915" width="22.85546875" style="7" customWidth="1"/>
    <col min="6916" max="6916" width="15.5703125" style="7" customWidth="1"/>
    <col min="6917" max="6917" width="8.42578125" style="7" bestFit="1" customWidth="1"/>
    <col min="6918" max="6918" width="16" style="7" customWidth="1"/>
    <col min="6919" max="6919" width="8.42578125" style="7" customWidth="1"/>
    <col min="6920" max="6920" width="14.7109375" style="7" customWidth="1"/>
    <col min="6921" max="6921" width="8.5703125" style="7" customWidth="1"/>
    <col min="6922" max="6922" width="15.28515625" style="7" customWidth="1"/>
    <col min="6923" max="6923" width="8.5703125" style="7" customWidth="1"/>
    <col min="6924" max="7168" width="9.140625" style="7"/>
    <col min="7169" max="7169" width="10.5703125" style="7" customWidth="1"/>
    <col min="7170" max="7170" width="6.28515625" style="7" customWidth="1"/>
    <col min="7171" max="7171" width="22.85546875" style="7" customWidth="1"/>
    <col min="7172" max="7172" width="15.5703125" style="7" customWidth="1"/>
    <col min="7173" max="7173" width="8.42578125" style="7" bestFit="1" customWidth="1"/>
    <col min="7174" max="7174" width="16" style="7" customWidth="1"/>
    <col min="7175" max="7175" width="8.42578125" style="7" customWidth="1"/>
    <col min="7176" max="7176" width="14.7109375" style="7" customWidth="1"/>
    <col min="7177" max="7177" width="8.5703125" style="7" customWidth="1"/>
    <col min="7178" max="7178" width="15.28515625" style="7" customWidth="1"/>
    <col min="7179" max="7179" width="8.5703125" style="7" customWidth="1"/>
    <col min="7180" max="7424" width="9.140625" style="7"/>
    <col min="7425" max="7425" width="10.5703125" style="7" customWidth="1"/>
    <col min="7426" max="7426" width="6.28515625" style="7" customWidth="1"/>
    <col min="7427" max="7427" width="22.85546875" style="7" customWidth="1"/>
    <col min="7428" max="7428" width="15.5703125" style="7" customWidth="1"/>
    <col min="7429" max="7429" width="8.42578125" style="7" bestFit="1" customWidth="1"/>
    <col min="7430" max="7430" width="16" style="7" customWidth="1"/>
    <col min="7431" max="7431" width="8.42578125" style="7" customWidth="1"/>
    <col min="7432" max="7432" width="14.7109375" style="7" customWidth="1"/>
    <col min="7433" max="7433" width="8.5703125" style="7" customWidth="1"/>
    <col min="7434" max="7434" width="15.28515625" style="7" customWidth="1"/>
    <col min="7435" max="7435" width="8.5703125" style="7" customWidth="1"/>
    <col min="7436" max="7680" width="9.140625" style="7"/>
    <col min="7681" max="7681" width="10.5703125" style="7" customWidth="1"/>
    <col min="7682" max="7682" width="6.28515625" style="7" customWidth="1"/>
    <col min="7683" max="7683" width="22.85546875" style="7" customWidth="1"/>
    <col min="7684" max="7684" width="15.5703125" style="7" customWidth="1"/>
    <col min="7685" max="7685" width="8.42578125" style="7" bestFit="1" customWidth="1"/>
    <col min="7686" max="7686" width="16" style="7" customWidth="1"/>
    <col min="7687" max="7687" width="8.42578125" style="7" customWidth="1"/>
    <col min="7688" max="7688" width="14.7109375" style="7" customWidth="1"/>
    <col min="7689" max="7689" width="8.5703125" style="7" customWidth="1"/>
    <col min="7690" max="7690" width="15.28515625" style="7" customWidth="1"/>
    <col min="7691" max="7691" width="8.5703125" style="7" customWidth="1"/>
    <col min="7692" max="7936" width="9.140625" style="7"/>
    <col min="7937" max="7937" width="10.5703125" style="7" customWidth="1"/>
    <col min="7938" max="7938" width="6.28515625" style="7" customWidth="1"/>
    <col min="7939" max="7939" width="22.85546875" style="7" customWidth="1"/>
    <col min="7940" max="7940" width="15.5703125" style="7" customWidth="1"/>
    <col min="7941" max="7941" width="8.42578125" style="7" bestFit="1" customWidth="1"/>
    <col min="7942" max="7942" width="16" style="7" customWidth="1"/>
    <col min="7943" max="7943" width="8.42578125" style="7" customWidth="1"/>
    <col min="7944" max="7944" width="14.7109375" style="7" customWidth="1"/>
    <col min="7945" max="7945" width="8.5703125" style="7" customWidth="1"/>
    <col min="7946" max="7946" width="15.28515625" style="7" customWidth="1"/>
    <col min="7947" max="7947" width="8.5703125" style="7" customWidth="1"/>
    <col min="7948" max="8192" width="9.140625" style="7"/>
    <col min="8193" max="8193" width="10.5703125" style="7" customWidth="1"/>
    <col min="8194" max="8194" width="6.28515625" style="7" customWidth="1"/>
    <col min="8195" max="8195" width="22.85546875" style="7" customWidth="1"/>
    <col min="8196" max="8196" width="15.5703125" style="7" customWidth="1"/>
    <col min="8197" max="8197" width="8.42578125" style="7" bestFit="1" customWidth="1"/>
    <col min="8198" max="8198" width="16" style="7" customWidth="1"/>
    <col min="8199" max="8199" width="8.42578125" style="7" customWidth="1"/>
    <col min="8200" max="8200" width="14.7109375" style="7" customWidth="1"/>
    <col min="8201" max="8201" width="8.5703125" style="7" customWidth="1"/>
    <col min="8202" max="8202" width="15.28515625" style="7" customWidth="1"/>
    <col min="8203" max="8203" width="8.5703125" style="7" customWidth="1"/>
    <col min="8204" max="8448" width="9.140625" style="7"/>
    <col min="8449" max="8449" width="10.5703125" style="7" customWidth="1"/>
    <col min="8450" max="8450" width="6.28515625" style="7" customWidth="1"/>
    <col min="8451" max="8451" width="22.85546875" style="7" customWidth="1"/>
    <col min="8452" max="8452" width="15.5703125" style="7" customWidth="1"/>
    <col min="8453" max="8453" width="8.42578125" style="7" bestFit="1" customWidth="1"/>
    <col min="8454" max="8454" width="16" style="7" customWidth="1"/>
    <col min="8455" max="8455" width="8.42578125" style="7" customWidth="1"/>
    <col min="8456" max="8456" width="14.7109375" style="7" customWidth="1"/>
    <col min="8457" max="8457" width="8.5703125" style="7" customWidth="1"/>
    <col min="8458" max="8458" width="15.28515625" style="7" customWidth="1"/>
    <col min="8459" max="8459" width="8.5703125" style="7" customWidth="1"/>
    <col min="8460" max="8704" width="9.140625" style="7"/>
    <col min="8705" max="8705" width="10.5703125" style="7" customWidth="1"/>
    <col min="8706" max="8706" width="6.28515625" style="7" customWidth="1"/>
    <col min="8707" max="8707" width="22.85546875" style="7" customWidth="1"/>
    <col min="8708" max="8708" width="15.5703125" style="7" customWidth="1"/>
    <col min="8709" max="8709" width="8.42578125" style="7" bestFit="1" customWidth="1"/>
    <col min="8710" max="8710" width="16" style="7" customWidth="1"/>
    <col min="8711" max="8711" width="8.42578125" style="7" customWidth="1"/>
    <col min="8712" max="8712" width="14.7109375" style="7" customWidth="1"/>
    <col min="8713" max="8713" width="8.5703125" style="7" customWidth="1"/>
    <col min="8714" max="8714" width="15.28515625" style="7" customWidth="1"/>
    <col min="8715" max="8715" width="8.5703125" style="7" customWidth="1"/>
    <col min="8716" max="8960" width="9.140625" style="7"/>
    <col min="8961" max="8961" width="10.5703125" style="7" customWidth="1"/>
    <col min="8962" max="8962" width="6.28515625" style="7" customWidth="1"/>
    <col min="8963" max="8963" width="22.85546875" style="7" customWidth="1"/>
    <col min="8964" max="8964" width="15.5703125" style="7" customWidth="1"/>
    <col min="8965" max="8965" width="8.42578125" style="7" bestFit="1" customWidth="1"/>
    <col min="8966" max="8966" width="16" style="7" customWidth="1"/>
    <col min="8967" max="8967" width="8.42578125" style="7" customWidth="1"/>
    <col min="8968" max="8968" width="14.7109375" style="7" customWidth="1"/>
    <col min="8969" max="8969" width="8.5703125" style="7" customWidth="1"/>
    <col min="8970" max="8970" width="15.28515625" style="7" customWidth="1"/>
    <col min="8971" max="8971" width="8.5703125" style="7" customWidth="1"/>
    <col min="8972" max="9216" width="9.140625" style="7"/>
    <col min="9217" max="9217" width="10.5703125" style="7" customWidth="1"/>
    <col min="9218" max="9218" width="6.28515625" style="7" customWidth="1"/>
    <col min="9219" max="9219" width="22.85546875" style="7" customWidth="1"/>
    <col min="9220" max="9220" width="15.5703125" style="7" customWidth="1"/>
    <col min="9221" max="9221" width="8.42578125" style="7" bestFit="1" customWidth="1"/>
    <col min="9222" max="9222" width="16" style="7" customWidth="1"/>
    <col min="9223" max="9223" width="8.42578125" style="7" customWidth="1"/>
    <col min="9224" max="9224" width="14.7109375" style="7" customWidth="1"/>
    <col min="9225" max="9225" width="8.5703125" style="7" customWidth="1"/>
    <col min="9226" max="9226" width="15.28515625" style="7" customWidth="1"/>
    <col min="9227" max="9227" width="8.5703125" style="7" customWidth="1"/>
    <col min="9228" max="9472" width="9.140625" style="7"/>
    <col min="9473" max="9473" width="10.5703125" style="7" customWidth="1"/>
    <col min="9474" max="9474" width="6.28515625" style="7" customWidth="1"/>
    <col min="9475" max="9475" width="22.85546875" style="7" customWidth="1"/>
    <col min="9476" max="9476" width="15.5703125" style="7" customWidth="1"/>
    <col min="9477" max="9477" width="8.42578125" style="7" bestFit="1" customWidth="1"/>
    <col min="9478" max="9478" width="16" style="7" customWidth="1"/>
    <col min="9479" max="9479" width="8.42578125" style="7" customWidth="1"/>
    <col min="9480" max="9480" width="14.7109375" style="7" customWidth="1"/>
    <col min="9481" max="9481" width="8.5703125" style="7" customWidth="1"/>
    <col min="9482" max="9482" width="15.28515625" style="7" customWidth="1"/>
    <col min="9483" max="9483" width="8.5703125" style="7" customWidth="1"/>
    <col min="9484" max="9728" width="9.140625" style="7"/>
    <col min="9729" max="9729" width="10.5703125" style="7" customWidth="1"/>
    <col min="9730" max="9730" width="6.28515625" style="7" customWidth="1"/>
    <col min="9731" max="9731" width="22.85546875" style="7" customWidth="1"/>
    <col min="9732" max="9732" width="15.5703125" style="7" customWidth="1"/>
    <col min="9733" max="9733" width="8.42578125" style="7" bestFit="1" customWidth="1"/>
    <col min="9734" max="9734" width="16" style="7" customWidth="1"/>
    <col min="9735" max="9735" width="8.42578125" style="7" customWidth="1"/>
    <col min="9736" max="9736" width="14.7109375" style="7" customWidth="1"/>
    <col min="9737" max="9737" width="8.5703125" style="7" customWidth="1"/>
    <col min="9738" max="9738" width="15.28515625" style="7" customWidth="1"/>
    <col min="9739" max="9739" width="8.5703125" style="7" customWidth="1"/>
    <col min="9740" max="9984" width="9.140625" style="7"/>
    <col min="9985" max="9985" width="10.5703125" style="7" customWidth="1"/>
    <col min="9986" max="9986" width="6.28515625" style="7" customWidth="1"/>
    <col min="9987" max="9987" width="22.85546875" style="7" customWidth="1"/>
    <col min="9988" max="9988" width="15.5703125" style="7" customWidth="1"/>
    <col min="9989" max="9989" width="8.42578125" style="7" bestFit="1" customWidth="1"/>
    <col min="9990" max="9990" width="16" style="7" customWidth="1"/>
    <col min="9991" max="9991" width="8.42578125" style="7" customWidth="1"/>
    <col min="9992" max="9992" width="14.7109375" style="7" customWidth="1"/>
    <col min="9993" max="9993" width="8.5703125" style="7" customWidth="1"/>
    <col min="9994" max="9994" width="15.28515625" style="7" customWidth="1"/>
    <col min="9995" max="9995" width="8.5703125" style="7" customWidth="1"/>
    <col min="9996" max="10240" width="9.140625" style="7"/>
    <col min="10241" max="10241" width="10.5703125" style="7" customWidth="1"/>
    <col min="10242" max="10242" width="6.28515625" style="7" customWidth="1"/>
    <col min="10243" max="10243" width="22.85546875" style="7" customWidth="1"/>
    <col min="10244" max="10244" width="15.5703125" style="7" customWidth="1"/>
    <col min="10245" max="10245" width="8.42578125" style="7" bestFit="1" customWidth="1"/>
    <col min="10246" max="10246" width="16" style="7" customWidth="1"/>
    <col min="10247" max="10247" width="8.42578125" style="7" customWidth="1"/>
    <col min="10248" max="10248" width="14.7109375" style="7" customWidth="1"/>
    <col min="10249" max="10249" width="8.5703125" style="7" customWidth="1"/>
    <col min="10250" max="10250" width="15.28515625" style="7" customWidth="1"/>
    <col min="10251" max="10251" width="8.5703125" style="7" customWidth="1"/>
    <col min="10252" max="10496" width="9.140625" style="7"/>
    <col min="10497" max="10497" width="10.5703125" style="7" customWidth="1"/>
    <col min="10498" max="10498" width="6.28515625" style="7" customWidth="1"/>
    <col min="10499" max="10499" width="22.85546875" style="7" customWidth="1"/>
    <col min="10500" max="10500" width="15.5703125" style="7" customWidth="1"/>
    <col min="10501" max="10501" width="8.42578125" style="7" bestFit="1" customWidth="1"/>
    <col min="10502" max="10502" width="16" style="7" customWidth="1"/>
    <col min="10503" max="10503" width="8.42578125" style="7" customWidth="1"/>
    <col min="10504" max="10504" width="14.7109375" style="7" customWidth="1"/>
    <col min="10505" max="10505" width="8.5703125" style="7" customWidth="1"/>
    <col min="10506" max="10506" width="15.28515625" style="7" customWidth="1"/>
    <col min="10507" max="10507" width="8.5703125" style="7" customWidth="1"/>
    <col min="10508" max="10752" width="9.140625" style="7"/>
    <col min="10753" max="10753" width="10.5703125" style="7" customWidth="1"/>
    <col min="10754" max="10754" width="6.28515625" style="7" customWidth="1"/>
    <col min="10755" max="10755" width="22.85546875" style="7" customWidth="1"/>
    <col min="10756" max="10756" width="15.5703125" style="7" customWidth="1"/>
    <col min="10757" max="10757" width="8.42578125" style="7" bestFit="1" customWidth="1"/>
    <col min="10758" max="10758" width="16" style="7" customWidth="1"/>
    <col min="10759" max="10759" width="8.42578125" style="7" customWidth="1"/>
    <col min="10760" max="10760" width="14.7109375" style="7" customWidth="1"/>
    <col min="10761" max="10761" width="8.5703125" style="7" customWidth="1"/>
    <col min="10762" max="10762" width="15.28515625" style="7" customWidth="1"/>
    <col min="10763" max="10763" width="8.5703125" style="7" customWidth="1"/>
    <col min="10764" max="11008" width="9.140625" style="7"/>
    <col min="11009" max="11009" width="10.5703125" style="7" customWidth="1"/>
    <col min="11010" max="11010" width="6.28515625" style="7" customWidth="1"/>
    <col min="11011" max="11011" width="22.85546875" style="7" customWidth="1"/>
    <col min="11012" max="11012" width="15.5703125" style="7" customWidth="1"/>
    <col min="11013" max="11013" width="8.42578125" style="7" bestFit="1" customWidth="1"/>
    <col min="11014" max="11014" width="16" style="7" customWidth="1"/>
    <col min="11015" max="11015" width="8.42578125" style="7" customWidth="1"/>
    <col min="11016" max="11016" width="14.7109375" style="7" customWidth="1"/>
    <col min="11017" max="11017" width="8.5703125" style="7" customWidth="1"/>
    <col min="11018" max="11018" width="15.28515625" style="7" customWidth="1"/>
    <col min="11019" max="11019" width="8.5703125" style="7" customWidth="1"/>
    <col min="11020" max="11264" width="9.140625" style="7"/>
    <col min="11265" max="11265" width="10.5703125" style="7" customWidth="1"/>
    <col min="11266" max="11266" width="6.28515625" style="7" customWidth="1"/>
    <col min="11267" max="11267" width="22.85546875" style="7" customWidth="1"/>
    <col min="11268" max="11268" width="15.5703125" style="7" customWidth="1"/>
    <col min="11269" max="11269" width="8.42578125" style="7" bestFit="1" customWidth="1"/>
    <col min="11270" max="11270" width="16" style="7" customWidth="1"/>
    <col min="11271" max="11271" width="8.42578125" style="7" customWidth="1"/>
    <col min="11272" max="11272" width="14.7109375" style="7" customWidth="1"/>
    <col min="11273" max="11273" width="8.5703125" style="7" customWidth="1"/>
    <col min="11274" max="11274" width="15.28515625" style="7" customWidth="1"/>
    <col min="11275" max="11275" width="8.5703125" style="7" customWidth="1"/>
    <col min="11276" max="11520" width="9.140625" style="7"/>
    <col min="11521" max="11521" width="10.5703125" style="7" customWidth="1"/>
    <col min="11522" max="11522" width="6.28515625" style="7" customWidth="1"/>
    <col min="11523" max="11523" width="22.85546875" style="7" customWidth="1"/>
    <col min="11524" max="11524" width="15.5703125" style="7" customWidth="1"/>
    <col min="11525" max="11525" width="8.42578125" style="7" bestFit="1" customWidth="1"/>
    <col min="11526" max="11526" width="16" style="7" customWidth="1"/>
    <col min="11527" max="11527" width="8.42578125" style="7" customWidth="1"/>
    <col min="11528" max="11528" width="14.7109375" style="7" customWidth="1"/>
    <col min="11529" max="11529" width="8.5703125" style="7" customWidth="1"/>
    <col min="11530" max="11530" width="15.28515625" style="7" customWidth="1"/>
    <col min="11531" max="11531" width="8.5703125" style="7" customWidth="1"/>
    <col min="11532" max="11776" width="9.140625" style="7"/>
    <col min="11777" max="11777" width="10.5703125" style="7" customWidth="1"/>
    <col min="11778" max="11778" width="6.28515625" style="7" customWidth="1"/>
    <col min="11779" max="11779" width="22.85546875" style="7" customWidth="1"/>
    <col min="11780" max="11780" width="15.5703125" style="7" customWidth="1"/>
    <col min="11781" max="11781" width="8.42578125" style="7" bestFit="1" customWidth="1"/>
    <col min="11782" max="11782" width="16" style="7" customWidth="1"/>
    <col min="11783" max="11783" width="8.42578125" style="7" customWidth="1"/>
    <col min="11784" max="11784" width="14.7109375" style="7" customWidth="1"/>
    <col min="11785" max="11785" width="8.5703125" style="7" customWidth="1"/>
    <col min="11786" max="11786" width="15.28515625" style="7" customWidth="1"/>
    <col min="11787" max="11787" width="8.5703125" style="7" customWidth="1"/>
    <col min="11788" max="12032" width="9.140625" style="7"/>
    <col min="12033" max="12033" width="10.5703125" style="7" customWidth="1"/>
    <col min="12034" max="12034" width="6.28515625" style="7" customWidth="1"/>
    <col min="12035" max="12035" width="22.85546875" style="7" customWidth="1"/>
    <col min="12036" max="12036" width="15.5703125" style="7" customWidth="1"/>
    <col min="12037" max="12037" width="8.42578125" style="7" bestFit="1" customWidth="1"/>
    <col min="12038" max="12038" width="16" style="7" customWidth="1"/>
    <col min="12039" max="12039" width="8.42578125" style="7" customWidth="1"/>
    <col min="12040" max="12040" width="14.7109375" style="7" customWidth="1"/>
    <col min="12041" max="12041" width="8.5703125" style="7" customWidth="1"/>
    <col min="12042" max="12042" width="15.28515625" style="7" customWidth="1"/>
    <col min="12043" max="12043" width="8.5703125" style="7" customWidth="1"/>
    <col min="12044" max="12288" width="9.140625" style="7"/>
    <col min="12289" max="12289" width="10.5703125" style="7" customWidth="1"/>
    <col min="12290" max="12290" width="6.28515625" style="7" customWidth="1"/>
    <col min="12291" max="12291" width="22.85546875" style="7" customWidth="1"/>
    <col min="12292" max="12292" width="15.5703125" style="7" customWidth="1"/>
    <col min="12293" max="12293" width="8.42578125" style="7" bestFit="1" customWidth="1"/>
    <col min="12294" max="12294" width="16" style="7" customWidth="1"/>
    <col min="12295" max="12295" width="8.42578125" style="7" customWidth="1"/>
    <col min="12296" max="12296" width="14.7109375" style="7" customWidth="1"/>
    <col min="12297" max="12297" width="8.5703125" style="7" customWidth="1"/>
    <col min="12298" max="12298" width="15.28515625" style="7" customWidth="1"/>
    <col min="12299" max="12299" width="8.5703125" style="7" customWidth="1"/>
    <col min="12300" max="12544" width="9.140625" style="7"/>
    <col min="12545" max="12545" width="10.5703125" style="7" customWidth="1"/>
    <col min="12546" max="12546" width="6.28515625" style="7" customWidth="1"/>
    <col min="12547" max="12547" width="22.85546875" style="7" customWidth="1"/>
    <col min="12548" max="12548" width="15.5703125" style="7" customWidth="1"/>
    <col min="12549" max="12549" width="8.42578125" style="7" bestFit="1" customWidth="1"/>
    <col min="12550" max="12550" width="16" style="7" customWidth="1"/>
    <col min="12551" max="12551" width="8.42578125" style="7" customWidth="1"/>
    <col min="12552" max="12552" width="14.7109375" style="7" customWidth="1"/>
    <col min="12553" max="12553" width="8.5703125" style="7" customWidth="1"/>
    <col min="12554" max="12554" width="15.28515625" style="7" customWidth="1"/>
    <col min="12555" max="12555" width="8.5703125" style="7" customWidth="1"/>
    <col min="12556" max="12800" width="9.140625" style="7"/>
    <col min="12801" max="12801" width="10.5703125" style="7" customWidth="1"/>
    <col min="12802" max="12802" width="6.28515625" style="7" customWidth="1"/>
    <col min="12803" max="12803" width="22.85546875" style="7" customWidth="1"/>
    <col min="12804" max="12804" width="15.5703125" style="7" customWidth="1"/>
    <col min="12805" max="12805" width="8.42578125" style="7" bestFit="1" customWidth="1"/>
    <col min="12806" max="12806" width="16" style="7" customWidth="1"/>
    <col min="12807" max="12807" width="8.42578125" style="7" customWidth="1"/>
    <col min="12808" max="12808" width="14.7109375" style="7" customWidth="1"/>
    <col min="12809" max="12809" width="8.5703125" style="7" customWidth="1"/>
    <col min="12810" max="12810" width="15.28515625" style="7" customWidth="1"/>
    <col min="12811" max="12811" width="8.5703125" style="7" customWidth="1"/>
    <col min="12812" max="13056" width="9.140625" style="7"/>
    <col min="13057" max="13057" width="10.5703125" style="7" customWidth="1"/>
    <col min="13058" max="13058" width="6.28515625" style="7" customWidth="1"/>
    <col min="13059" max="13059" width="22.85546875" style="7" customWidth="1"/>
    <col min="13060" max="13060" width="15.5703125" style="7" customWidth="1"/>
    <col min="13061" max="13061" width="8.42578125" style="7" bestFit="1" customWidth="1"/>
    <col min="13062" max="13062" width="16" style="7" customWidth="1"/>
    <col min="13063" max="13063" width="8.42578125" style="7" customWidth="1"/>
    <col min="13064" max="13064" width="14.7109375" style="7" customWidth="1"/>
    <col min="13065" max="13065" width="8.5703125" style="7" customWidth="1"/>
    <col min="13066" max="13066" width="15.28515625" style="7" customWidth="1"/>
    <col min="13067" max="13067" width="8.5703125" style="7" customWidth="1"/>
    <col min="13068" max="13312" width="9.140625" style="7"/>
    <col min="13313" max="13313" width="10.5703125" style="7" customWidth="1"/>
    <col min="13314" max="13314" width="6.28515625" style="7" customWidth="1"/>
    <col min="13315" max="13315" width="22.85546875" style="7" customWidth="1"/>
    <col min="13316" max="13316" width="15.5703125" style="7" customWidth="1"/>
    <col min="13317" max="13317" width="8.42578125" style="7" bestFit="1" customWidth="1"/>
    <col min="13318" max="13318" width="16" style="7" customWidth="1"/>
    <col min="13319" max="13319" width="8.42578125" style="7" customWidth="1"/>
    <col min="13320" max="13320" width="14.7109375" style="7" customWidth="1"/>
    <col min="13321" max="13321" width="8.5703125" style="7" customWidth="1"/>
    <col min="13322" max="13322" width="15.28515625" style="7" customWidth="1"/>
    <col min="13323" max="13323" width="8.5703125" style="7" customWidth="1"/>
    <col min="13324" max="13568" width="9.140625" style="7"/>
    <col min="13569" max="13569" width="10.5703125" style="7" customWidth="1"/>
    <col min="13570" max="13570" width="6.28515625" style="7" customWidth="1"/>
    <col min="13571" max="13571" width="22.85546875" style="7" customWidth="1"/>
    <col min="13572" max="13572" width="15.5703125" style="7" customWidth="1"/>
    <col min="13573" max="13573" width="8.42578125" style="7" bestFit="1" customWidth="1"/>
    <col min="13574" max="13574" width="16" style="7" customWidth="1"/>
    <col min="13575" max="13575" width="8.42578125" style="7" customWidth="1"/>
    <col min="13576" max="13576" width="14.7109375" style="7" customWidth="1"/>
    <col min="13577" max="13577" width="8.5703125" style="7" customWidth="1"/>
    <col min="13578" max="13578" width="15.28515625" style="7" customWidth="1"/>
    <col min="13579" max="13579" width="8.5703125" style="7" customWidth="1"/>
    <col min="13580" max="13824" width="9.140625" style="7"/>
    <col min="13825" max="13825" width="10.5703125" style="7" customWidth="1"/>
    <col min="13826" max="13826" width="6.28515625" style="7" customWidth="1"/>
    <col min="13827" max="13827" width="22.85546875" style="7" customWidth="1"/>
    <col min="13828" max="13828" width="15.5703125" style="7" customWidth="1"/>
    <col min="13829" max="13829" width="8.42578125" style="7" bestFit="1" customWidth="1"/>
    <col min="13830" max="13830" width="16" style="7" customWidth="1"/>
    <col min="13831" max="13831" width="8.42578125" style="7" customWidth="1"/>
    <col min="13832" max="13832" width="14.7109375" style="7" customWidth="1"/>
    <col min="13833" max="13833" width="8.5703125" style="7" customWidth="1"/>
    <col min="13834" max="13834" width="15.28515625" style="7" customWidth="1"/>
    <col min="13835" max="13835" width="8.5703125" style="7" customWidth="1"/>
    <col min="13836" max="14080" width="9.140625" style="7"/>
    <col min="14081" max="14081" width="10.5703125" style="7" customWidth="1"/>
    <col min="14082" max="14082" width="6.28515625" style="7" customWidth="1"/>
    <col min="14083" max="14083" width="22.85546875" style="7" customWidth="1"/>
    <col min="14084" max="14084" width="15.5703125" style="7" customWidth="1"/>
    <col min="14085" max="14085" width="8.42578125" style="7" bestFit="1" customWidth="1"/>
    <col min="14086" max="14086" width="16" style="7" customWidth="1"/>
    <col min="14087" max="14087" width="8.42578125" style="7" customWidth="1"/>
    <col min="14088" max="14088" width="14.7109375" style="7" customWidth="1"/>
    <col min="14089" max="14089" width="8.5703125" style="7" customWidth="1"/>
    <col min="14090" max="14090" width="15.28515625" style="7" customWidth="1"/>
    <col min="14091" max="14091" width="8.5703125" style="7" customWidth="1"/>
    <col min="14092" max="14336" width="9.140625" style="7"/>
    <col min="14337" max="14337" width="10.5703125" style="7" customWidth="1"/>
    <col min="14338" max="14338" width="6.28515625" style="7" customWidth="1"/>
    <col min="14339" max="14339" width="22.85546875" style="7" customWidth="1"/>
    <col min="14340" max="14340" width="15.5703125" style="7" customWidth="1"/>
    <col min="14341" max="14341" width="8.42578125" style="7" bestFit="1" customWidth="1"/>
    <col min="14342" max="14342" width="16" style="7" customWidth="1"/>
    <col min="14343" max="14343" width="8.42578125" style="7" customWidth="1"/>
    <col min="14344" max="14344" width="14.7109375" style="7" customWidth="1"/>
    <col min="14345" max="14345" width="8.5703125" style="7" customWidth="1"/>
    <col min="14346" max="14346" width="15.28515625" style="7" customWidth="1"/>
    <col min="14347" max="14347" width="8.5703125" style="7" customWidth="1"/>
    <col min="14348" max="14592" width="9.140625" style="7"/>
    <col min="14593" max="14593" width="10.5703125" style="7" customWidth="1"/>
    <col min="14594" max="14594" width="6.28515625" style="7" customWidth="1"/>
    <col min="14595" max="14595" width="22.85546875" style="7" customWidth="1"/>
    <col min="14596" max="14596" width="15.5703125" style="7" customWidth="1"/>
    <col min="14597" max="14597" width="8.42578125" style="7" bestFit="1" customWidth="1"/>
    <col min="14598" max="14598" width="16" style="7" customWidth="1"/>
    <col min="14599" max="14599" width="8.42578125" style="7" customWidth="1"/>
    <col min="14600" max="14600" width="14.7109375" style="7" customWidth="1"/>
    <col min="14601" max="14601" width="8.5703125" style="7" customWidth="1"/>
    <col min="14602" max="14602" width="15.28515625" style="7" customWidth="1"/>
    <col min="14603" max="14603" width="8.5703125" style="7" customWidth="1"/>
    <col min="14604" max="14848" width="9.140625" style="7"/>
    <col min="14849" max="14849" width="10.5703125" style="7" customWidth="1"/>
    <col min="14850" max="14850" width="6.28515625" style="7" customWidth="1"/>
    <col min="14851" max="14851" width="22.85546875" style="7" customWidth="1"/>
    <col min="14852" max="14852" width="15.5703125" style="7" customWidth="1"/>
    <col min="14853" max="14853" width="8.42578125" style="7" bestFit="1" customWidth="1"/>
    <col min="14854" max="14854" width="16" style="7" customWidth="1"/>
    <col min="14855" max="14855" width="8.42578125" style="7" customWidth="1"/>
    <col min="14856" max="14856" width="14.7109375" style="7" customWidth="1"/>
    <col min="14857" max="14857" width="8.5703125" style="7" customWidth="1"/>
    <col min="14858" max="14858" width="15.28515625" style="7" customWidth="1"/>
    <col min="14859" max="14859" width="8.5703125" style="7" customWidth="1"/>
    <col min="14860" max="15104" width="9.140625" style="7"/>
    <col min="15105" max="15105" width="10.5703125" style="7" customWidth="1"/>
    <col min="15106" max="15106" width="6.28515625" style="7" customWidth="1"/>
    <col min="15107" max="15107" width="22.85546875" style="7" customWidth="1"/>
    <col min="15108" max="15108" width="15.5703125" style="7" customWidth="1"/>
    <col min="15109" max="15109" width="8.42578125" style="7" bestFit="1" customWidth="1"/>
    <col min="15110" max="15110" width="16" style="7" customWidth="1"/>
    <col min="15111" max="15111" width="8.42578125" style="7" customWidth="1"/>
    <col min="15112" max="15112" width="14.7109375" style="7" customWidth="1"/>
    <col min="15113" max="15113" width="8.5703125" style="7" customWidth="1"/>
    <col min="15114" max="15114" width="15.28515625" style="7" customWidth="1"/>
    <col min="15115" max="15115" width="8.5703125" style="7" customWidth="1"/>
    <col min="15116" max="15360" width="9.140625" style="7"/>
    <col min="15361" max="15361" width="10.5703125" style="7" customWidth="1"/>
    <col min="15362" max="15362" width="6.28515625" style="7" customWidth="1"/>
    <col min="15363" max="15363" width="22.85546875" style="7" customWidth="1"/>
    <col min="15364" max="15364" width="15.5703125" style="7" customWidth="1"/>
    <col min="15365" max="15365" width="8.42578125" style="7" bestFit="1" customWidth="1"/>
    <col min="15366" max="15366" width="16" style="7" customWidth="1"/>
    <col min="15367" max="15367" width="8.42578125" style="7" customWidth="1"/>
    <col min="15368" max="15368" width="14.7109375" style="7" customWidth="1"/>
    <col min="15369" max="15369" width="8.5703125" style="7" customWidth="1"/>
    <col min="15370" max="15370" width="15.28515625" style="7" customWidth="1"/>
    <col min="15371" max="15371" width="8.5703125" style="7" customWidth="1"/>
    <col min="15372" max="15616" width="9.140625" style="7"/>
    <col min="15617" max="15617" width="10.5703125" style="7" customWidth="1"/>
    <col min="15618" max="15618" width="6.28515625" style="7" customWidth="1"/>
    <col min="15619" max="15619" width="22.85546875" style="7" customWidth="1"/>
    <col min="15620" max="15620" width="15.5703125" style="7" customWidth="1"/>
    <col min="15621" max="15621" width="8.42578125" style="7" bestFit="1" customWidth="1"/>
    <col min="15622" max="15622" width="16" style="7" customWidth="1"/>
    <col min="15623" max="15623" width="8.42578125" style="7" customWidth="1"/>
    <col min="15624" max="15624" width="14.7109375" style="7" customWidth="1"/>
    <col min="15625" max="15625" width="8.5703125" style="7" customWidth="1"/>
    <col min="15626" max="15626" width="15.28515625" style="7" customWidth="1"/>
    <col min="15627" max="15627" width="8.5703125" style="7" customWidth="1"/>
    <col min="15628" max="15872" width="9.140625" style="7"/>
    <col min="15873" max="15873" width="10.5703125" style="7" customWidth="1"/>
    <col min="15874" max="15874" width="6.28515625" style="7" customWidth="1"/>
    <col min="15875" max="15875" width="22.85546875" style="7" customWidth="1"/>
    <col min="15876" max="15876" width="15.5703125" style="7" customWidth="1"/>
    <col min="15877" max="15877" width="8.42578125" style="7" bestFit="1" customWidth="1"/>
    <col min="15878" max="15878" width="16" style="7" customWidth="1"/>
    <col min="15879" max="15879" width="8.42578125" style="7" customWidth="1"/>
    <col min="15880" max="15880" width="14.7109375" style="7" customWidth="1"/>
    <col min="15881" max="15881" width="8.5703125" style="7" customWidth="1"/>
    <col min="15882" max="15882" width="15.28515625" style="7" customWidth="1"/>
    <col min="15883" max="15883" width="8.5703125" style="7" customWidth="1"/>
    <col min="15884" max="16128" width="9.140625" style="7"/>
    <col min="16129" max="16129" width="10.5703125" style="7" customWidth="1"/>
    <col min="16130" max="16130" width="6.28515625" style="7" customWidth="1"/>
    <col min="16131" max="16131" width="22.85546875" style="7" customWidth="1"/>
    <col min="16132" max="16132" width="15.5703125" style="7" customWidth="1"/>
    <col min="16133" max="16133" width="8.42578125" style="7" bestFit="1" customWidth="1"/>
    <col min="16134" max="16134" width="16" style="7" customWidth="1"/>
    <col min="16135" max="16135" width="8.42578125" style="7" customWidth="1"/>
    <col min="16136" max="16136" width="14.7109375" style="7" customWidth="1"/>
    <col min="16137" max="16137" width="8.5703125" style="7" customWidth="1"/>
    <col min="16138" max="16138" width="15.28515625" style="7" customWidth="1"/>
    <col min="16139" max="16139" width="8.5703125" style="7" customWidth="1"/>
    <col min="16140" max="16384" width="9.140625" style="7"/>
  </cols>
  <sheetData>
    <row r="1" spans="1:20" s="8" customFormat="1" ht="16.5" customHeight="1" x14ac:dyDescent="0.2">
      <c r="A1" s="7"/>
      <c r="B1" s="4"/>
      <c r="C1" s="4"/>
      <c r="D1" s="5"/>
      <c r="E1" s="4"/>
      <c r="F1" s="6"/>
      <c r="G1" s="4"/>
      <c r="H1" s="6"/>
      <c r="I1" s="4"/>
      <c r="J1" s="812" t="s">
        <v>460</v>
      </c>
      <c r="K1" s="812"/>
      <c r="L1" s="812"/>
      <c r="M1" s="812"/>
    </row>
    <row r="2" spans="1:20" s="8" customFormat="1" ht="16.5" customHeight="1" x14ac:dyDescent="0.2">
      <c r="A2" s="7"/>
      <c r="B2" s="813" t="s">
        <v>512</v>
      </c>
      <c r="C2" s="813"/>
      <c r="D2" s="813"/>
      <c r="E2" s="813"/>
      <c r="F2" s="813"/>
      <c r="G2" s="813"/>
      <c r="H2" s="813"/>
      <c r="I2" s="813"/>
      <c r="J2" s="813"/>
      <c r="K2" s="813"/>
      <c r="L2" s="10"/>
      <c r="M2" s="11"/>
    </row>
    <row r="3" spans="1:20" s="8" customFormat="1" ht="16.5" customHeight="1" x14ac:dyDescent="0.2">
      <c r="A3" s="150"/>
      <c r="B3" s="813" t="s">
        <v>513</v>
      </c>
      <c r="C3" s="813"/>
      <c r="D3" s="813"/>
      <c r="E3" s="813"/>
      <c r="F3" s="813"/>
      <c r="G3" s="813"/>
      <c r="H3" s="813"/>
      <c r="I3" s="813"/>
      <c r="J3" s="813"/>
      <c r="K3" s="813"/>
      <c r="L3" s="10"/>
      <c r="M3" s="11"/>
    </row>
    <row r="4" spans="1:20" s="8" customFormat="1" ht="16.5" customHeight="1" thickBot="1" x14ac:dyDescent="0.25">
      <c r="A4" s="7"/>
      <c r="B4" s="12"/>
      <c r="C4" s="13"/>
      <c r="D4" s="107"/>
      <c r="E4" s="107"/>
      <c r="F4" s="107"/>
      <c r="G4" s="107"/>
      <c r="H4" s="107"/>
      <c r="I4" s="107"/>
      <c r="J4" s="107"/>
      <c r="K4" s="13"/>
      <c r="L4" s="13"/>
      <c r="M4" s="11"/>
    </row>
    <row r="5" spans="1:20" ht="25.5" customHeight="1" x14ac:dyDescent="0.2">
      <c r="A5" s="1067" t="s">
        <v>466</v>
      </c>
      <c r="B5" s="1069" t="s">
        <v>285</v>
      </c>
      <c r="C5" s="1071" t="s">
        <v>467</v>
      </c>
      <c r="D5" s="1073" t="s">
        <v>270</v>
      </c>
      <c r="E5" s="1074"/>
      <c r="F5" s="1074" t="s">
        <v>271</v>
      </c>
      <c r="G5" s="1074"/>
      <c r="H5" s="1074" t="s">
        <v>272</v>
      </c>
      <c r="I5" s="1075"/>
      <c r="J5" s="1076" t="s">
        <v>396</v>
      </c>
      <c r="K5" s="1077"/>
    </row>
    <row r="6" spans="1:20" ht="30.75" customHeight="1" thickBot="1" x14ac:dyDescent="0.25">
      <c r="A6" s="1068"/>
      <c r="B6" s="1070"/>
      <c r="C6" s="1072"/>
      <c r="D6" s="188" t="s">
        <v>423</v>
      </c>
      <c r="E6" s="189" t="s">
        <v>424</v>
      </c>
      <c r="F6" s="190" t="s">
        <v>423</v>
      </c>
      <c r="G6" s="189" t="s">
        <v>424</v>
      </c>
      <c r="H6" s="190" t="s">
        <v>423</v>
      </c>
      <c r="I6" s="191" t="s">
        <v>424</v>
      </c>
      <c r="J6" s="192" t="s">
        <v>423</v>
      </c>
      <c r="K6" s="193" t="s">
        <v>424</v>
      </c>
    </row>
    <row r="7" spans="1:20" ht="32.25" customHeight="1" x14ac:dyDescent="0.2">
      <c r="A7" s="1059" t="s">
        <v>478</v>
      </c>
      <c r="B7" s="194">
        <v>1</v>
      </c>
      <c r="C7" s="195" t="s">
        <v>479</v>
      </c>
      <c r="D7" s="196">
        <f>'Anexa 6'!K117</f>
        <v>933758646.69999957</v>
      </c>
      <c r="E7" s="197">
        <f>'Anexa 6'!J117</f>
        <v>10883</v>
      </c>
      <c r="F7" s="198">
        <f>'Anexa 6'!K118</f>
        <v>850213380.74999976</v>
      </c>
      <c r="G7" s="197">
        <f>'Anexa 6'!J118</f>
        <v>606</v>
      </c>
      <c r="H7" s="198">
        <f>'Anexa 6'!K119</f>
        <v>132899235.78999998</v>
      </c>
      <c r="I7" s="199">
        <f>'Anexa 6'!J119</f>
        <v>725</v>
      </c>
      <c r="J7" s="196">
        <f t="shared" ref="J7:K16" si="0">D7+F7+H7</f>
        <v>1916871263.2399993</v>
      </c>
      <c r="K7" s="199">
        <f t="shared" si="0"/>
        <v>12214</v>
      </c>
    </row>
    <row r="8" spans="1:20" ht="32.25" customHeight="1" x14ac:dyDescent="0.2">
      <c r="A8" s="1060"/>
      <c r="B8" s="200"/>
      <c r="C8" s="201"/>
      <c r="D8" s="202"/>
      <c r="E8" s="203"/>
      <c r="F8" s="204"/>
      <c r="G8" s="203"/>
      <c r="H8" s="204"/>
      <c r="I8" s="205"/>
      <c r="J8" s="202"/>
      <c r="K8" s="205"/>
    </row>
    <row r="9" spans="1:20" ht="40.5" customHeight="1" x14ac:dyDescent="0.2">
      <c r="A9" s="1060"/>
      <c r="B9" s="206">
        <v>2</v>
      </c>
      <c r="C9" s="207" t="s">
        <v>514</v>
      </c>
      <c r="D9" s="208">
        <f>'Anexa 7'!K176</f>
        <v>292701069.43000031</v>
      </c>
      <c r="E9" s="209">
        <f>'Anexa 7'!J176</f>
        <v>8384</v>
      </c>
      <c r="F9" s="210">
        <f>'Anexa 7'!K177</f>
        <v>399895402.12</v>
      </c>
      <c r="G9" s="209">
        <f>'Anexa 7'!J177</f>
        <v>1628</v>
      </c>
      <c r="H9" s="210">
        <f>'Anexa 7'!K178</f>
        <v>39865966.370000005</v>
      </c>
      <c r="I9" s="211">
        <f>'Anexa 7'!J178</f>
        <v>512</v>
      </c>
      <c r="J9" s="208">
        <f t="shared" si="0"/>
        <v>732462437.92000031</v>
      </c>
      <c r="K9" s="211">
        <f t="shared" si="0"/>
        <v>10524</v>
      </c>
    </row>
    <row r="10" spans="1:20" ht="76.5" customHeight="1" thickBot="1" x14ac:dyDescent="0.25">
      <c r="A10" s="1061"/>
      <c r="B10" s="212">
        <v>3</v>
      </c>
      <c r="C10" s="213" t="s">
        <v>482</v>
      </c>
      <c r="D10" s="214" t="e">
        <f>#REF!</f>
        <v>#REF!</v>
      </c>
      <c r="E10" s="215" t="e">
        <f>#REF!</f>
        <v>#REF!</v>
      </c>
      <c r="F10" s="216" t="e">
        <f>#REF!</f>
        <v>#REF!</v>
      </c>
      <c r="G10" s="215" t="e">
        <f>#REF!</f>
        <v>#REF!</v>
      </c>
      <c r="H10" s="216" t="e">
        <f>#REF!</f>
        <v>#REF!</v>
      </c>
      <c r="I10" s="217" t="e">
        <f>#REF!</f>
        <v>#REF!</v>
      </c>
      <c r="J10" s="214" t="e">
        <f>D10+F10+H10</f>
        <v>#REF!</v>
      </c>
      <c r="K10" s="217" t="e">
        <f>E10+G10+I10</f>
        <v>#REF!</v>
      </c>
    </row>
    <row r="11" spans="1:20" ht="78.75" customHeight="1" x14ac:dyDescent="0.2">
      <c r="A11" s="1062" t="s">
        <v>483</v>
      </c>
      <c r="B11" s="218">
        <v>4</v>
      </c>
      <c r="C11" s="219" t="s">
        <v>515</v>
      </c>
      <c r="D11" s="220" t="e">
        <f>#REF!</f>
        <v>#REF!</v>
      </c>
      <c r="E11" s="221" t="e">
        <f>#REF!</f>
        <v>#REF!</v>
      </c>
      <c r="F11" s="222" t="e">
        <f>#REF!</f>
        <v>#REF!</v>
      </c>
      <c r="G11" s="221" t="e">
        <f>#REF!</f>
        <v>#REF!</v>
      </c>
      <c r="H11" s="222" t="e">
        <f>#REF!</f>
        <v>#REF!</v>
      </c>
      <c r="I11" s="223" t="e">
        <f>#REF!</f>
        <v>#REF!</v>
      </c>
      <c r="J11" s="220" t="e">
        <f t="shared" si="0"/>
        <v>#REF!</v>
      </c>
      <c r="K11" s="223" t="e">
        <f t="shared" si="0"/>
        <v>#REF!</v>
      </c>
      <c r="L11" s="224"/>
      <c r="M11" s="224"/>
      <c r="N11" s="224"/>
      <c r="O11" s="224"/>
      <c r="P11" s="224"/>
      <c r="Q11" s="224"/>
      <c r="R11" s="224"/>
      <c r="S11" s="224"/>
      <c r="T11" s="224"/>
    </row>
    <row r="12" spans="1:20" ht="36.75" thickBot="1" x14ac:dyDescent="0.25">
      <c r="A12" s="1063"/>
      <c r="B12" s="225">
        <v>5</v>
      </c>
      <c r="C12" s="226" t="s">
        <v>516</v>
      </c>
      <c r="D12" s="227">
        <f>'Anexa 8'!K125</f>
        <v>24346847.299999997</v>
      </c>
      <c r="E12" s="228">
        <f>'Anexa 8'!J125</f>
        <v>578</v>
      </c>
      <c r="F12" s="229">
        <f>'Anexa 8'!K126</f>
        <v>148227079.95000005</v>
      </c>
      <c r="G12" s="228">
        <f>'Anexa 8'!J126</f>
        <v>1482</v>
      </c>
      <c r="H12" s="229">
        <f>'Anexa 8'!K127</f>
        <v>5303346.6500000004</v>
      </c>
      <c r="I12" s="230">
        <f>'Anexa 8'!J127</f>
        <v>111</v>
      </c>
      <c r="J12" s="227">
        <f>D12+F12+H12</f>
        <v>177877273.90000007</v>
      </c>
      <c r="K12" s="230">
        <f>E12+G12+I12</f>
        <v>2171</v>
      </c>
      <c r="L12" s="224"/>
      <c r="M12" s="224"/>
      <c r="N12" s="224"/>
      <c r="O12" s="224"/>
      <c r="P12" s="224"/>
      <c r="Q12" s="224"/>
      <c r="R12" s="224"/>
      <c r="S12" s="224"/>
      <c r="T12" s="224"/>
    </row>
    <row r="13" spans="1:20" ht="48.75" thickBot="1" x14ac:dyDescent="0.25">
      <c r="A13" s="231" t="s">
        <v>485</v>
      </c>
      <c r="B13" s="232">
        <v>6</v>
      </c>
      <c r="C13" s="233" t="s">
        <v>486</v>
      </c>
      <c r="D13" s="234">
        <f>'Anexa 9'!K118</f>
        <v>119132437.30000003</v>
      </c>
      <c r="E13" s="235">
        <f>'Anexa 9'!J118</f>
        <v>139</v>
      </c>
      <c r="F13" s="236">
        <f>'Anexa 9'!K119</f>
        <v>3698334.83</v>
      </c>
      <c r="G13" s="235">
        <f>'Anexa 9'!J119</f>
        <v>11</v>
      </c>
      <c r="H13" s="236">
        <f>'Anexa 9'!K120</f>
        <v>915546895.13</v>
      </c>
      <c r="I13" s="237">
        <f>'Anexa 9'!J120</f>
        <v>946</v>
      </c>
      <c r="J13" s="234">
        <f t="shared" si="0"/>
        <v>1038377667.26</v>
      </c>
      <c r="K13" s="237">
        <f t="shared" si="0"/>
        <v>1096</v>
      </c>
    </row>
    <row r="14" spans="1:20" ht="33.75" customHeight="1" thickBot="1" x14ac:dyDescent="0.25">
      <c r="A14" s="1064" t="s">
        <v>517</v>
      </c>
      <c r="B14" s="1065"/>
      <c r="C14" s="1066"/>
      <c r="D14" s="238" t="e">
        <f t="shared" ref="D14:I14" si="1">SUM(D7:D13)</f>
        <v>#REF!</v>
      </c>
      <c r="E14" s="239" t="e">
        <f t="shared" si="1"/>
        <v>#REF!</v>
      </c>
      <c r="F14" s="240" t="e">
        <f t="shared" si="1"/>
        <v>#REF!</v>
      </c>
      <c r="G14" s="239" t="e">
        <f t="shared" si="1"/>
        <v>#REF!</v>
      </c>
      <c r="H14" s="240" t="e">
        <f t="shared" si="1"/>
        <v>#REF!</v>
      </c>
      <c r="I14" s="241" t="e">
        <f t="shared" si="1"/>
        <v>#REF!</v>
      </c>
      <c r="J14" s="242" t="e">
        <f t="shared" si="0"/>
        <v>#REF!</v>
      </c>
      <c r="K14" s="243" t="e">
        <f t="shared" si="0"/>
        <v>#REF!</v>
      </c>
    </row>
    <row r="15" spans="1:20" s="244" customFormat="1" ht="33.75" customHeight="1" x14ac:dyDescent="0.2">
      <c r="C15" s="163"/>
      <c r="D15" s="245"/>
      <c r="E15" s="246"/>
      <c r="F15" s="245"/>
      <c r="G15" s="246"/>
      <c r="H15" s="245"/>
      <c r="I15" s="246"/>
      <c r="J15" s="245"/>
      <c r="K15" s="163"/>
    </row>
    <row r="16" spans="1:20" ht="22.5" customHeight="1" x14ac:dyDescent="0.2">
      <c r="C16" s="247" t="s">
        <v>518</v>
      </c>
      <c r="D16" s="248" t="e">
        <f>D14/J14</f>
        <v>#REF!</v>
      </c>
      <c r="E16" s="248" t="e">
        <f>E14/K14</f>
        <v>#REF!</v>
      </c>
      <c r="F16" s="248" t="e">
        <f>F14/J14</f>
        <v>#REF!</v>
      </c>
      <c r="G16" s="248" t="e">
        <f>G14/K14</f>
        <v>#REF!</v>
      </c>
      <c r="H16" s="248" t="e">
        <f>H14/J14</f>
        <v>#REF!</v>
      </c>
      <c r="I16" s="248" t="e">
        <f>I14/K14</f>
        <v>#REF!</v>
      </c>
      <c r="J16" s="248" t="e">
        <f t="shared" si="0"/>
        <v>#REF!</v>
      </c>
      <c r="K16" s="248" t="e">
        <f t="shared" si="0"/>
        <v>#REF!</v>
      </c>
    </row>
    <row r="17" spans="1:11" ht="40.5" customHeight="1" x14ac:dyDescent="0.2">
      <c r="C17" s="247"/>
      <c r="D17" s="248" t="s">
        <v>519</v>
      </c>
      <c r="E17" s="248" t="s">
        <v>520</v>
      </c>
      <c r="F17" s="248" t="s">
        <v>521</v>
      </c>
      <c r="G17" s="248" t="s">
        <v>522</v>
      </c>
      <c r="H17" s="248" t="s">
        <v>523</v>
      </c>
      <c r="I17" s="248" t="s">
        <v>524</v>
      </c>
      <c r="J17" s="248"/>
      <c r="K17" s="248"/>
    </row>
    <row r="21" spans="1:11" x14ac:dyDescent="0.2">
      <c r="A21" s="147"/>
    </row>
    <row r="22" spans="1:11" x14ac:dyDescent="0.2">
      <c r="A22" s="147"/>
    </row>
    <row r="23" spans="1:11" x14ac:dyDescent="0.2">
      <c r="A23" s="147"/>
    </row>
    <row r="24" spans="1:11" x14ac:dyDescent="0.2">
      <c r="A24" s="147"/>
    </row>
    <row r="25" spans="1:11" x14ac:dyDescent="0.2">
      <c r="A25" s="147"/>
    </row>
    <row r="26" spans="1:11" x14ac:dyDescent="0.2">
      <c r="A26" s="147"/>
    </row>
    <row r="27" spans="1:11" x14ac:dyDescent="0.2">
      <c r="A27" s="147"/>
    </row>
    <row r="28" spans="1:11" x14ac:dyDescent="0.2">
      <c r="A28" s="147"/>
    </row>
    <row r="29" spans="1:11" x14ac:dyDescent="0.2">
      <c r="A29" s="147"/>
    </row>
  </sheetData>
  <mergeCells count="14">
    <mergeCell ref="A7:A10"/>
    <mergeCell ref="A11:A12"/>
    <mergeCell ref="A14:C14"/>
    <mergeCell ref="J1:K1"/>
    <mergeCell ref="L1:M1"/>
    <mergeCell ref="B2:K2"/>
    <mergeCell ref="B3:K3"/>
    <mergeCell ref="A5:A6"/>
    <mergeCell ref="B5:B6"/>
    <mergeCell ref="C5:C6"/>
    <mergeCell ref="D5:E5"/>
    <mergeCell ref="F5:G5"/>
    <mergeCell ref="H5:I5"/>
    <mergeCell ref="J5:K5"/>
  </mergeCells>
  <pageMargins left="0.39370078740157483" right="0.39370078740157483" top="0.39370078740157483" bottom="0.39370078740157483" header="0.31496062992125984" footer="0.31496062992125984"/>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AD183"/>
  <sheetViews>
    <sheetView zoomScale="85" zoomScaleNormal="85" workbookViewId="0">
      <selection activeCell="M30" sqref="M30"/>
    </sheetView>
  </sheetViews>
  <sheetFormatPr defaultRowHeight="12.75" x14ac:dyDescent="0.2"/>
  <cols>
    <col min="1" max="1" width="5.7109375" style="307" customWidth="1"/>
    <col min="2" max="2" width="5.28515625" style="307" customWidth="1"/>
    <col min="3" max="3" width="4.85546875" style="307" customWidth="1"/>
    <col min="4" max="4" width="13.5703125" style="308" bestFit="1" customWidth="1"/>
    <col min="5" max="5" width="7" style="309" bestFit="1" customWidth="1"/>
    <col min="6" max="6" width="12.42578125" style="310" bestFit="1" customWidth="1"/>
    <col min="7" max="7" width="7" style="311" bestFit="1" customWidth="1"/>
    <col min="8" max="8" width="13.5703125" style="308" bestFit="1" customWidth="1"/>
    <col min="9" max="9" width="7" style="311" bestFit="1" customWidth="1"/>
    <col min="10" max="10" width="12.42578125" style="308" bestFit="1" customWidth="1"/>
    <col min="11" max="11" width="6" style="311" bestFit="1" customWidth="1"/>
    <col min="12" max="12" width="12.42578125" style="308" bestFit="1" customWidth="1"/>
    <col min="13" max="13" width="6" style="311" bestFit="1" customWidth="1"/>
    <col min="14" max="14" width="12.42578125" style="308" bestFit="1" customWidth="1"/>
    <col min="15" max="15" width="6.5703125" style="311" bestFit="1" customWidth="1"/>
    <col min="16" max="16" width="13.5703125" style="310" bestFit="1" customWidth="1"/>
    <col min="17" max="17" width="7" style="311" bestFit="1" customWidth="1"/>
    <col min="18" max="18" width="12.42578125" style="308" bestFit="1" customWidth="1"/>
    <col min="19" max="19" width="7" style="309" bestFit="1" customWidth="1"/>
    <col min="20" max="20" width="13.5703125" style="312" bestFit="1" customWidth="1"/>
    <col min="21" max="21" width="8" style="313" customWidth="1"/>
    <col min="22" max="256" width="9.140625" style="263"/>
    <col min="257" max="257" width="5.7109375" style="263" customWidth="1"/>
    <col min="258" max="258" width="5.28515625" style="263" customWidth="1"/>
    <col min="259" max="259" width="4.85546875" style="263" customWidth="1"/>
    <col min="260" max="260" width="13.5703125" style="263" bestFit="1" customWidth="1"/>
    <col min="261" max="261" width="7" style="263" bestFit="1" customWidth="1"/>
    <col min="262" max="262" width="12.42578125" style="263" bestFit="1" customWidth="1"/>
    <col min="263" max="263" width="7" style="263" bestFit="1" customWidth="1"/>
    <col min="264" max="264" width="13.5703125" style="263" bestFit="1" customWidth="1"/>
    <col min="265" max="265" width="7" style="263" bestFit="1" customWidth="1"/>
    <col min="266" max="266" width="12.42578125" style="263" bestFit="1" customWidth="1"/>
    <col min="267" max="267" width="6" style="263" bestFit="1" customWidth="1"/>
    <col min="268" max="268" width="12.42578125" style="263" bestFit="1" customWidth="1"/>
    <col min="269" max="269" width="6" style="263" bestFit="1" customWidth="1"/>
    <col min="270" max="270" width="12.42578125" style="263" bestFit="1" customWidth="1"/>
    <col min="271" max="271" width="6.5703125" style="263" bestFit="1" customWidth="1"/>
    <col min="272" max="272" width="13.5703125" style="263" bestFit="1" customWidth="1"/>
    <col min="273" max="273" width="7" style="263" bestFit="1" customWidth="1"/>
    <col min="274" max="274" width="12.42578125" style="263" bestFit="1" customWidth="1"/>
    <col min="275" max="275" width="7" style="263" bestFit="1" customWidth="1"/>
    <col min="276" max="276" width="13.5703125" style="263" bestFit="1" customWidth="1"/>
    <col min="277" max="277" width="8" style="263" customWidth="1"/>
    <col min="278" max="512" width="9.140625" style="263"/>
    <col min="513" max="513" width="5.7109375" style="263" customWidth="1"/>
    <col min="514" max="514" width="5.28515625" style="263" customWidth="1"/>
    <col min="515" max="515" width="4.85546875" style="263" customWidth="1"/>
    <col min="516" max="516" width="13.5703125" style="263" bestFit="1" customWidth="1"/>
    <col min="517" max="517" width="7" style="263" bestFit="1" customWidth="1"/>
    <col min="518" max="518" width="12.42578125" style="263" bestFit="1" customWidth="1"/>
    <col min="519" max="519" width="7" style="263" bestFit="1" customWidth="1"/>
    <col min="520" max="520" width="13.5703125" style="263" bestFit="1" customWidth="1"/>
    <col min="521" max="521" width="7" style="263" bestFit="1" customWidth="1"/>
    <col min="522" max="522" width="12.42578125" style="263" bestFit="1" customWidth="1"/>
    <col min="523" max="523" width="6" style="263" bestFit="1" customWidth="1"/>
    <col min="524" max="524" width="12.42578125" style="263" bestFit="1" customWidth="1"/>
    <col min="525" max="525" width="6" style="263" bestFit="1" customWidth="1"/>
    <col min="526" max="526" width="12.42578125" style="263" bestFit="1" customWidth="1"/>
    <col min="527" max="527" width="6.5703125" style="263" bestFit="1" customWidth="1"/>
    <col min="528" max="528" width="13.5703125" style="263" bestFit="1" customWidth="1"/>
    <col min="529" max="529" width="7" style="263" bestFit="1" customWidth="1"/>
    <col min="530" max="530" width="12.42578125" style="263" bestFit="1" customWidth="1"/>
    <col min="531" max="531" width="7" style="263" bestFit="1" customWidth="1"/>
    <col min="532" max="532" width="13.5703125" style="263" bestFit="1" customWidth="1"/>
    <col min="533" max="533" width="8" style="263" customWidth="1"/>
    <col min="534" max="768" width="9.140625" style="263"/>
    <col min="769" max="769" width="5.7109375" style="263" customWidth="1"/>
    <col min="770" max="770" width="5.28515625" style="263" customWidth="1"/>
    <col min="771" max="771" width="4.85546875" style="263" customWidth="1"/>
    <col min="772" max="772" width="13.5703125" style="263" bestFit="1" customWidth="1"/>
    <col min="773" max="773" width="7" style="263" bestFit="1" customWidth="1"/>
    <col min="774" max="774" width="12.42578125" style="263" bestFit="1" customWidth="1"/>
    <col min="775" max="775" width="7" style="263" bestFit="1" customWidth="1"/>
    <col min="776" max="776" width="13.5703125" style="263" bestFit="1" customWidth="1"/>
    <col min="777" max="777" width="7" style="263" bestFit="1" customWidth="1"/>
    <col min="778" max="778" width="12.42578125" style="263" bestFit="1" customWidth="1"/>
    <col min="779" max="779" width="6" style="263" bestFit="1" customWidth="1"/>
    <col min="780" max="780" width="12.42578125" style="263" bestFit="1" customWidth="1"/>
    <col min="781" max="781" width="6" style="263" bestFit="1" customWidth="1"/>
    <col min="782" max="782" width="12.42578125" style="263" bestFit="1" customWidth="1"/>
    <col min="783" max="783" width="6.5703125" style="263" bestFit="1" customWidth="1"/>
    <col min="784" max="784" width="13.5703125" style="263" bestFit="1" customWidth="1"/>
    <col min="785" max="785" width="7" style="263" bestFit="1" customWidth="1"/>
    <col min="786" max="786" width="12.42578125" style="263" bestFit="1" customWidth="1"/>
    <col min="787" max="787" width="7" style="263" bestFit="1" customWidth="1"/>
    <col min="788" max="788" width="13.5703125" style="263" bestFit="1" customWidth="1"/>
    <col min="789" max="789" width="8" style="263" customWidth="1"/>
    <col min="790" max="1024" width="9.140625" style="263"/>
    <col min="1025" max="1025" width="5.7109375" style="263" customWidth="1"/>
    <col min="1026" max="1026" width="5.28515625" style="263" customWidth="1"/>
    <col min="1027" max="1027" width="4.85546875" style="263" customWidth="1"/>
    <col min="1028" max="1028" width="13.5703125" style="263" bestFit="1" customWidth="1"/>
    <col min="1029" max="1029" width="7" style="263" bestFit="1" customWidth="1"/>
    <col min="1030" max="1030" width="12.42578125" style="263" bestFit="1" customWidth="1"/>
    <col min="1031" max="1031" width="7" style="263" bestFit="1" customWidth="1"/>
    <col min="1032" max="1032" width="13.5703125" style="263" bestFit="1" customWidth="1"/>
    <col min="1033" max="1033" width="7" style="263" bestFit="1" customWidth="1"/>
    <col min="1034" max="1034" width="12.42578125" style="263" bestFit="1" customWidth="1"/>
    <col min="1035" max="1035" width="6" style="263" bestFit="1" customWidth="1"/>
    <col min="1036" max="1036" width="12.42578125" style="263" bestFit="1" customWidth="1"/>
    <col min="1037" max="1037" width="6" style="263" bestFit="1" customWidth="1"/>
    <col min="1038" max="1038" width="12.42578125" style="263" bestFit="1" customWidth="1"/>
    <col min="1039" max="1039" width="6.5703125" style="263" bestFit="1" customWidth="1"/>
    <col min="1040" max="1040" width="13.5703125" style="263" bestFit="1" customWidth="1"/>
    <col min="1041" max="1041" width="7" style="263" bestFit="1" customWidth="1"/>
    <col min="1042" max="1042" width="12.42578125" style="263" bestFit="1" customWidth="1"/>
    <col min="1043" max="1043" width="7" style="263" bestFit="1" customWidth="1"/>
    <col min="1044" max="1044" width="13.5703125" style="263" bestFit="1" customWidth="1"/>
    <col min="1045" max="1045" width="8" style="263" customWidth="1"/>
    <col min="1046" max="1280" width="9.140625" style="263"/>
    <col min="1281" max="1281" width="5.7109375" style="263" customWidth="1"/>
    <col min="1282" max="1282" width="5.28515625" style="263" customWidth="1"/>
    <col min="1283" max="1283" width="4.85546875" style="263" customWidth="1"/>
    <col min="1284" max="1284" width="13.5703125" style="263" bestFit="1" customWidth="1"/>
    <col min="1285" max="1285" width="7" style="263" bestFit="1" customWidth="1"/>
    <col min="1286" max="1286" width="12.42578125" style="263" bestFit="1" customWidth="1"/>
    <col min="1287" max="1287" width="7" style="263" bestFit="1" customWidth="1"/>
    <col min="1288" max="1288" width="13.5703125" style="263" bestFit="1" customWidth="1"/>
    <col min="1289" max="1289" width="7" style="263" bestFit="1" customWidth="1"/>
    <col min="1290" max="1290" width="12.42578125" style="263" bestFit="1" customWidth="1"/>
    <col min="1291" max="1291" width="6" style="263" bestFit="1" customWidth="1"/>
    <col min="1292" max="1292" width="12.42578125" style="263" bestFit="1" customWidth="1"/>
    <col min="1293" max="1293" width="6" style="263" bestFit="1" customWidth="1"/>
    <col min="1294" max="1294" width="12.42578125" style="263" bestFit="1" customWidth="1"/>
    <col min="1295" max="1295" width="6.5703125" style="263" bestFit="1" customWidth="1"/>
    <col min="1296" max="1296" width="13.5703125" style="263" bestFit="1" customWidth="1"/>
    <col min="1297" max="1297" width="7" style="263" bestFit="1" customWidth="1"/>
    <col min="1298" max="1298" width="12.42578125" style="263" bestFit="1" customWidth="1"/>
    <col min="1299" max="1299" width="7" style="263" bestFit="1" customWidth="1"/>
    <col min="1300" max="1300" width="13.5703125" style="263" bestFit="1" customWidth="1"/>
    <col min="1301" max="1301" width="8" style="263" customWidth="1"/>
    <col min="1302" max="1536" width="9.140625" style="263"/>
    <col min="1537" max="1537" width="5.7109375" style="263" customWidth="1"/>
    <col min="1538" max="1538" width="5.28515625" style="263" customWidth="1"/>
    <col min="1539" max="1539" width="4.85546875" style="263" customWidth="1"/>
    <col min="1540" max="1540" width="13.5703125" style="263" bestFit="1" customWidth="1"/>
    <col min="1541" max="1541" width="7" style="263" bestFit="1" customWidth="1"/>
    <col min="1542" max="1542" width="12.42578125" style="263" bestFit="1" customWidth="1"/>
    <col min="1543" max="1543" width="7" style="263" bestFit="1" customWidth="1"/>
    <col min="1544" max="1544" width="13.5703125" style="263" bestFit="1" customWidth="1"/>
    <col min="1545" max="1545" width="7" style="263" bestFit="1" customWidth="1"/>
    <col min="1546" max="1546" width="12.42578125" style="263" bestFit="1" customWidth="1"/>
    <col min="1547" max="1547" width="6" style="263" bestFit="1" customWidth="1"/>
    <col min="1548" max="1548" width="12.42578125" style="263" bestFit="1" customWidth="1"/>
    <col min="1549" max="1549" width="6" style="263" bestFit="1" customWidth="1"/>
    <col min="1550" max="1550" width="12.42578125" style="263" bestFit="1" customWidth="1"/>
    <col min="1551" max="1551" width="6.5703125" style="263" bestFit="1" customWidth="1"/>
    <col min="1552" max="1552" width="13.5703125" style="263" bestFit="1" customWidth="1"/>
    <col min="1553" max="1553" width="7" style="263" bestFit="1" customWidth="1"/>
    <col min="1554" max="1554" width="12.42578125" style="263" bestFit="1" customWidth="1"/>
    <col min="1555" max="1555" width="7" style="263" bestFit="1" customWidth="1"/>
    <col min="1556" max="1556" width="13.5703125" style="263" bestFit="1" customWidth="1"/>
    <col min="1557" max="1557" width="8" style="263" customWidth="1"/>
    <col min="1558" max="1792" width="9.140625" style="263"/>
    <col min="1793" max="1793" width="5.7109375" style="263" customWidth="1"/>
    <col min="1794" max="1794" width="5.28515625" style="263" customWidth="1"/>
    <col min="1795" max="1795" width="4.85546875" style="263" customWidth="1"/>
    <col min="1796" max="1796" width="13.5703125" style="263" bestFit="1" customWidth="1"/>
    <col min="1797" max="1797" width="7" style="263" bestFit="1" customWidth="1"/>
    <col min="1798" max="1798" width="12.42578125" style="263" bestFit="1" customWidth="1"/>
    <col min="1799" max="1799" width="7" style="263" bestFit="1" customWidth="1"/>
    <col min="1800" max="1800" width="13.5703125" style="263" bestFit="1" customWidth="1"/>
    <col min="1801" max="1801" width="7" style="263" bestFit="1" customWidth="1"/>
    <col min="1802" max="1802" width="12.42578125" style="263" bestFit="1" customWidth="1"/>
    <col min="1803" max="1803" width="6" style="263" bestFit="1" customWidth="1"/>
    <col min="1804" max="1804" width="12.42578125" style="263" bestFit="1" customWidth="1"/>
    <col min="1805" max="1805" width="6" style="263" bestFit="1" customWidth="1"/>
    <col min="1806" max="1806" width="12.42578125" style="263" bestFit="1" customWidth="1"/>
    <col min="1807" max="1807" width="6.5703125" style="263" bestFit="1" customWidth="1"/>
    <col min="1808" max="1808" width="13.5703125" style="263" bestFit="1" customWidth="1"/>
    <col min="1809" max="1809" width="7" style="263" bestFit="1" customWidth="1"/>
    <col min="1810" max="1810" width="12.42578125" style="263" bestFit="1" customWidth="1"/>
    <col min="1811" max="1811" width="7" style="263" bestFit="1" customWidth="1"/>
    <col min="1812" max="1812" width="13.5703125" style="263" bestFit="1" customWidth="1"/>
    <col min="1813" max="1813" width="8" style="263" customWidth="1"/>
    <col min="1814" max="2048" width="9.140625" style="263"/>
    <col min="2049" max="2049" width="5.7109375" style="263" customWidth="1"/>
    <col min="2050" max="2050" width="5.28515625" style="263" customWidth="1"/>
    <col min="2051" max="2051" width="4.85546875" style="263" customWidth="1"/>
    <col min="2052" max="2052" width="13.5703125" style="263" bestFit="1" customWidth="1"/>
    <col min="2053" max="2053" width="7" style="263" bestFit="1" customWidth="1"/>
    <col min="2054" max="2054" width="12.42578125" style="263" bestFit="1" customWidth="1"/>
    <col min="2055" max="2055" width="7" style="263" bestFit="1" customWidth="1"/>
    <col min="2056" max="2056" width="13.5703125" style="263" bestFit="1" customWidth="1"/>
    <col min="2057" max="2057" width="7" style="263" bestFit="1" customWidth="1"/>
    <col min="2058" max="2058" width="12.42578125" style="263" bestFit="1" customWidth="1"/>
    <col min="2059" max="2059" width="6" style="263" bestFit="1" customWidth="1"/>
    <col min="2060" max="2060" width="12.42578125" style="263" bestFit="1" customWidth="1"/>
    <col min="2061" max="2061" width="6" style="263" bestFit="1" customWidth="1"/>
    <col min="2062" max="2062" width="12.42578125" style="263" bestFit="1" customWidth="1"/>
    <col min="2063" max="2063" width="6.5703125" style="263" bestFit="1" customWidth="1"/>
    <col min="2064" max="2064" width="13.5703125" style="263" bestFit="1" customWidth="1"/>
    <col min="2065" max="2065" width="7" style="263" bestFit="1" customWidth="1"/>
    <col min="2066" max="2066" width="12.42578125" style="263" bestFit="1" customWidth="1"/>
    <col min="2067" max="2067" width="7" style="263" bestFit="1" customWidth="1"/>
    <col min="2068" max="2068" width="13.5703125" style="263" bestFit="1" customWidth="1"/>
    <col min="2069" max="2069" width="8" style="263" customWidth="1"/>
    <col min="2070" max="2304" width="9.140625" style="263"/>
    <col min="2305" max="2305" width="5.7109375" style="263" customWidth="1"/>
    <col min="2306" max="2306" width="5.28515625" style="263" customWidth="1"/>
    <col min="2307" max="2307" width="4.85546875" style="263" customWidth="1"/>
    <col min="2308" max="2308" width="13.5703125" style="263" bestFit="1" customWidth="1"/>
    <col min="2309" max="2309" width="7" style="263" bestFit="1" customWidth="1"/>
    <col min="2310" max="2310" width="12.42578125" style="263" bestFit="1" customWidth="1"/>
    <col min="2311" max="2311" width="7" style="263" bestFit="1" customWidth="1"/>
    <col min="2312" max="2312" width="13.5703125" style="263" bestFit="1" customWidth="1"/>
    <col min="2313" max="2313" width="7" style="263" bestFit="1" customWidth="1"/>
    <col min="2314" max="2314" width="12.42578125" style="263" bestFit="1" customWidth="1"/>
    <col min="2315" max="2315" width="6" style="263" bestFit="1" customWidth="1"/>
    <col min="2316" max="2316" width="12.42578125" style="263" bestFit="1" customWidth="1"/>
    <col min="2317" max="2317" width="6" style="263" bestFit="1" customWidth="1"/>
    <col min="2318" max="2318" width="12.42578125" style="263" bestFit="1" customWidth="1"/>
    <col min="2319" max="2319" width="6.5703125" style="263" bestFit="1" customWidth="1"/>
    <col min="2320" max="2320" width="13.5703125" style="263" bestFit="1" customWidth="1"/>
    <col min="2321" max="2321" width="7" style="263" bestFit="1" customWidth="1"/>
    <col min="2322" max="2322" width="12.42578125" style="263" bestFit="1" customWidth="1"/>
    <col min="2323" max="2323" width="7" style="263" bestFit="1" customWidth="1"/>
    <col min="2324" max="2324" width="13.5703125" style="263" bestFit="1" customWidth="1"/>
    <col min="2325" max="2325" width="8" style="263" customWidth="1"/>
    <col min="2326" max="2560" width="9.140625" style="263"/>
    <col min="2561" max="2561" width="5.7109375" style="263" customWidth="1"/>
    <col min="2562" max="2562" width="5.28515625" style="263" customWidth="1"/>
    <col min="2563" max="2563" width="4.85546875" style="263" customWidth="1"/>
    <col min="2564" max="2564" width="13.5703125" style="263" bestFit="1" customWidth="1"/>
    <col min="2565" max="2565" width="7" style="263" bestFit="1" customWidth="1"/>
    <col min="2566" max="2566" width="12.42578125" style="263" bestFit="1" customWidth="1"/>
    <col min="2567" max="2567" width="7" style="263" bestFit="1" customWidth="1"/>
    <col min="2568" max="2568" width="13.5703125" style="263" bestFit="1" customWidth="1"/>
    <col min="2569" max="2569" width="7" style="263" bestFit="1" customWidth="1"/>
    <col min="2570" max="2570" width="12.42578125" style="263" bestFit="1" customWidth="1"/>
    <col min="2571" max="2571" width="6" style="263" bestFit="1" customWidth="1"/>
    <col min="2572" max="2572" width="12.42578125" style="263" bestFit="1" customWidth="1"/>
    <col min="2573" max="2573" width="6" style="263" bestFit="1" customWidth="1"/>
    <col min="2574" max="2574" width="12.42578125" style="263" bestFit="1" customWidth="1"/>
    <col min="2575" max="2575" width="6.5703125" style="263" bestFit="1" customWidth="1"/>
    <col min="2576" max="2576" width="13.5703125" style="263" bestFit="1" customWidth="1"/>
    <col min="2577" max="2577" width="7" style="263" bestFit="1" customWidth="1"/>
    <col min="2578" max="2578" width="12.42578125" style="263" bestFit="1" customWidth="1"/>
    <col min="2579" max="2579" width="7" style="263" bestFit="1" customWidth="1"/>
    <col min="2580" max="2580" width="13.5703125" style="263" bestFit="1" customWidth="1"/>
    <col min="2581" max="2581" width="8" style="263" customWidth="1"/>
    <col min="2582" max="2816" width="9.140625" style="263"/>
    <col min="2817" max="2817" width="5.7109375" style="263" customWidth="1"/>
    <col min="2818" max="2818" width="5.28515625" style="263" customWidth="1"/>
    <col min="2819" max="2819" width="4.85546875" style="263" customWidth="1"/>
    <col min="2820" max="2820" width="13.5703125" style="263" bestFit="1" customWidth="1"/>
    <col min="2821" max="2821" width="7" style="263" bestFit="1" customWidth="1"/>
    <col min="2822" max="2822" width="12.42578125" style="263" bestFit="1" customWidth="1"/>
    <col min="2823" max="2823" width="7" style="263" bestFit="1" customWidth="1"/>
    <col min="2824" max="2824" width="13.5703125" style="263" bestFit="1" customWidth="1"/>
    <col min="2825" max="2825" width="7" style="263" bestFit="1" customWidth="1"/>
    <col min="2826" max="2826" width="12.42578125" style="263" bestFit="1" customWidth="1"/>
    <col min="2827" max="2827" width="6" style="263" bestFit="1" customWidth="1"/>
    <col min="2828" max="2828" width="12.42578125" style="263" bestFit="1" customWidth="1"/>
    <col min="2829" max="2829" width="6" style="263" bestFit="1" customWidth="1"/>
    <col min="2830" max="2830" width="12.42578125" style="263" bestFit="1" customWidth="1"/>
    <col min="2831" max="2831" width="6.5703125" style="263" bestFit="1" customWidth="1"/>
    <col min="2832" max="2832" width="13.5703125" style="263" bestFit="1" customWidth="1"/>
    <col min="2833" max="2833" width="7" style="263" bestFit="1" customWidth="1"/>
    <col min="2834" max="2834" width="12.42578125" style="263" bestFit="1" customWidth="1"/>
    <col min="2835" max="2835" width="7" style="263" bestFit="1" customWidth="1"/>
    <col min="2836" max="2836" width="13.5703125" style="263" bestFit="1" customWidth="1"/>
    <col min="2837" max="2837" width="8" style="263" customWidth="1"/>
    <col min="2838" max="3072" width="9.140625" style="263"/>
    <col min="3073" max="3073" width="5.7109375" style="263" customWidth="1"/>
    <col min="3074" max="3074" width="5.28515625" style="263" customWidth="1"/>
    <col min="3075" max="3075" width="4.85546875" style="263" customWidth="1"/>
    <col min="3076" max="3076" width="13.5703125" style="263" bestFit="1" customWidth="1"/>
    <col min="3077" max="3077" width="7" style="263" bestFit="1" customWidth="1"/>
    <col min="3078" max="3078" width="12.42578125" style="263" bestFit="1" customWidth="1"/>
    <col min="3079" max="3079" width="7" style="263" bestFit="1" customWidth="1"/>
    <col min="3080" max="3080" width="13.5703125" style="263" bestFit="1" customWidth="1"/>
    <col min="3081" max="3081" width="7" style="263" bestFit="1" customWidth="1"/>
    <col min="3082" max="3082" width="12.42578125" style="263" bestFit="1" customWidth="1"/>
    <col min="3083" max="3083" width="6" style="263" bestFit="1" customWidth="1"/>
    <col min="3084" max="3084" width="12.42578125" style="263" bestFit="1" customWidth="1"/>
    <col min="3085" max="3085" width="6" style="263" bestFit="1" customWidth="1"/>
    <col min="3086" max="3086" width="12.42578125" style="263" bestFit="1" customWidth="1"/>
    <col min="3087" max="3087" width="6.5703125" style="263" bestFit="1" customWidth="1"/>
    <col min="3088" max="3088" width="13.5703125" style="263" bestFit="1" customWidth="1"/>
    <col min="3089" max="3089" width="7" style="263" bestFit="1" customWidth="1"/>
    <col min="3090" max="3090" width="12.42578125" style="263" bestFit="1" customWidth="1"/>
    <col min="3091" max="3091" width="7" style="263" bestFit="1" customWidth="1"/>
    <col min="3092" max="3092" width="13.5703125" style="263" bestFit="1" customWidth="1"/>
    <col min="3093" max="3093" width="8" style="263" customWidth="1"/>
    <col min="3094" max="3328" width="9.140625" style="263"/>
    <col min="3329" max="3329" width="5.7109375" style="263" customWidth="1"/>
    <col min="3330" max="3330" width="5.28515625" style="263" customWidth="1"/>
    <col min="3331" max="3331" width="4.85546875" style="263" customWidth="1"/>
    <col min="3332" max="3332" width="13.5703125" style="263" bestFit="1" customWidth="1"/>
    <col min="3333" max="3333" width="7" style="263" bestFit="1" customWidth="1"/>
    <col min="3334" max="3334" width="12.42578125" style="263" bestFit="1" customWidth="1"/>
    <col min="3335" max="3335" width="7" style="263" bestFit="1" customWidth="1"/>
    <col min="3336" max="3336" width="13.5703125" style="263" bestFit="1" customWidth="1"/>
    <col min="3337" max="3337" width="7" style="263" bestFit="1" customWidth="1"/>
    <col min="3338" max="3338" width="12.42578125" style="263" bestFit="1" customWidth="1"/>
    <col min="3339" max="3339" width="6" style="263" bestFit="1" customWidth="1"/>
    <col min="3340" max="3340" width="12.42578125" style="263" bestFit="1" customWidth="1"/>
    <col min="3341" max="3341" width="6" style="263" bestFit="1" customWidth="1"/>
    <col min="3342" max="3342" width="12.42578125" style="263" bestFit="1" customWidth="1"/>
    <col min="3343" max="3343" width="6.5703125" style="263" bestFit="1" customWidth="1"/>
    <col min="3344" max="3344" width="13.5703125" style="263" bestFit="1" customWidth="1"/>
    <col min="3345" max="3345" width="7" style="263" bestFit="1" customWidth="1"/>
    <col min="3346" max="3346" width="12.42578125" style="263" bestFit="1" customWidth="1"/>
    <col min="3347" max="3347" width="7" style="263" bestFit="1" customWidth="1"/>
    <col min="3348" max="3348" width="13.5703125" style="263" bestFit="1" customWidth="1"/>
    <col min="3349" max="3349" width="8" style="263" customWidth="1"/>
    <col min="3350" max="3584" width="9.140625" style="263"/>
    <col min="3585" max="3585" width="5.7109375" style="263" customWidth="1"/>
    <col min="3586" max="3586" width="5.28515625" style="263" customWidth="1"/>
    <col min="3587" max="3587" width="4.85546875" style="263" customWidth="1"/>
    <col min="3588" max="3588" width="13.5703125" style="263" bestFit="1" customWidth="1"/>
    <col min="3589" max="3589" width="7" style="263" bestFit="1" customWidth="1"/>
    <col min="3590" max="3590" width="12.42578125" style="263" bestFit="1" customWidth="1"/>
    <col min="3591" max="3591" width="7" style="263" bestFit="1" customWidth="1"/>
    <col min="3592" max="3592" width="13.5703125" style="263" bestFit="1" customWidth="1"/>
    <col min="3593" max="3593" width="7" style="263" bestFit="1" customWidth="1"/>
    <col min="3594" max="3594" width="12.42578125" style="263" bestFit="1" customWidth="1"/>
    <col min="3595" max="3595" width="6" style="263" bestFit="1" customWidth="1"/>
    <col min="3596" max="3596" width="12.42578125" style="263" bestFit="1" customWidth="1"/>
    <col min="3597" max="3597" width="6" style="263" bestFit="1" customWidth="1"/>
    <col min="3598" max="3598" width="12.42578125" style="263" bestFit="1" customWidth="1"/>
    <col min="3599" max="3599" width="6.5703125" style="263" bestFit="1" customWidth="1"/>
    <col min="3600" max="3600" width="13.5703125" style="263" bestFit="1" customWidth="1"/>
    <col min="3601" max="3601" width="7" style="263" bestFit="1" customWidth="1"/>
    <col min="3602" max="3602" width="12.42578125" style="263" bestFit="1" customWidth="1"/>
    <col min="3603" max="3603" width="7" style="263" bestFit="1" customWidth="1"/>
    <col min="3604" max="3604" width="13.5703125" style="263" bestFit="1" customWidth="1"/>
    <col min="3605" max="3605" width="8" style="263" customWidth="1"/>
    <col min="3606" max="3840" width="9.140625" style="263"/>
    <col min="3841" max="3841" width="5.7109375" style="263" customWidth="1"/>
    <col min="3842" max="3842" width="5.28515625" style="263" customWidth="1"/>
    <col min="3843" max="3843" width="4.85546875" style="263" customWidth="1"/>
    <col min="3844" max="3844" width="13.5703125" style="263" bestFit="1" customWidth="1"/>
    <col min="3845" max="3845" width="7" style="263" bestFit="1" customWidth="1"/>
    <col min="3846" max="3846" width="12.42578125" style="263" bestFit="1" customWidth="1"/>
    <col min="3847" max="3847" width="7" style="263" bestFit="1" customWidth="1"/>
    <col min="3848" max="3848" width="13.5703125" style="263" bestFit="1" customWidth="1"/>
    <col min="3849" max="3849" width="7" style="263" bestFit="1" customWidth="1"/>
    <col min="3850" max="3850" width="12.42578125" style="263" bestFit="1" customWidth="1"/>
    <col min="3851" max="3851" width="6" style="263" bestFit="1" customWidth="1"/>
    <col min="3852" max="3852" width="12.42578125" style="263" bestFit="1" customWidth="1"/>
    <col min="3853" max="3853" width="6" style="263" bestFit="1" customWidth="1"/>
    <col min="3854" max="3854" width="12.42578125" style="263" bestFit="1" customWidth="1"/>
    <col min="3855" max="3855" width="6.5703125" style="263" bestFit="1" customWidth="1"/>
    <col min="3856" max="3856" width="13.5703125" style="263" bestFit="1" customWidth="1"/>
    <col min="3857" max="3857" width="7" style="263" bestFit="1" customWidth="1"/>
    <col min="3858" max="3858" width="12.42578125" style="263" bestFit="1" customWidth="1"/>
    <col min="3859" max="3859" width="7" style="263" bestFit="1" customWidth="1"/>
    <col min="3860" max="3860" width="13.5703125" style="263" bestFit="1" customWidth="1"/>
    <col min="3861" max="3861" width="8" style="263" customWidth="1"/>
    <col min="3862" max="4096" width="9.140625" style="263"/>
    <col min="4097" max="4097" width="5.7109375" style="263" customWidth="1"/>
    <col min="4098" max="4098" width="5.28515625" style="263" customWidth="1"/>
    <col min="4099" max="4099" width="4.85546875" style="263" customWidth="1"/>
    <col min="4100" max="4100" width="13.5703125" style="263" bestFit="1" customWidth="1"/>
    <col min="4101" max="4101" width="7" style="263" bestFit="1" customWidth="1"/>
    <col min="4102" max="4102" width="12.42578125" style="263" bestFit="1" customWidth="1"/>
    <col min="4103" max="4103" width="7" style="263" bestFit="1" customWidth="1"/>
    <col min="4104" max="4104" width="13.5703125" style="263" bestFit="1" customWidth="1"/>
    <col min="4105" max="4105" width="7" style="263" bestFit="1" customWidth="1"/>
    <col min="4106" max="4106" width="12.42578125" style="263" bestFit="1" customWidth="1"/>
    <col min="4107" max="4107" width="6" style="263" bestFit="1" customWidth="1"/>
    <col min="4108" max="4108" width="12.42578125" style="263" bestFit="1" customWidth="1"/>
    <col min="4109" max="4109" width="6" style="263" bestFit="1" customWidth="1"/>
    <col min="4110" max="4110" width="12.42578125" style="263" bestFit="1" customWidth="1"/>
    <col min="4111" max="4111" width="6.5703125" style="263" bestFit="1" customWidth="1"/>
    <col min="4112" max="4112" width="13.5703125" style="263" bestFit="1" customWidth="1"/>
    <col min="4113" max="4113" width="7" style="263" bestFit="1" customWidth="1"/>
    <col min="4114" max="4114" width="12.42578125" style="263" bestFit="1" customWidth="1"/>
    <col min="4115" max="4115" width="7" style="263" bestFit="1" customWidth="1"/>
    <col min="4116" max="4116" width="13.5703125" style="263" bestFit="1" customWidth="1"/>
    <col min="4117" max="4117" width="8" style="263" customWidth="1"/>
    <col min="4118" max="4352" width="9.140625" style="263"/>
    <col min="4353" max="4353" width="5.7109375" style="263" customWidth="1"/>
    <col min="4354" max="4354" width="5.28515625" style="263" customWidth="1"/>
    <col min="4355" max="4355" width="4.85546875" style="263" customWidth="1"/>
    <col min="4356" max="4356" width="13.5703125" style="263" bestFit="1" customWidth="1"/>
    <col min="4357" max="4357" width="7" style="263" bestFit="1" customWidth="1"/>
    <col min="4358" max="4358" width="12.42578125" style="263" bestFit="1" customWidth="1"/>
    <col min="4359" max="4359" width="7" style="263" bestFit="1" customWidth="1"/>
    <col min="4360" max="4360" width="13.5703125" style="263" bestFit="1" customWidth="1"/>
    <col min="4361" max="4361" width="7" style="263" bestFit="1" customWidth="1"/>
    <col min="4362" max="4362" width="12.42578125" style="263" bestFit="1" customWidth="1"/>
    <col min="4363" max="4363" width="6" style="263" bestFit="1" customWidth="1"/>
    <col min="4364" max="4364" width="12.42578125" style="263" bestFit="1" customWidth="1"/>
    <col min="4365" max="4365" width="6" style="263" bestFit="1" customWidth="1"/>
    <col min="4366" max="4366" width="12.42578125" style="263" bestFit="1" customWidth="1"/>
    <col min="4367" max="4367" width="6.5703125" style="263" bestFit="1" customWidth="1"/>
    <col min="4368" max="4368" width="13.5703125" style="263" bestFit="1" customWidth="1"/>
    <col min="4369" max="4369" width="7" style="263" bestFit="1" customWidth="1"/>
    <col min="4370" max="4370" width="12.42578125" style="263" bestFit="1" customWidth="1"/>
    <col min="4371" max="4371" width="7" style="263" bestFit="1" customWidth="1"/>
    <col min="4372" max="4372" width="13.5703125" style="263" bestFit="1" customWidth="1"/>
    <col min="4373" max="4373" width="8" style="263" customWidth="1"/>
    <col min="4374" max="4608" width="9.140625" style="263"/>
    <col min="4609" max="4609" width="5.7109375" style="263" customWidth="1"/>
    <col min="4610" max="4610" width="5.28515625" style="263" customWidth="1"/>
    <col min="4611" max="4611" width="4.85546875" style="263" customWidth="1"/>
    <col min="4612" max="4612" width="13.5703125" style="263" bestFit="1" customWidth="1"/>
    <col min="4613" max="4613" width="7" style="263" bestFit="1" customWidth="1"/>
    <col min="4614" max="4614" width="12.42578125" style="263" bestFit="1" customWidth="1"/>
    <col min="4615" max="4615" width="7" style="263" bestFit="1" customWidth="1"/>
    <col min="4616" max="4616" width="13.5703125" style="263" bestFit="1" customWidth="1"/>
    <col min="4617" max="4617" width="7" style="263" bestFit="1" customWidth="1"/>
    <col min="4618" max="4618" width="12.42578125" style="263" bestFit="1" customWidth="1"/>
    <col min="4619" max="4619" width="6" style="263" bestFit="1" customWidth="1"/>
    <col min="4620" max="4620" width="12.42578125" style="263" bestFit="1" customWidth="1"/>
    <col min="4621" max="4621" width="6" style="263" bestFit="1" customWidth="1"/>
    <col min="4622" max="4622" width="12.42578125" style="263" bestFit="1" customWidth="1"/>
    <col min="4623" max="4623" width="6.5703125" style="263" bestFit="1" customWidth="1"/>
    <col min="4624" max="4624" width="13.5703125" style="263" bestFit="1" customWidth="1"/>
    <col min="4625" max="4625" width="7" style="263" bestFit="1" customWidth="1"/>
    <col min="4626" max="4626" width="12.42578125" style="263" bestFit="1" customWidth="1"/>
    <col min="4627" max="4627" width="7" style="263" bestFit="1" customWidth="1"/>
    <col min="4628" max="4628" width="13.5703125" style="263" bestFit="1" customWidth="1"/>
    <col min="4629" max="4629" width="8" style="263" customWidth="1"/>
    <col min="4630" max="4864" width="9.140625" style="263"/>
    <col min="4865" max="4865" width="5.7109375" style="263" customWidth="1"/>
    <col min="4866" max="4866" width="5.28515625" style="263" customWidth="1"/>
    <col min="4867" max="4867" width="4.85546875" style="263" customWidth="1"/>
    <col min="4868" max="4868" width="13.5703125" style="263" bestFit="1" customWidth="1"/>
    <col min="4869" max="4869" width="7" style="263" bestFit="1" customWidth="1"/>
    <col min="4870" max="4870" width="12.42578125" style="263" bestFit="1" customWidth="1"/>
    <col min="4871" max="4871" width="7" style="263" bestFit="1" customWidth="1"/>
    <col min="4872" max="4872" width="13.5703125" style="263" bestFit="1" customWidth="1"/>
    <col min="4873" max="4873" width="7" style="263" bestFit="1" customWidth="1"/>
    <col min="4874" max="4874" width="12.42578125" style="263" bestFit="1" customWidth="1"/>
    <col min="4875" max="4875" width="6" style="263" bestFit="1" customWidth="1"/>
    <col min="4876" max="4876" width="12.42578125" style="263" bestFit="1" customWidth="1"/>
    <col min="4877" max="4877" width="6" style="263" bestFit="1" customWidth="1"/>
    <col min="4878" max="4878" width="12.42578125" style="263" bestFit="1" customWidth="1"/>
    <col min="4879" max="4879" width="6.5703125" style="263" bestFit="1" customWidth="1"/>
    <col min="4880" max="4880" width="13.5703125" style="263" bestFit="1" customWidth="1"/>
    <col min="4881" max="4881" width="7" style="263" bestFit="1" customWidth="1"/>
    <col min="4882" max="4882" width="12.42578125" style="263" bestFit="1" customWidth="1"/>
    <col min="4883" max="4883" width="7" style="263" bestFit="1" customWidth="1"/>
    <col min="4884" max="4884" width="13.5703125" style="263" bestFit="1" customWidth="1"/>
    <col min="4885" max="4885" width="8" style="263" customWidth="1"/>
    <col min="4886" max="5120" width="9.140625" style="263"/>
    <col min="5121" max="5121" width="5.7109375" style="263" customWidth="1"/>
    <col min="5122" max="5122" width="5.28515625" style="263" customWidth="1"/>
    <col min="5123" max="5123" width="4.85546875" style="263" customWidth="1"/>
    <col min="5124" max="5124" width="13.5703125" style="263" bestFit="1" customWidth="1"/>
    <col min="5125" max="5125" width="7" style="263" bestFit="1" customWidth="1"/>
    <col min="5126" max="5126" width="12.42578125" style="263" bestFit="1" customWidth="1"/>
    <col min="5127" max="5127" width="7" style="263" bestFit="1" customWidth="1"/>
    <col min="5128" max="5128" width="13.5703125" style="263" bestFit="1" customWidth="1"/>
    <col min="5129" max="5129" width="7" style="263" bestFit="1" customWidth="1"/>
    <col min="5130" max="5130" width="12.42578125" style="263" bestFit="1" customWidth="1"/>
    <col min="5131" max="5131" width="6" style="263" bestFit="1" customWidth="1"/>
    <col min="5132" max="5132" width="12.42578125" style="263" bestFit="1" customWidth="1"/>
    <col min="5133" max="5133" width="6" style="263" bestFit="1" customWidth="1"/>
    <col min="5134" max="5134" width="12.42578125" style="263" bestFit="1" customWidth="1"/>
    <col min="5135" max="5135" width="6.5703125" style="263" bestFit="1" customWidth="1"/>
    <col min="5136" max="5136" width="13.5703125" style="263" bestFit="1" customWidth="1"/>
    <col min="5137" max="5137" width="7" style="263" bestFit="1" customWidth="1"/>
    <col min="5138" max="5138" width="12.42578125" style="263" bestFit="1" customWidth="1"/>
    <col min="5139" max="5139" width="7" style="263" bestFit="1" customWidth="1"/>
    <col min="5140" max="5140" width="13.5703125" style="263" bestFit="1" customWidth="1"/>
    <col min="5141" max="5141" width="8" style="263" customWidth="1"/>
    <col min="5142" max="5376" width="9.140625" style="263"/>
    <col min="5377" max="5377" width="5.7109375" style="263" customWidth="1"/>
    <col min="5378" max="5378" width="5.28515625" style="263" customWidth="1"/>
    <col min="5379" max="5379" width="4.85546875" style="263" customWidth="1"/>
    <col min="5380" max="5380" width="13.5703125" style="263" bestFit="1" customWidth="1"/>
    <col min="5381" max="5381" width="7" style="263" bestFit="1" customWidth="1"/>
    <col min="5382" max="5382" width="12.42578125" style="263" bestFit="1" customWidth="1"/>
    <col min="5383" max="5383" width="7" style="263" bestFit="1" customWidth="1"/>
    <col min="5384" max="5384" width="13.5703125" style="263" bestFit="1" customWidth="1"/>
    <col min="5385" max="5385" width="7" style="263" bestFit="1" customWidth="1"/>
    <col min="5386" max="5386" width="12.42578125" style="263" bestFit="1" customWidth="1"/>
    <col min="5387" max="5387" width="6" style="263" bestFit="1" customWidth="1"/>
    <col min="5388" max="5388" width="12.42578125" style="263" bestFit="1" customWidth="1"/>
    <col min="5389" max="5389" width="6" style="263" bestFit="1" customWidth="1"/>
    <col min="5390" max="5390" width="12.42578125" style="263" bestFit="1" customWidth="1"/>
    <col min="5391" max="5391" width="6.5703125" style="263" bestFit="1" customWidth="1"/>
    <col min="5392" max="5392" width="13.5703125" style="263" bestFit="1" customWidth="1"/>
    <col min="5393" max="5393" width="7" style="263" bestFit="1" customWidth="1"/>
    <col min="5394" max="5394" width="12.42578125" style="263" bestFit="1" customWidth="1"/>
    <col min="5395" max="5395" width="7" style="263" bestFit="1" customWidth="1"/>
    <col min="5396" max="5396" width="13.5703125" style="263" bestFit="1" customWidth="1"/>
    <col min="5397" max="5397" width="8" style="263" customWidth="1"/>
    <col min="5398" max="5632" width="9.140625" style="263"/>
    <col min="5633" max="5633" width="5.7109375" style="263" customWidth="1"/>
    <col min="5634" max="5634" width="5.28515625" style="263" customWidth="1"/>
    <col min="5635" max="5635" width="4.85546875" style="263" customWidth="1"/>
    <col min="5636" max="5636" width="13.5703125" style="263" bestFit="1" customWidth="1"/>
    <col min="5637" max="5637" width="7" style="263" bestFit="1" customWidth="1"/>
    <col min="5638" max="5638" width="12.42578125" style="263" bestFit="1" customWidth="1"/>
    <col min="5639" max="5639" width="7" style="263" bestFit="1" customWidth="1"/>
    <col min="5640" max="5640" width="13.5703125" style="263" bestFit="1" customWidth="1"/>
    <col min="5641" max="5641" width="7" style="263" bestFit="1" customWidth="1"/>
    <col min="5642" max="5642" width="12.42578125" style="263" bestFit="1" customWidth="1"/>
    <col min="5643" max="5643" width="6" style="263" bestFit="1" customWidth="1"/>
    <col min="5644" max="5644" width="12.42578125" style="263" bestFit="1" customWidth="1"/>
    <col min="5645" max="5645" width="6" style="263" bestFit="1" customWidth="1"/>
    <col min="5646" max="5646" width="12.42578125" style="263" bestFit="1" customWidth="1"/>
    <col min="5647" max="5647" width="6.5703125" style="263" bestFit="1" customWidth="1"/>
    <col min="5648" max="5648" width="13.5703125" style="263" bestFit="1" customWidth="1"/>
    <col min="5649" max="5649" width="7" style="263" bestFit="1" customWidth="1"/>
    <col min="5650" max="5650" width="12.42578125" style="263" bestFit="1" customWidth="1"/>
    <col min="5651" max="5651" width="7" style="263" bestFit="1" customWidth="1"/>
    <col min="5652" max="5652" width="13.5703125" style="263" bestFit="1" customWidth="1"/>
    <col min="5653" max="5653" width="8" style="263" customWidth="1"/>
    <col min="5654" max="5888" width="9.140625" style="263"/>
    <col min="5889" max="5889" width="5.7109375" style="263" customWidth="1"/>
    <col min="5890" max="5890" width="5.28515625" style="263" customWidth="1"/>
    <col min="5891" max="5891" width="4.85546875" style="263" customWidth="1"/>
    <col min="5892" max="5892" width="13.5703125" style="263" bestFit="1" customWidth="1"/>
    <col min="5893" max="5893" width="7" style="263" bestFit="1" customWidth="1"/>
    <col min="5894" max="5894" width="12.42578125" style="263" bestFit="1" customWidth="1"/>
    <col min="5895" max="5895" width="7" style="263" bestFit="1" customWidth="1"/>
    <col min="5896" max="5896" width="13.5703125" style="263" bestFit="1" customWidth="1"/>
    <col min="5897" max="5897" width="7" style="263" bestFit="1" customWidth="1"/>
    <col min="5898" max="5898" width="12.42578125" style="263" bestFit="1" customWidth="1"/>
    <col min="5899" max="5899" width="6" style="263" bestFit="1" customWidth="1"/>
    <col min="5900" max="5900" width="12.42578125" style="263" bestFit="1" customWidth="1"/>
    <col min="5901" max="5901" width="6" style="263" bestFit="1" customWidth="1"/>
    <col min="5902" max="5902" width="12.42578125" style="263" bestFit="1" customWidth="1"/>
    <col min="5903" max="5903" width="6.5703125" style="263" bestFit="1" customWidth="1"/>
    <col min="5904" max="5904" width="13.5703125" style="263" bestFit="1" customWidth="1"/>
    <col min="5905" max="5905" width="7" style="263" bestFit="1" customWidth="1"/>
    <col min="5906" max="5906" width="12.42578125" style="263" bestFit="1" customWidth="1"/>
    <col min="5907" max="5907" width="7" style="263" bestFit="1" customWidth="1"/>
    <col min="5908" max="5908" width="13.5703125" style="263" bestFit="1" customWidth="1"/>
    <col min="5909" max="5909" width="8" style="263" customWidth="1"/>
    <col min="5910" max="6144" width="9.140625" style="263"/>
    <col min="6145" max="6145" width="5.7109375" style="263" customWidth="1"/>
    <col min="6146" max="6146" width="5.28515625" style="263" customWidth="1"/>
    <col min="6147" max="6147" width="4.85546875" style="263" customWidth="1"/>
    <col min="6148" max="6148" width="13.5703125" style="263" bestFit="1" customWidth="1"/>
    <col min="6149" max="6149" width="7" style="263" bestFit="1" customWidth="1"/>
    <col min="6150" max="6150" width="12.42578125" style="263" bestFit="1" customWidth="1"/>
    <col min="6151" max="6151" width="7" style="263" bestFit="1" customWidth="1"/>
    <col min="6152" max="6152" width="13.5703125" style="263" bestFit="1" customWidth="1"/>
    <col min="6153" max="6153" width="7" style="263" bestFit="1" customWidth="1"/>
    <col min="6154" max="6154" width="12.42578125" style="263" bestFit="1" customWidth="1"/>
    <col min="6155" max="6155" width="6" style="263" bestFit="1" customWidth="1"/>
    <col min="6156" max="6156" width="12.42578125" style="263" bestFit="1" customWidth="1"/>
    <col min="6157" max="6157" width="6" style="263" bestFit="1" customWidth="1"/>
    <col min="6158" max="6158" width="12.42578125" style="263" bestFit="1" customWidth="1"/>
    <col min="6159" max="6159" width="6.5703125" style="263" bestFit="1" customWidth="1"/>
    <col min="6160" max="6160" width="13.5703125" style="263" bestFit="1" customWidth="1"/>
    <col min="6161" max="6161" width="7" style="263" bestFit="1" customWidth="1"/>
    <col min="6162" max="6162" width="12.42578125" style="263" bestFit="1" customWidth="1"/>
    <col min="6163" max="6163" width="7" style="263" bestFit="1" customWidth="1"/>
    <col min="6164" max="6164" width="13.5703125" style="263" bestFit="1" customWidth="1"/>
    <col min="6165" max="6165" width="8" style="263" customWidth="1"/>
    <col min="6166" max="6400" width="9.140625" style="263"/>
    <col min="6401" max="6401" width="5.7109375" style="263" customWidth="1"/>
    <col min="6402" max="6402" width="5.28515625" style="263" customWidth="1"/>
    <col min="6403" max="6403" width="4.85546875" style="263" customWidth="1"/>
    <col min="6404" max="6404" width="13.5703125" style="263" bestFit="1" customWidth="1"/>
    <col min="6405" max="6405" width="7" style="263" bestFit="1" customWidth="1"/>
    <col min="6406" max="6406" width="12.42578125" style="263" bestFit="1" customWidth="1"/>
    <col min="6407" max="6407" width="7" style="263" bestFit="1" customWidth="1"/>
    <col min="6408" max="6408" width="13.5703125" style="263" bestFit="1" customWidth="1"/>
    <col min="6409" max="6409" width="7" style="263" bestFit="1" customWidth="1"/>
    <col min="6410" max="6410" width="12.42578125" style="263" bestFit="1" customWidth="1"/>
    <col min="6411" max="6411" width="6" style="263" bestFit="1" customWidth="1"/>
    <col min="6412" max="6412" width="12.42578125" style="263" bestFit="1" customWidth="1"/>
    <col min="6413" max="6413" width="6" style="263" bestFit="1" customWidth="1"/>
    <col min="6414" max="6414" width="12.42578125" style="263" bestFit="1" customWidth="1"/>
    <col min="6415" max="6415" width="6.5703125" style="263" bestFit="1" customWidth="1"/>
    <col min="6416" max="6416" width="13.5703125" style="263" bestFit="1" customWidth="1"/>
    <col min="6417" max="6417" width="7" style="263" bestFit="1" customWidth="1"/>
    <col min="6418" max="6418" width="12.42578125" style="263" bestFit="1" customWidth="1"/>
    <col min="6419" max="6419" width="7" style="263" bestFit="1" customWidth="1"/>
    <col min="6420" max="6420" width="13.5703125" style="263" bestFit="1" customWidth="1"/>
    <col min="6421" max="6421" width="8" style="263" customWidth="1"/>
    <col min="6422" max="6656" width="9.140625" style="263"/>
    <col min="6657" max="6657" width="5.7109375" style="263" customWidth="1"/>
    <col min="6658" max="6658" width="5.28515625" style="263" customWidth="1"/>
    <col min="6659" max="6659" width="4.85546875" style="263" customWidth="1"/>
    <col min="6660" max="6660" width="13.5703125" style="263" bestFit="1" customWidth="1"/>
    <col min="6661" max="6661" width="7" style="263" bestFit="1" customWidth="1"/>
    <col min="6662" max="6662" width="12.42578125" style="263" bestFit="1" customWidth="1"/>
    <col min="6663" max="6663" width="7" style="263" bestFit="1" customWidth="1"/>
    <col min="6664" max="6664" width="13.5703125" style="263" bestFit="1" customWidth="1"/>
    <col min="6665" max="6665" width="7" style="263" bestFit="1" customWidth="1"/>
    <col min="6666" max="6666" width="12.42578125" style="263" bestFit="1" customWidth="1"/>
    <col min="6667" max="6667" width="6" style="263" bestFit="1" customWidth="1"/>
    <col min="6668" max="6668" width="12.42578125" style="263" bestFit="1" customWidth="1"/>
    <col min="6669" max="6669" width="6" style="263" bestFit="1" customWidth="1"/>
    <col min="6670" max="6670" width="12.42578125" style="263" bestFit="1" customWidth="1"/>
    <col min="6671" max="6671" width="6.5703125" style="263" bestFit="1" customWidth="1"/>
    <col min="6672" max="6672" width="13.5703125" style="263" bestFit="1" customWidth="1"/>
    <col min="6673" max="6673" width="7" style="263" bestFit="1" customWidth="1"/>
    <col min="6674" max="6674" width="12.42578125" style="263" bestFit="1" customWidth="1"/>
    <col min="6675" max="6675" width="7" style="263" bestFit="1" customWidth="1"/>
    <col min="6676" max="6676" width="13.5703125" style="263" bestFit="1" customWidth="1"/>
    <col min="6677" max="6677" width="8" style="263" customWidth="1"/>
    <col min="6678" max="6912" width="9.140625" style="263"/>
    <col min="6913" max="6913" width="5.7109375" style="263" customWidth="1"/>
    <col min="6914" max="6914" width="5.28515625" style="263" customWidth="1"/>
    <col min="6915" max="6915" width="4.85546875" style="263" customWidth="1"/>
    <col min="6916" max="6916" width="13.5703125" style="263" bestFit="1" customWidth="1"/>
    <col min="6917" max="6917" width="7" style="263" bestFit="1" customWidth="1"/>
    <col min="6918" max="6918" width="12.42578125" style="263" bestFit="1" customWidth="1"/>
    <col min="6919" max="6919" width="7" style="263" bestFit="1" customWidth="1"/>
    <col min="6920" max="6920" width="13.5703125" style="263" bestFit="1" customWidth="1"/>
    <col min="6921" max="6921" width="7" style="263" bestFit="1" customWidth="1"/>
    <col min="6922" max="6922" width="12.42578125" style="263" bestFit="1" customWidth="1"/>
    <col min="6923" max="6923" width="6" style="263" bestFit="1" customWidth="1"/>
    <col min="6924" max="6924" width="12.42578125" style="263" bestFit="1" customWidth="1"/>
    <col min="6925" max="6925" width="6" style="263" bestFit="1" customWidth="1"/>
    <col min="6926" max="6926" width="12.42578125" style="263" bestFit="1" customWidth="1"/>
    <col min="6927" max="6927" width="6.5703125" style="263" bestFit="1" customWidth="1"/>
    <col min="6928" max="6928" width="13.5703125" style="263" bestFit="1" customWidth="1"/>
    <col min="6929" max="6929" width="7" style="263" bestFit="1" customWidth="1"/>
    <col min="6930" max="6930" width="12.42578125" style="263" bestFit="1" customWidth="1"/>
    <col min="6931" max="6931" width="7" style="263" bestFit="1" customWidth="1"/>
    <col min="6932" max="6932" width="13.5703125" style="263" bestFit="1" customWidth="1"/>
    <col min="6933" max="6933" width="8" style="263" customWidth="1"/>
    <col min="6934" max="7168" width="9.140625" style="263"/>
    <col min="7169" max="7169" width="5.7109375" style="263" customWidth="1"/>
    <col min="7170" max="7170" width="5.28515625" style="263" customWidth="1"/>
    <col min="7171" max="7171" width="4.85546875" style="263" customWidth="1"/>
    <col min="7172" max="7172" width="13.5703125" style="263" bestFit="1" customWidth="1"/>
    <col min="7173" max="7173" width="7" style="263" bestFit="1" customWidth="1"/>
    <col min="7174" max="7174" width="12.42578125" style="263" bestFit="1" customWidth="1"/>
    <col min="7175" max="7175" width="7" style="263" bestFit="1" customWidth="1"/>
    <col min="7176" max="7176" width="13.5703125" style="263" bestFit="1" customWidth="1"/>
    <col min="7177" max="7177" width="7" style="263" bestFit="1" customWidth="1"/>
    <col min="7178" max="7178" width="12.42578125" style="263" bestFit="1" customWidth="1"/>
    <col min="7179" max="7179" width="6" style="263" bestFit="1" customWidth="1"/>
    <col min="7180" max="7180" width="12.42578125" style="263" bestFit="1" customWidth="1"/>
    <col min="7181" max="7181" width="6" style="263" bestFit="1" customWidth="1"/>
    <col min="7182" max="7182" width="12.42578125" style="263" bestFit="1" customWidth="1"/>
    <col min="7183" max="7183" width="6.5703125" style="263" bestFit="1" customWidth="1"/>
    <col min="7184" max="7184" width="13.5703125" style="263" bestFit="1" customWidth="1"/>
    <col min="7185" max="7185" width="7" style="263" bestFit="1" customWidth="1"/>
    <col min="7186" max="7186" width="12.42578125" style="263" bestFit="1" customWidth="1"/>
    <col min="7187" max="7187" width="7" style="263" bestFit="1" customWidth="1"/>
    <col min="7188" max="7188" width="13.5703125" style="263" bestFit="1" customWidth="1"/>
    <col min="7189" max="7189" width="8" style="263" customWidth="1"/>
    <col min="7190" max="7424" width="9.140625" style="263"/>
    <col min="7425" max="7425" width="5.7109375" style="263" customWidth="1"/>
    <col min="7426" max="7426" width="5.28515625" style="263" customWidth="1"/>
    <col min="7427" max="7427" width="4.85546875" style="263" customWidth="1"/>
    <col min="7428" max="7428" width="13.5703125" style="263" bestFit="1" customWidth="1"/>
    <col min="7429" max="7429" width="7" style="263" bestFit="1" customWidth="1"/>
    <col min="7430" max="7430" width="12.42578125" style="263" bestFit="1" customWidth="1"/>
    <col min="7431" max="7431" width="7" style="263" bestFit="1" customWidth="1"/>
    <col min="7432" max="7432" width="13.5703125" style="263" bestFit="1" customWidth="1"/>
    <col min="7433" max="7433" width="7" style="263" bestFit="1" customWidth="1"/>
    <col min="7434" max="7434" width="12.42578125" style="263" bestFit="1" customWidth="1"/>
    <col min="7435" max="7435" width="6" style="263" bestFit="1" customWidth="1"/>
    <col min="7436" max="7436" width="12.42578125" style="263" bestFit="1" customWidth="1"/>
    <col min="7437" max="7437" width="6" style="263" bestFit="1" customWidth="1"/>
    <col min="7438" max="7438" width="12.42578125" style="263" bestFit="1" customWidth="1"/>
    <col min="7439" max="7439" width="6.5703125" style="263" bestFit="1" customWidth="1"/>
    <col min="7440" max="7440" width="13.5703125" style="263" bestFit="1" customWidth="1"/>
    <col min="7441" max="7441" width="7" style="263" bestFit="1" customWidth="1"/>
    <col min="7442" max="7442" width="12.42578125" style="263" bestFit="1" customWidth="1"/>
    <col min="7443" max="7443" width="7" style="263" bestFit="1" customWidth="1"/>
    <col min="7444" max="7444" width="13.5703125" style="263" bestFit="1" customWidth="1"/>
    <col min="7445" max="7445" width="8" style="263" customWidth="1"/>
    <col min="7446" max="7680" width="9.140625" style="263"/>
    <col min="7681" max="7681" width="5.7109375" style="263" customWidth="1"/>
    <col min="7682" max="7682" width="5.28515625" style="263" customWidth="1"/>
    <col min="7683" max="7683" width="4.85546875" style="263" customWidth="1"/>
    <col min="7684" max="7684" width="13.5703125" style="263" bestFit="1" customWidth="1"/>
    <col min="7685" max="7685" width="7" style="263" bestFit="1" customWidth="1"/>
    <col min="7686" max="7686" width="12.42578125" style="263" bestFit="1" customWidth="1"/>
    <col min="7687" max="7687" width="7" style="263" bestFit="1" customWidth="1"/>
    <col min="7688" max="7688" width="13.5703125" style="263" bestFit="1" customWidth="1"/>
    <col min="7689" max="7689" width="7" style="263" bestFit="1" customWidth="1"/>
    <col min="7690" max="7690" width="12.42578125" style="263" bestFit="1" customWidth="1"/>
    <col min="7691" max="7691" width="6" style="263" bestFit="1" customWidth="1"/>
    <col min="7692" max="7692" width="12.42578125" style="263" bestFit="1" customWidth="1"/>
    <col min="7693" max="7693" width="6" style="263" bestFit="1" customWidth="1"/>
    <col min="7694" max="7694" width="12.42578125" style="263" bestFit="1" customWidth="1"/>
    <col min="7695" max="7695" width="6.5703125" style="263" bestFit="1" customWidth="1"/>
    <col min="7696" max="7696" width="13.5703125" style="263" bestFit="1" customWidth="1"/>
    <col min="7697" max="7697" width="7" style="263" bestFit="1" customWidth="1"/>
    <col min="7698" max="7698" width="12.42578125" style="263" bestFit="1" customWidth="1"/>
    <col min="7699" max="7699" width="7" style="263" bestFit="1" customWidth="1"/>
    <col min="7700" max="7700" width="13.5703125" style="263" bestFit="1" customWidth="1"/>
    <col min="7701" max="7701" width="8" style="263" customWidth="1"/>
    <col min="7702" max="7936" width="9.140625" style="263"/>
    <col min="7937" max="7937" width="5.7109375" style="263" customWidth="1"/>
    <col min="7938" max="7938" width="5.28515625" style="263" customWidth="1"/>
    <col min="7939" max="7939" width="4.85546875" style="263" customWidth="1"/>
    <col min="7940" max="7940" width="13.5703125" style="263" bestFit="1" customWidth="1"/>
    <col min="7941" max="7941" width="7" style="263" bestFit="1" customWidth="1"/>
    <col min="7942" max="7942" width="12.42578125" style="263" bestFit="1" customWidth="1"/>
    <col min="7943" max="7943" width="7" style="263" bestFit="1" customWidth="1"/>
    <col min="7944" max="7944" width="13.5703125" style="263" bestFit="1" customWidth="1"/>
    <col min="7945" max="7945" width="7" style="263" bestFit="1" customWidth="1"/>
    <col min="7946" max="7946" width="12.42578125" style="263" bestFit="1" customWidth="1"/>
    <col min="7947" max="7947" width="6" style="263" bestFit="1" customWidth="1"/>
    <col min="7948" max="7948" width="12.42578125" style="263" bestFit="1" customWidth="1"/>
    <col min="7949" max="7949" width="6" style="263" bestFit="1" customWidth="1"/>
    <col min="7950" max="7950" width="12.42578125" style="263" bestFit="1" customWidth="1"/>
    <col min="7951" max="7951" width="6.5703125" style="263" bestFit="1" customWidth="1"/>
    <col min="7952" max="7952" width="13.5703125" style="263" bestFit="1" customWidth="1"/>
    <col min="7953" max="7953" width="7" style="263" bestFit="1" customWidth="1"/>
    <col min="7954" max="7954" width="12.42578125" style="263" bestFit="1" customWidth="1"/>
    <col min="7955" max="7955" width="7" style="263" bestFit="1" customWidth="1"/>
    <col min="7956" max="7956" width="13.5703125" style="263" bestFit="1" customWidth="1"/>
    <col min="7957" max="7957" width="8" style="263" customWidth="1"/>
    <col min="7958" max="8192" width="9.140625" style="263"/>
    <col min="8193" max="8193" width="5.7109375" style="263" customWidth="1"/>
    <col min="8194" max="8194" width="5.28515625" style="263" customWidth="1"/>
    <col min="8195" max="8195" width="4.85546875" style="263" customWidth="1"/>
    <col min="8196" max="8196" width="13.5703125" style="263" bestFit="1" customWidth="1"/>
    <col min="8197" max="8197" width="7" style="263" bestFit="1" customWidth="1"/>
    <col min="8198" max="8198" width="12.42578125" style="263" bestFit="1" customWidth="1"/>
    <col min="8199" max="8199" width="7" style="263" bestFit="1" customWidth="1"/>
    <col min="8200" max="8200" width="13.5703125" style="263" bestFit="1" customWidth="1"/>
    <col min="8201" max="8201" width="7" style="263" bestFit="1" customWidth="1"/>
    <col min="8202" max="8202" width="12.42578125" style="263" bestFit="1" customWidth="1"/>
    <col min="8203" max="8203" width="6" style="263" bestFit="1" customWidth="1"/>
    <col min="8204" max="8204" width="12.42578125" style="263" bestFit="1" customWidth="1"/>
    <col min="8205" max="8205" width="6" style="263" bestFit="1" customWidth="1"/>
    <col min="8206" max="8206" width="12.42578125" style="263" bestFit="1" customWidth="1"/>
    <col min="8207" max="8207" width="6.5703125" style="263" bestFit="1" customWidth="1"/>
    <col min="8208" max="8208" width="13.5703125" style="263" bestFit="1" customWidth="1"/>
    <col min="8209" max="8209" width="7" style="263" bestFit="1" customWidth="1"/>
    <col min="8210" max="8210" width="12.42578125" style="263" bestFit="1" customWidth="1"/>
    <col min="8211" max="8211" width="7" style="263" bestFit="1" customWidth="1"/>
    <col min="8212" max="8212" width="13.5703125" style="263" bestFit="1" customWidth="1"/>
    <col min="8213" max="8213" width="8" style="263" customWidth="1"/>
    <col min="8214" max="8448" width="9.140625" style="263"/>
    <col min="8449" max="8449" width="5.7109375" style="263" customWidth="1"/>
    <col min="8450" max="8450" width="5.28515625" style="263" customWidth="1"/>
    <col min="8451" max="8451" width="4.85546875" style="263" customWidth="1"/>
    <col min="8452" max="8452" width="13.5703125" style="263" bestFit="1" customWidth="1"/>
    <col min="8453" max="8453" width="7" style="263" bestFit="1" customWidth="1"/>
    <col min="8454" max="8454" width="12.42578125" style="263" bestFit="1" customWidth="1"/>
    <col min="8455" max="8455" width="7" style="263" bestFit="1" customWidth="1"/>
    <col min="8456" max="8456" width="13.5703125" style="263" bestFit="1" customWidth="1"/>
    <col min="8457" max="8457" width="7" style="263" bestFit="1" customWidth="1"/>
    <col min="8458" max="8458" width="12.42578125" style="263" bestFit="1" customWidth="1"/>
    <col min="8459" max="8459" width="6" style="263" bestFit="1" customWidth="1"/>
    <col min="8460" max="8460" width="12.42578125" style="263" bestFit="1" customWidth="1"/>
    <col min="8461" max="8461" width="6" style="263" bestFit="1" customWidth="1"/>
    <col min="8462" max="8462" width="12.42578125" style="263" bestFit="1" customWidth="1"/>
    <col min="8463" max="8463" width="6.5703125" style="263" bestFit="1" customWidth="1"/>
    <col min="8464" max="8464" width="13.5703125" style="263" bestFit="1" customWidth="1"/>
    <col min="8465" max="8465" width="7" style="263" bestFit="1" customWidth="1"/>
    <col min="8466" max="8466" width="12.42578125" style="263" bestFit="1" customWidth="1"/>
    <col min="8467" max="8467" width="7" style="263" bestFit="1" customWidth="1"/>
    <col min="8468" max="8468" width="13.5703125" style="263" bestFit="1" customWidth="1"/>
    <col min="8469" max="8469" width="8" style="263" customWidth="1"/>
    <col min="8470" max="8704" width="9.140625" style="263"/>
    <col min="8705" max="8705" width="5.7109375" style="263" customWidth="1"/>
    <col min="8706" max="8706" width="5.28515625" style="263" customWidth="1"/>
    <col min="8707" max="8707" width="4.85546875" style="263" customWidth="1"/>
    <col min="8708" max="8708" width="13.5703125" style="263" bestFit="1" customWidth="1"/>
    <col min="8709" max="8709" width="7" style="263" bestFit="1" customWidth="1"/>
    <col min="8710" max="8710" width="12.42578125" style="263" bestFit="1" customWidth="1"/>
    <col min="8711" max="8711" width="7" style="263" bestFit="1" customWidth="1"/>
    <col min="8712" max="8712" width="13.5703125" style="263" bestFit="1" customWidth="1"/>
    <col min="8713" max="8713" width="7" style="263" bestFit="1" customWidth="1"/>
    <col min="8714" max="8714" width="12.42578125" style="263" bestFit="1" customWidth="1"/>
    <col min="8715" max="8715" width="6" style="263" bestFit="1" customWidth="1"/>
    <col min="8716" max="8716" width="12.42578125" style="263" bestFit="1" customWidth="1"/>
    <col min="8717" max="8717" width="6" style="263" bestFit="1" customWidth="1"/>
    <col min="8718" max="8718" width="12.42578125" style="263" bestFit="1" customWidth="1"/>
    <col min="8719" max="8719" width="6.5703125" style="263" bestFit="1" customWidth="1"/>
    <col min="8720" max="8720" width="13.5703125" style="263" bestFit="1" customWidth="1"/>
    <col min="8721" max="8721" width="7" style="263" bestFit="1" customWidth="1"/>
    <col min="8722" max="8722" width="12.42578125" style="263" bestFit="1" customWidth="1"/>
    <col min="8723" max="8723" width="7" style="263" bestFit="1" customWidth="1"/>
    <col min="8724" max="8724" width="13.5703125" style="263" bestFit="1" customWidth="1"/>
    <col min="8725" max="8725" width="8" style="263" customWidth="1"/>
    <col min="8726" max="8960" width="9.140625" style="263"/>
    <col min="8961" max="8961" width="5.7109375" style="263" customWidth="1"/>
    <col min="8962" max="8962" width="5.28515625" style="263" customWidth="1"/>
    <col min="8963" max="8963" width="4.85546875" style="263" customWidth="1"/>
    <col min="8964" max="8964" width="13.5703125" style="263" bestFit="1" customWidth="1"/>
    <col min="8965" max="8965" width="7" style="263" bestFit="1" customWidth="1"/>
    <col min="8966" max="8966" width="12.42578125" style="263" bestFit="1" customWidth="1"/>
    <col min="8967" max="8967" width="7" style="263" bestFit="1" customWidth="1"/>
    <col min="8968" max="8968" width="13.5703125" style="263" bestFit="1" customWidth="1"/>
    <col min="8969" max="8969" width="7" style="263" bestFit="1" customWidth="1"/>
    <col min="8970" max="8970" width="12.42578125" style="263" bestFit="1" customWidth="1"/>
    <col min="8971" max="8971" width="6" style="263" bestFit="1" customWidth="1"/>
    <col min="8972" max="8972" width="12.42578125" style="263" bestFit="1" customWidth="1"/>
    <col min="8973" max="8973" width="6" style="263" bestFit="1" customWidth="1"/>
    <col min="8974" max="8974" width="12.42578125" style="263" bestFit="1" customWidth="1"/>
    <col min="8975" max="8975" width="6.5703125" style="263" bestFit="1" customWidth="1"/>
    <col min="8976" max="8976" width="13.5703125" style="263" bestFit="1" customWidth="1"/>
    <col min="8977" max="8977" width="7" style="263" bestFit="1" customWidth="1"/>
    <col min="8978" max="8978" width="12.42578125" style="263" bestFit="1" customWidth="1"/>
    <col min="8979" max="8979" width="7" style="263" bestFit="1" customWidth="1"/>
    <col min="8980" max="8980" width="13.5703125" style="263" bestFit="1" customWidth="1"/>
    <col min="8981" max="8981" width="8" style="263" customWidth="1"/>
    <col min="8982" max="9216" width="9.140625" style="263"/>
    <col min="9217" max="9217" width="5.7109375" style="263" customWidth="1"/>
    <col min="9218" max="9218" width="5.28515625" style="263" customWidth="1"/>
    <col min="9219" max="9219" width="4.85546875" style="263" customWidth="1"/>
    <col min="9220" max="9220" width="13.5703125" style="263" bestFit="1" customWidth="1"/>
    <col min="9221" max="9221" width="7" style="263" bestFit="1" customWidth="1"/>
    <col min="9222" max="9222" width="12.42578125" style="263" bestFit="1" customWidth="1"/>
    <col min="9223" max="9223" width="7" style="263" bestFit="1" customWidth="1"/>
    <col min="9224" max="9224" width="13.5703125" style="263" bestFit="1" customWidth="1"/>
    <col min="9225" max="9225" width="7" style="263" bestFit="1" customWidth="1"/>
    <col min="9226" max="9226" width="12.42578125" style="263" bestFit="1" customWidth="1"/>
    <col min="9227" max="9227" width="6" style="263" bestFit="1" customWidth="1"/>
    <col min="9228" max="9228" width="12.42578125" style="263" bestFit="1" customWidth="1"/>
    <col min="9229" max="9229" width="6" style="263" bestFit="1" customWidth="1"/>
    <col min="9230" max="9230" width="12.42578125" style="263" bestFit="1" customWidth="1"/>
    <col min="9231" max="9231" width="6.5703125" style="263" bestFit="1" customWidth="1"/>
    <col min="9232" max="9232" width="13.5703125" style="263" bestFit="1" customWidth="1"/>
    <col min="9233" max="9233" width="7" style="263" bestFit="1" customWidth="1"/>
    <col min="9234" max="9234" width="12.42578125" style="263" bestFit="1" customWidth="1"/>
    <col min="9235" max="9235" width="7" style="263" bestFit="1" customWidth="1"/>
    <col min="9236" max="9236" width="13.5703125" style="263" bestFit="1" customWidth="1"/>
    <col min="9237" max="9237" width="8" style="263" customWidth="1"/>
    <col min="9238" max="9472" width="9.140625" style="263"/>
    <col min="9473" max="9473" width="5.7109375" style="263" customWidth="1"/>
    <col min="9474" max="9474" width="5.28515625" style="263" customWidth="1"/>
    <col min="9475" max="9475" width="4.85546875" style="263" customWidth="1"/>
    <col min="9476" max="9476" width="13.5703125" style="263" bestFit="1" customWidth="1"/>
    <col min="9477" max="9477" width="7" style="263" bestFit="1" customWidth="1"/>
    <col min="9478" max="9478" width="12.42578125" style="263" bestFit="1" customWidth="1"/>
    <col min="9479" max="9479" width="7" style="263" bestFit="1" customWidth="1"/>
    <col min="9480" max="9480" width="13.5703125" style="263" bestFit="1" customWidth="1"/>
    <col min="9481" max="9481" width="7" style="263" bestFit="1" customWidth="1"/>
    <col min="9482" max="9482" width="12.42578125" style="263" bestFit="1" customWidth="1"/>
    <col min="9483" max="9483" width="6" style="263" bestFit="1" customWidth="1"/>
    <col min="9484" max="9484" width="12.42578125" style="263" bestFit="1" customWidth="1"/>
    <col min="9485" max="9485" width="6" style="263" bestFit="1" customWidth="1"/>
    <col min="9486" max="9486" width="12.42578125" style="263" bestFit="1" customWidth="1"/>
    <col min="9487" max="9487" width="6.5703125" style="263" bestFit="1" customWidth="1"/>
    <col min="9488" max="9488" width="13.5703125" style="263" bestFit="1" customWidth="1"/>
    <col min="9489" max="9489" width="7" style="263" bestFit="1" customWidth="1"/>
    <col min="9490" max="9490" width="12.42578125" style="263" bestFit="1" customWidth="1"/>
    <col min="9491" max="9491" width="7" style="263" bestFit="1" customWidth="1"/>
    <col min="9492" max="9492" width="13.5703125" style="263" bestFit="1" customWidth="1"/>
    <col min="9493" max="9493" width="8" style="263" customWidth="1"/>
    <col min="9494" max="9728" width="9.140625" style="263"/>
    <col min="9729" max="9729" width="5.7109375" style="263" customWidth="1"/>
    <col min="9730" max="9730" width="5.28515625" style="263" customWidth="1"/>
    <col min="9731" max="9731" width="4.85546875" style="263" customWidth="1"/>
    <col min="9732" max="9732" width="13.5703125" style="263" bestFit="1" customWidth="1"/>
    <col min="9733" max="9733" width="7" style="263" bestFit="1" customWidth="1"/>
    <col min="9734" max="9734" width="12.42578125" style="263" bestFit="1" customWidth="1"/>
    <col min="9735" max="9735" width="7" style="263" bestFit="1" customWidth="1"/>
    <col min="9736" max="9736" width="13.5703125" style="263" bestFit="1" customWidth="1"/>
    <col min="9737" max="9737" width="7" style="263" bestFit="1" customWidth="1"/>
    <col min="9738" max="9738" width="12.42578125" style="263" bestFit="1" customWidth="1"/>
    <col min="9739" max="9739" width="6" style="263" bestFit="1" customWidth="1"/>
    <col min="9740" max="9740" width="12.42578125" style="263" bestFit="1" customWidth="1"/>
    <col min="9741" max="9741" width="6" style="263" bestFit="1" customWidth="1"/>
    <col min="9742" max="9742" width="12.42578125" style="263" bestFit="1" customWidth="1"/>
    <col min="9743" max="9743" width="6.5703125" style="263" bestFit="1" customWidth="1"/>
    <col min="9744" max="9744" width="13.5703125" style="263" bestFit="1" customWidth="1"/>
    <col min="9745" max="9745" width="7" style="263" bestFit="1" customWidth="1"/>
    <col min="9746" max="9746" width="12.42578125" style="263" bestFit="1" customWidth="1"/>
    <col min="9747" max="9747" width="7" style="263" bestFit="1" customWidth="1"/>
    <col min="9748" max="9748" width="13.5703125" style="263" bestFit="1" customWidth="1"/>
    <col min="9749" max="9749" width="8" style="263" customWidth="1"/>
    <col min="9750" max="9984" width="9.140625" style="263"/>
    <col min="9985" max="9985" width="5.7109375" style="263" customWidth="1"/>
    <col min="9986" max="9986" width="5.28515625" style="263" customWidth="1"/>
    <col min="9987" max="9987" width="4.85546875" style="263" customWidth="1"/>
    <col min="9988" max="9988" width="13.5703125" style="263" bestFit="1" customWidth="1"/>
    <col min="9989" max="9989" width="7" style="263" bestFit="1" customWidth="1"/>
    <col min="9990" max="9990" width="12.42578125" style="263" bestFit="1" customWidth="1"/>
    <col min="9991" max="9991" width="7" style="263" bestFit="1" customWidth="1"/>
    <col min="9992" max="9992" width="13.5703125" style="263" bestFit="1" customWidth="1"/>
    <col min="9993" max="9993" width="7" style="263" bestFit="1" customWidth="1"/>
    <col min="9994" max="9994" width="12.42578125" style="263" bestFit="1" customWidth="1"/>
    <col min="9995" max="9995" width="6" style="263" bestFit="1" customWidth="1"/>
    <col min="9996" max="9996" width="12.42578125" style="263" bestFit="1" customWidth="1"/>
    <col min="9997" max="9997" width="6" style="263" bestFit="1" customWidth="1"/>
    <col min="9998" max="9998" width="12.42578125" style="263" bestFit="1" customWidth="1"/>
    <col min="9999" max="9999" width="6.5703125" style="263" bestFit="1" customWidth="1"/>
    <col min="10000" max="10000" width="13.5703125" style="263" bestFit="1" customWidth="1"/>
    <col min="10001" max="10001" width="7" style="263" bestFit="1" customWidth="1"/>
    <col min="10002" max="10002" width="12.42578125" style="263" bestFit="1" customWidth="1"/>
    <col min="10003" max="10003" width="7" style="263" bestFit="1" customWidth="1"/>
    <col min="10004" max="10004" width="13.5703125" style="263" bestFit="1" customWidth="1"/>
    <col min="10005" max="10005" width="8" style="263" customWidth="1"/>
    <col min="10006" max="10240" width="9.140625" style="263"/>
    <col min="10241" max="10241" width="5.7109375" style="263" customWidth="1"/>
    <col min="10242" max="10242" width="5.28515625" style="263" customWidth="1"/>
    <col min="10243" max="10243" width="4.85546875" style="263" customWidth="1"/>
    <col min="10244" max="10244" width="13.5703125" style="263" bestFit="1" customWidth="1"/>
    <col min="10245" max="10245" width="7" style="263" bestFit="1" customWidth="1"/>
    <col min="10246" max="10246" width="12.42578125" style="263" bestFit="1" customWidth="1"/>
    <col min="10247" max="10247" width="7" style="263" bestFit="1" customWidth="1"/>
    <col min="10248" max="10248" width="13.5703125" style="263" bestFit="1" customWidth="1"/>
    <col min="10249" max="10249" width="7" style="263" bestFit="1" customWidth="1"/>
    <col min="10250" max="10250" width="12.42578125" style="263" bestFit="1" customWidth="1"/>
    <col min="10251" max="10251" width="6" style="263" bestFit="1" customWidth="1"/>
    <col min="10252" max="10252" width="12.42578125" style="263" bestFit="1" customWidth="1"/>
    <col min="10253" max="10253" width="6" style="263" bestFit="1" customWidth="1"/>
    <col min="10254" max="10254" width="12.42578125" style="263" bestFit="1" customWidth="1"/>
    <col min="10255" max="10255" width="6.5703125" style="263" bestFit="1" customWidth="1"/>
    <col min="10256" max="10256" width="13.5703125" style="263" bestFit="1" customWidth="1"/>
    <col min="10257" max="10257" width="7" style="263" bestFit="1" customWidth="1"/>
    <col min="10258" max="10258" width="12.42578125" style="263" bestFit="1" customWidth="1"/>
    <col min="10259" max="10259" width="7" style="263" bestFit="1" customWidth="1"/>
    <col min="10260" max="10260" width="13.5703125" style="263" bestFit="1" customWidth="1"/>
    <col min="10261" max="10261" width="8" style="263" customWidth="1"/>
    <col min="10262" max="10496" width="9.140625" style="263"/>
    <col min="10497" max="10497" width="5.7109375" style="263" customWidth="1"/>
    <col min="10498" max="10498" width="5.28515625" style="263" customWidth="1"/>
    <col min="10499" max="10499" width="4.85546875" style="263" customWidth="1"/>
    <col min="10500" max="10500" width="13.5703125" style="263" bestFit="1" customWidth="1"/>
    <col min="10501" max="10501" width="7" style="263" bestFit="1" customWidth="1"/>
    <col min="10502" max="10502" width="12.42578125" style="263" bestFit="1" customWidth="1"/>
    <col min="10503" max="10503" width="7" style="263" bestFit="1" customWidth="1"/>
    <col min="10504" max="10504" width="13.5703125" style="263" bestFit="1" customWidth="1"/>
    <col min="10505" max="10505" width="7" style="263" bestFit="1" customWidth="1"/>
    <col min="10506" max="10506" width="12.42578125" style="263" bestFit="1" customWidth="1"/>
    <col min="10507" max="10507" width="6" style="263" bestFit="1" customWidth="1"/>
    <col min="10508" max="10508" width="12.42578125" style="263" bestFit="1" customWidth="1"/>
    <col min="10509" max="10509" width="6" style="263" bestFit="1" customWidth="1"/>
    <col min="10510" max="10510" width="12.42578125" style="263" bestFit="1" customWidth="1"/>
    <col min="10511" max="10511" width="6.5703125" style="263" bestFit="1" customWidth="1"/>
    <col min="10512" max="10512" width="13.5703125" style="263" bestFit="1" customWidth="1"/>
    <col min="10513" max="10513" width="7" style="263" bestFit="1" customWidth="1"/>
    <col min="10514" max="10514" width="12.42578125" style="263" bestFit="1" customWidth="1"/>
    <col min="10515" max="10515" width="7" style="263" bestFit="1" customWidth="1"/>
    <col min="10516" max="10516" width="13.5703125" style="263" bestFit="1" customWidth="1"/>
    <col min="10517" max="10517" width="8" style="263" customWidth="1"/>
    <col min="10518" max="10752" width="9.140625" style="263"/>
    <col min="10753" max="10753" width="5.7109375" style="263" customWidth="1"/>
    <col min="10754" max="10754" width="5.28515625" style="263" customWidth="1"/>
    <col min="10755" max="10755" width="4.85546875" style="263" customWidth="1"/>
    <col min="10756" max="10756" width="13.5703125" style="263" bestFit="1" customWidth="1"/>
    <col min="10757" max="10757" width="7" style="263" bestFit="1" customWidth="1"/>
    <col min="10758" max="10758" width="12.42578125" style="263" bestFit="1" customWidth="1"/>
    <col min="10759" max="10759" width="7" style="263" bestFit="1" customWidth="1"/>
    <col min="10760" max="10760" width="13.5703125" style="263" bestFit="1" customWidth="1"/>
    <col min="10761" max="10761" width="7" style="263" bestFit="1" customWidth="1"/>
    <col min="10762" max="10762" width="12.42578125" style="263" bestFit="1" customWidth="1"/>
    <col min="10763" max="10763" width="6" style="263" bestFit="1" customWidth="1"/>
    <col min="10764" max="10764" width="12.42578125" style="263" bestFit="1" customWidth="1"/>
    <col min="10765" max="10765" width="6" style="263" bestFit="1" customWidth="1"/>
    <col min="10766" max="10766" width="12.42578125" style="263" bestFit="1" customWidth="1"/>
    <col min="10767" max="10767" width="6.5703125" style="263" bestFit="1" customWidth="1"/>
    <col min="10768" max="10768" width="13.5703125" style="263" bestFit="1" customWidth="1"/>
    <col min="10769" max="10769" width="7" style="263" bestFit="1" customWidth="1"/>
    <col min="10770" max="10770" width="12.42578125" style="263" bestFit="1" customWidth="1"/>
    <col min="10771" max="10771" width="7" style="263" bestFit="1" customWidth="1"/>
    <col min="10772" max="10772" width="13.5703125" style="263" bestFit="1" customWidth="1"/>
    <col min="10773" max="10773" width="8" style="263" customWidth="1"/>
    <col min="10774" max="11008" width="9.140625" style="263"/>
    <col min="11009" max="11009" width="5.7109375" style="263" customWidth="1"/>
    <col min="11010" max="11010" width="5.28515625" style="263" customWidth="1"/>
    <col min="11011" max="11011" width="4.85546875" style="263" customWidth="1"/>
    <col min="11012" max="11012" width="13.5703125" style="263" bestFit="1" customWidth="1"/>
    <col min="11013" max="11013" width="7" style="263" bestFit="1" customWidth="1"/>
    <col min="11014" max="11014" width="12.42578125" style="263" bestFit="1" customWidth="1"/>
    <col min="11015" max="11015" width="7" style="263" bestFit="1" customWidth="1"/>
    <col min="11016" max="11016" width="13.5703125" style="263" bestFit="1" customWidth="1"/>
    <col min="11017" max="11017" width="7" style="263" bestFit="1" customWidth="1"/>
    <col min="11018" max="11018" width="12.42578125" style="263" bestFit="1" customWidth="1"/>
    <col min="11019" max="11019" width="6" style="263" bestFit="1" customWidth="1"/>
    <col min="11020" max="11020" width="12.42578125" style="263" bestFit="1" customWidth="1"/>
    <col min="11021" max="11021" width="6" style="263" bestFit="1" customWidth="1"/>
    <col min="11022" max="11022" width="12.42578125" style="263" bestFit="1" customWidth="1"/>
    <col min="11023" max="11023" width="6.5703125" style="263" bestFit="1" customWidth="1"/>
    <col min="11024" max="11024" width="13.5703125" style="263" bestFit="1" customWidth="1"/>
    <col min="11025" max="11025" width="7" style="263" bestFit="1" customWidth="1"/>
    <col min="11026" max="11026" width="12.42578125" style="263" bestFit="1" customWidth="1"/>
    <col min="11027" max="11027" width="7" style="263" bestFit="1" customWidth="1"/>
    <col min="11028" max="11028" width="13.5703125" style="263" bestFit="1" customWidth="1"/>
    <col min="11029" max="11029" width="8" style="263" customWidth="1"/>
    <col min="11030" max="11264" width="9.140625" style="263"/>
    <col min="11265" max="11265" width="5.7109375" style="263" customWidth="1"/>
    <col min="11266" max="11266" width="5.28515625" style="263" customWidth="1"/>
    <col min="11267" max="11267" width="4.85546875" style="263" customWidth="1"/>
    <col min="11268" max="11268" width="13.5703125" style="263" bestFit="1" customWidth="1"/>
    <col min="11269" max="11269" width="7" style="263" bestFit="1" customWidth="1"/>
    <col min="11270" max="11270" width="12.42578125" style="263" bestFit="1" customWidth="1"/>
    <col min="11271" max="11271" width="7" style="263" bestFit="1" customWidth="1"/>
    <col min="11272" max="11272" width="13.5703125" style="263" bestFit="1" customWidth="1"/>
    <col min="11273" max="11273" width="7" style="263" bestFit="1" customWidth="1"/>
    <col min="11274" max="11274" width="12.42578125" style="263" bestFit="1" customWidth="1"/>
    <col min="11275" max="11275" width="6" style="263" bestFit="1" customWidth="1"/>
    <col min="11276" max="11276" width="12.42578125" style="263" bestFit="1" customWidth="1"/>
    <col min="11277" max="11277" width="6" style="263" bestFit="1" customWidth="1"/>
    <col min="11278" max="11278" width="12.42578125" style="263" bestFit="1" customWidth="1"/>
    <col min="11279" max="11279" width="6.5703125" style="263" bestFit="1" customWidth="1"/>
    <col min="11280" max="11280" width="13.5703125" style="263" bestFit="1" customWidth="1"/>
    <col min="11281" max="11281" width="7" style="263" bestFit="1" customWidth="1"/>
    <col min="11282" max="11282" width="12.42578125" style="263" bestFit="1" customWidth="1"/>
    <col min="11283" max="11283" width="7" style="263" bestFit="1" customWidth="1"/>
    <col min="11284" max="11284" width="13.5703125" style="263" bestFit="1" customWidth="1"/>
    <col min="11285" max="11285" width="8" style="263" customWidth="1"/>
    <col min="11286" max="11520" width="9.140625" style="263"/>
    <col min="11521" max="11521" width="5.7109375" style="263" customWidth="1"/>
    <col min="11522" max="11522" width="5.28515625" style="263" customWidth="1"/>
    <col min="11523" max="11523" width="4.85546875" style="263" customWidth="1"/>
    <col min="11524" max="11524" width="13.5703125" style="263" bestFit="1" customWidth="1"/>
    <col min="11525" max="11525" width="7" style="263" bestFit="1" customWidth="1"/>
    <col min="11526" max="11526" width="12.42578125" style="263" bestFit="1" customWidth="1"/>
    <col min="11527" max="11527" width="7" style="263" bestFit="1" customWidth="1"/>
    <col min="11528" max="11528" width="13.5703125" style="263" bestFit="1" customWidth="1"/>
    <col min="11529" max="11529" width="7" style="263" bestFit="1" customWidth="1"/>
    <col min="11530" max="11530" width="12.42578125" style="263" bestFit="1" customWidth="1"/>
    <col min="11531" max="11531" width="6" style="263" bestFit="1" customWidth="1"/>
    <col min="11532" max="11532" width="12.42578125" style="263" bestFit="1" customWidth="1"/>
    <col min="11533" max="11533" width="6" style="263" bestFit="1" customWidth="1"/>
    <col min="11534" max="11534" width="12.42578125" style="263" bestFit="1" customWidth="1"/>
    <col min="11535" max="11535" width="6.5703125" style="263" bestFit="1" customWidth="1"/>
    <col min="11536" max="11536" width="13.5703125" style="263" bestFit="1" customWidth="1"/>
    <col min="11537" max="11537" width="7" style="263" bestFit="1" customWidth="1"/>
    <col min="11538" max="11538" width="12.42578125" style="263" bestFit="1" customWidth="1"/>
    <col min="11539" max="11539" width="7" style="263" bestFit="1" customWidth="1"/>
    <col min="11540" max="11540" width="13.5703125" style="263" bestFit="1" customWidth="1"/>
    <col min="11541" max="11541" width="8" style="263" customWidth="1"/>
    <col min="11542" max="11776" width="9.140625" style="263"/>
    <col min="11777" max="11777" width="5.7109375" style="263" customWidth="1"/>
    <col min="11778" max="11778" width="5.28515625" style="263" customWidth="1"/>
    <col min="11779" max="11779" width="4.85546875" style="263" customWidth="1"/>
    <col min="11780" max="11780" width="13.5703125" style="263" bestFit="1" customWidth="1"/>
    <col min="11781" max="11781" width="7" style="263" bestFit="1" customWidth="1"/>
    <col min="11782" max="11782" width="12.42578125" style="263" bestFit="1" customWidth="1"/>
    <col min="11783" max="11783" width="7" style="263" bestFit="1" customWidth="1"/>
    <col min="11784" max="11784" width="13.5703125" style="263" bestFit="1" customWidth="1"/>
    <col min="11785" max="11785" width="7" style="263" bestFit="1" customWidth="1"/>
    <col min="11786" max="11786" width="12.42578125" style="263" bestFit="1" customWidth="1"/>
    <col min="11787" max="11787" width="6" style="263" bestFit="1" customWidth="1"/>
    <col min="11788" max="11788" width="12.42578125" style="263" bestFit="1" customWidth="1"/>
    <col min="11789" max="11789" width="6" style="263" bestFit="1" customWidth="1"/>
    <col min="11790" max="11790" width="12.42578125" style="263" bestFit="1" customWidth="1"/>
    <col min="11791" max="11791" width="6.5703125" style="263" bestFit="1" customWidth="1"/>
    <col min="11792" max="11792" width="13.5703125" style="263" bestFit="1" customWidth="1"/>
    <col min="11793" max="11793" width="7" style="263" bestFit="1" customWidth="1"/>
    <col min="11794" max="11794" width="12.42578125" style="263" bestFit="1" customWidth="1"/>
    <col min="11795" max="11795" width="7" style="263" bestFit="1" customWidth="1"/>
    <col min="11796" max="11796" width="13.5703125" style="263" bestFit="1" customWidth="1"/>
    <col min="11797" max="11797" width="8" style="263" customWidth="1"/>
    <col min="11798" max="12032" width="9.140625" style="263"/>
    <col min="12033" max="12033" width="5.7109375" style="263" customWidth="1"/>
    <col min="12034" max="12034" width="5.28515625" style="263" customWidth="1"/>
    <col min="12035" max="12035" width="4.85546875" style="263" customWidth="1"/>
    <col min="12036" max="12036" width="13.5703125" style="263" bestFit="1" customWidth="1"/>
    <col min="12037" max="12037" width="7" style="263" bestFit="1" customWidth="1"/>
    <col min="12038" max="12038" width="12.42578125" style="263" bestFit="1" customWidth="1"/>
    <col min="12039" max="12039" width="7" style="263" bestFit="1" customWidth="1"/>
    <col min="12040" max="12040" width="13.5703125" style="263" bestFit="1" customWidth="1"/>
    <col min="12041" max="12041" width="7" style="263" bestFit="1" customWidth="1"/>
    <col min="12042" max="12042" width="12.42578125" style="263" bestFit="1" customWidth="1"/>
    <col min="12043" max="12043" width="6" style="263" bestFit="1" customWidth="1"/>
    <col min="12044" max="12044" width="12.42578125" style="263" bestFit="1" customWidth="1"/>
    <col min="12045" max="12045" width="6" style="263" bestFit="1" customWidth="1"/>
    <col min="12046" max="12046" width="12.42578125" style="263" bestFit="1" customWidth="1"/>
    <col min="12047" max="12047" width="6.5703125" style="263" bestFit="1" customWidth="1"/>
    <col min="12048" max="12048" width="13.5703125" style="263" bestFit="1" customWidth="1"/>
    <col min="12049" max="12049" width="7" style="263" bestFit="1" customWidth="1"/>
    <col min="12050" max="12050" width="12.42578125" style="263" bestFit="1" customWidth="1"/>
    <col min="12051" max="12051" width="7" style="263" bestFit="1" customWidth="1"/>
    <col min="12052" max="12052" width="13.5703125" style="263" bestFit="1" customWidth="1"/>
    <col min="12053" max="12053" width="8" style="263" customWidth="1"/>
    <col min="12054" max="12288" width="9.140625" style="263"/>
    <col min="12289" max="12289" width="5.7109375" style="263" customWidth="1"/>
    <col min="12290" max="12290" width="5.28515625" style="263" customWidth="1"/>
    <col min="12291" max="12291" width="4.85546875" style="263" customWidth="1"/>
    <col min="12292" max="12292" width="13.5703125" style="263" bestFit="1" customWidth="1"/>
    <col min="12293" max="12293" width="7" style="263" bestFit="1" customWidth="1"/>
    <col min="12294" max="12294" width="12.42578125" style="263" bestFit="1" customWidth="1"/>
    <col min="12295" max="12295" width="7" style="263" bestFit="1" customWidth="1"/>
    <col min="12296" max="12296" width="13.5703125" style="263" bestFit="1" customWidth="1"/>
    <col min="12297" max="12297" width="7" style="263" bestFit="1" customWidth="1"/>
    <col min="12298" max="12298" width="12.42578125" style="263" bestFit="1" customWidth="1"/>
    <col min="12299" max="12299" width="6" style="263" bestFit="1" customWidth="1"/>
    <col min="12300" max="12300" width="12.42578125" style="263" bestFit="1" customWidth="1"/>
    <col min="12301" max="12301" width="6" style="263" bestFit="1" customWidth="1"/>
    <col min="12302" max="12302" width="12.42578125" style="263" bestFit="1" customWidth="1"/>
    <col min="12303" max="12303" width="6.5703125" style="263" bestFit="1" customWidth="1"/>
    <col min="12304" max="12304" width="13.5703125" style="263" bestFit="1" customWidth="1"/>
    <col min="12305" max="12305" width="7" style="263" bestFit="1" customWidth="1"/>
    <col min="12306" max="12306" width="12.42578125" style="263" bestFit="1" customWidth="1"/>
    <col min="12307" max="12307" width="7" style="263" bestFit="1" customWidth="1"/>
    <col min="12308" max="12308" width="13.5703125" style="263" bestFit="1" customWidth="1"/>
    <col min="12309" max="12309" width="8" style="263" customWidth="1"/>
    <col min="12310" max="12544" width="9.140625" style="263"/>
    <col min="12545" max="12545" width="5.7109375" style="263" customWidth="1"/>
    <col min="12546" max="12546" width="5.28515625" style="263" customWidth="1"/>
    <col min="12547" max="12547" width="4.85546875" style="263" customWidth="1"/>
    <col min="12548" max="12548" width="13.5703125" style="263" bestFit="1" customWidth="1"/>
    <col min="12549" max="12549" width="7" style="263" bestFit="1" customWidth="1"/>
    <col min="12550" max="12550" width="12.42578125" style="263" bestFit="1" customWidth="1"/>
    <col min="12551" max="12551" width="7" style="263" bestFit="1" customWidth="1"/>
    <col min="12552" max="12552" width="13.5703125" style="263" bestFit="1" customWidth="1"/>
    <col min="12553" max="12553" width="7" style="263" bestFit="1" customWidth="1"/>
    <col min="12554" max="12554" width="12.42578125" style="263" bestFit="1" customWidth="1"/>
    <col min="12555" max="12555" width="6" style="263" bestFit="1" customWidth="1"/>
    <col min="12556" max="12556" width="12.42578125" style="263" bestFit="1" customWidth="1"/>
    <col min="12557" max="12557" width="6" style="263" bestFit="1" customWidth="1"/>
    <col min="12558" max="12558" width="12.42578125" style="263" bestFit="1" customWidth="1"/>
    <col min="12559" max="12559" width="6.5703125" style="263" bestFit="1" customWidth="1"/>
    <col min="12560" max="12560" width="13.5703125" style="263" bestFit="1" customWidth="1"/>
    <col min="12561" max="12561" width="7" style="263" bestFit="1" customWidth="1"/>
    <col min="12562" max="12562" width="12.42578125" style="263" bestFit="1" customWidth="1"/>
    <col min="12563" max="12563" width="7" style="263" bestFit="1" customWidth="1"/>
    <col min="12564" max="12564" width="13.5703125" style="263" bestFit="1" customWidth="1"/>
    <col min="12565" max="12565" width="8" style="263" customWidth="1"/>
    <col min="12566" max="12800" width="9.140625" style="263"/>
    <col min="12801" max="12801" width="5.7109375" style="263" customWidth="1"/>
    <col min="12802" max="12802" width="5.28515625" style="263" customWidth="1"/>
    <col min="12803" max="12803" width="4.85546875" style="263" customWidth="1"/>
    <col min="12804" max="12804" width="13.5703125" style="263" bestFit="1" customWidth="1"/>
    <col min="12805" max="12805" width="7" style="263" bestFit="1" customWidth="1"/>
    <col min="12806" max="12806" width="12.42578125" style="263" bestFit="1" customWidth="1"/>
    <col min="12807" max="12807" width="7" style="263" bestFit="1" customWidth="1"/>
    <col min="12808" max="12808" width="13.5703125" style="263" bestFit="1" customWidth="1"/>
    <col min="12809" max="12809" width="7" style="263" bestFit="1" customWidth="1"/>
    <col min="12810" max="12810" width="12.42578125" style="263" bestFit="1" customWidth="1"/>
    <col min="12811" max="12811" width="6" style="263" bestFit="1" customWidth="1"/>
    <col min="12812" max="12812" width="12.42578125" style="263" bestFit="1" customWidth="1"/>
    <col min="12813" max="12813" width="6" style="263" bestFit="1" customWidth="1"/>
    <col min="12814" max="12814" width="12.42578125" style="263" bestFit="1" customWidth="1"/>
    <col min="12815" max="12815" width="6.5703125" style="263" bestFit="1" customWidth="1"/>
    <col min="12816" max="12816" width="13.5703125" style="263" bestFit="1" customWidth="1"/>
    <col min="12817" max="12817" width="7" style="263" bestFit="1" customWidth="1"/>
    <col min="12818" max="12818" width="12.42578125" style="263" bestFit="1" customWidth="1"/>
    <col min="12819" max="12819" width="7" style="263" bestFit="1" customWidth="1"/>
    <col min="12820" max="12820" width="13.5703125" style="263" bestFit="1" customWidth="1"/>
    <col min="12821" max="12821" width="8" style="263" customWidth="1"/>
    <col min="12822" max="13056" width="9.140625" style="263"/>
    <col min="13057" max="13057" width="5.7109375" style="263" customWidth="1"/>
    <col min="13058" max="13058" width="5.28515625" style="263" customWidth="1"/>
    <col min="13059" max="13059" width="4.85546875" style="263" customWidth="1"/>
    <col min="13060" max="13060" width="13.5703125" style="263" bestFit="1" customWidth="1"/>
    <col min="13061" max="13061" width="7" style="263" bestFit="1" customWidth="1"/>
    <col min="13062" max="13062" width="12.42578125" style="263" bestFit="1" customWidth="1"/>
    <col min="13063" max="13063" width="7" style="263" bestFit="1" customWidth="1"/>
    <col min="13064" max="13064" width="13.5703125" style="263" bestFit="1" customWidth="1"/>
    <col min="13065" max="13065" width="7" style="263" bestFit="1" customWidth="1"/>
    <col min="13066" max="13066" width="12.42578125" style="263" bestFit="1" customWidth="1"/>
    <col min="13067" max="13067" width="6" style="263" bestFit="1" customWidth="1"/>
    <col min="13068" max="13068" width="12.42578125" style="263" bestFit="1" customWidth="1"/>
    <col min="13069" max="13069" width="6" style="263" bestFit="1" customWidth="1"/>
    <col min="13070" max="13070" width="12.42578125" style="263" bestFit="1" customWidth="1"/>
    <col min="13071" max="13071" width="6.5703125" style="263" bestFit="1" customWidth="1"/>
    <col min="13072" max="13072" width="13.5703125" style="263" bestFit="1" customWidth="1"/>
    <col min="13073" max="13073" width="7" style="263" bestFit="1" customWidth="1"/>
    <col min="13074" max="13074" width="12.42578125" style="263" bestFit="1" customWidth="1"/>
    <col min="13075" max="13075" width="7" style="263" bestFit="1" customWidth="1"/>
    <col min="13076" max="13076" width="13.5703125" style="263" bestFit="1" customWidth="1"/>
    <col min="13077" max="13077" width="8" style="263" customWidth="1"/>
    <col min="13078" max="13312" width="9.140625" style="263"/>
    <col min="13313" max="13313" width="5.7109375" style="263" customWidth="1"/>
    <col min="13314" max="13314" width="5.28515625" style="263" customWidth="1"/>
    <col min="13315" max="13315" width="4.85546875" style="263" customWidth="1"/>
    <col min="13316" max="13316" width="13.5703125" style="263" bestFit="1" customWidth="1"/>
    <col min="13317" max="13317" width="7" style="263" bestFit="1" customWidth="1"/>
    <col min="13318" max="13318" width="12.42578125" style="263" bestFit="1" customWidth="1"/>
    <col min="13319" max="13319" width="7" style="263" bestFit="1" customWidth="1"/>
    <col min="13320" max="13320" width="13.5703125" style="263" bestFit="1" customWidth="1"/>
    <col min="13321" max="13321" width="7" style="263" bestFit="1" customWidth="1"/>
    <col min="13322" max="13322" width="12.42578125" style="263" bestFit="1" customWidth="1"/>
    <col min="13323" max="13323" width="6" style="263" bestFit="1" customWidth="1"/>
    <col min="13324" max="13324" width="12.42578125" style="263" bestFit="1" customWidth="1"/>
    <col min="13325" max="13325" width="6" style="263" bestFit="1" customWidth="1"/>
    <col min="13326" max="13326" width="12.42578125" style="263" bestFit="1" customWidth="1"/>
    <col min="13327" max="13327" width="6.5703125" style="263" bestFit="1" customWidth="1"/>
    <col min="13328" max="13328" width="13.5703125" style="263" bestFit="1" customWidth="1"/>
    <col min="13329" max="13329" width="7" style="263" bestFit="1" customWidth="1"/>
    <col min="13330" max="13330" width="12.42578125" style="263" bestFit="1" customWidth="1"/>
    <col min="13331" max="13331" width="7" style="263" bestFit="1" customWidth="1"/>
    <col min="13332" max="13332" width="13.5703125" style="263" bestFit="1" customWidth="1"/>
    <col min="13333" max="13333" width="8" style="263" customWidth="1"/>
    <col min="13334" max="13568" width="9.140625" style="263"/>
    <col min="13569" max="13569" width="5.7109375" style="263" customWidth="1"/>
    <col min="13570" max="13570" width="5.28515625" style="263" customWidth="1"/>
    <col min="13571" max="13571" width="4.85546875" style="263" customWidth="1"/>
    <col min="13572" max="13572" width="13.5703125" style="263" bestFit="1" customWidth="1"/>
    <col min="13573" max="13573" width="7" style="263" bestFit="1" customWidth="1"/>
    <col min="13574" max="13574" width="12.42578125" style="263" bestFit="1" customWidth="1"/>
    <col min="13575" max="13575" width="7" style="263" bestFit="1" customWidth="1"/>
    <col min="13576" max="13576" width="13.5703125" style="263" bestFit="1" customWidth="1"/>
    <col min="13577" max="13577" width="7" style="263" bestFit="1" customWidth="1"/>
    <col min="13578" max="13578" width="12.42578125" style="263" bestFit="1" customWidth="1"/>
    <col min="13579" max="13579" width="6" style="263" bestFit="1" customWidth="1"/>
    <col min="13580" max="13580" width="12.42578125" style="263" bestFit="1" customWidth="1"/>
    <col min="13581" max="13581" width="6" style="263" bestFit="1" customWidth="1"/>
    <col min="13582" max="13582" width="12.42578125" style="263" bestFit="1" customWidth="1"/>
    <col min="13583" max="13583" width="6.5703125" style="263" bestFit="1" customWidth="1"/>
    <col min="13584" max="13584" width="13.5703125" style="263" bestFit="1" customWidth="1"/>
    <col min="13585" max="13585" width="7" style="263" bestFit="1" customWidth="1"/>
    <col min="13586" max="13586" width="12.42578125" style="263" bestFit="1" customWidth="1"/>
    <col min="13587" max="13587" width="7" style="263" bestFit="1" customWidth="1"/>
    <col min="13588" max="13588" width="13.5703125" style="263" bestFit="1" customWidth="1"/>
    <col min="13589" max="13589" width="8" style="263" customWidth="1"/>
    <col min="13590" max="13824" width="9.140625" style="263"/>
    <col min="13825" max="13825" width="5.7109375" style="263" customWidth="1"/>
    <col min="13826" max="13826" width="5.28515625" style="263" customWidth="1"/>
    <col min="13827" max="13827" width="4.85546875" style="263" customWidth="1"/>
    <col min="13828" max="13828" width="13.5703125" style="263" bestFit="1" customWidth="1"/>
    <col min="13829" max="13829" width="7" style="263" bestFit="1" customWidth="1"/>
    <col min="13830" max="13830" width="12.42578125" style="263" bestFit="1" customWidth="1"/>
    <col min="13831" max="13831" width="7" style="263" bestFit="1" customWidth="1"/>
    <col min="13832" max="13832" width="13.5703125" style="263" bestFit="1" customWidth="1"/>
    <col min="13833" max="13833" width="7" style="263" bestFit="1" customWidth="1"/>
    <col min="13834" max="13834" width="12.42578125" style="263" bestFit="1" customWidth="1"/>
    <col min="13835" max="13835" width="6" style="263" bestFit="1" customWidth="1"/>
    <col min="13836" max="13836" width="12.42578125" style="263" bestFit="1" customWidth="1"/>
    <col min="13837" max="13837" width="6" style="263" bestFit="1" customWidth="1"/>
    <col min="13838" max="13838" width="12.42578125" style="263" bestFit="1" customWidth="1"/>
    <col min="13839" max="13839" width="6.5703125" style="263" bestFit="1" customWidth="1"/>
    <col min="13840" max="13840" width="13.5703125" style="263" bestFit="1" customWidth="1"/>
    <col min="13841" max="13841" width="7" style="263" bestFit="1" customWidth="1"/>
    <col min="13842" max="13842" width="12.42578125" style="263" bestFit="1" customWidth="1"/>
    <col min="13843" max="13843" width="7" style="263" bestFit="1" customWidth="1"/>
    <col min="13844" max="13844" width="13.5703125" style="263" bestFit="1" customWidth="1"/>
    <col min="13845" max="13845" width="8" style="263" customWidth="1"/>
    <col min="13846" max="14080" width="9.140625" style="263"/>
    <col min="14081" max="14081" width="5.7109375" style="263" customWidth="1"/>
    <col min="14082" max="14082" width="5.28515625" style="263" customWidth="1"/>
    <col min="14083" max="14083" width="4.85546875" style="263" customWidth="1"/>
    <col min="14084" max="14084" width="13.5703125" style="263" bestFit="1" customWidth="1"/>
    <col min="14085" max="14085" width="7" style="263" bestFit="1" customWidth="1"/>
    <col min="14086" max="14086" width="12.42578125" style="263" bestFit="1" customWidth="1"/>
    <col min="14087" max="14087" width="7" style="263" bestFit="1" customWidth="1"/>
    <col min="14088" max="14088" width="13.5703125" style="263" bestFit="1" customWidth="1"/>
    <col min="14089" max="14089" width="7" style="263" bestFit="1" customWidth="1"/>
    <col min="14090" max="14090" width="12.42578125" style="263" bestFit="1" customWidth="1"/>
    <col min="14091" max="14091" width="6" style="263" bestFit="1" customWidth="1"/>
    <col min="14092" max="14092" width="12.42578125" style="263" bestFit="1" customWidth="1"/>
    <col min="14093" max="14093" width="6" style="263" bestFit="1" customWidth="1"/>
    <col min="14094" max="14094" width="12.42578125" style="263" bestFit="1" customWidth="1"/>
    <col min="14095" max="14095" width="6.5703125" style="263" bestFit="1" customWidth="1"/>
    <col min="14096" max="14096" width="13.5703125" style="263" bestFit="1" customWidth="1"/>
    <col min="14097" max="14097" width="7" style="263" bestFit="1" customWidth="1"/>
    <col min="14098" max="14098" width="12.42578125" style="263" bestFit="1" customWidth="1"/>
    <col min="14099" max="14099" width="7" style="263" bestFit="1" customWidth="1"/>
    <col min="14100" max="14100" width="13.5703125" style="263" bestFit="1" customWidth="1"/>
    <col min="14101" max="14101" width="8" style="263" customWidth="1"/>
    <col min="14102" max="14336" width="9.140625" style="263"/>
    <col min="14337" max="14337" width="5.7109375" style="263" customWidth="1"/>
    <col min="14338" max="14338" width="5.28515625" style="263" customWidth="1"/>
    <col min="14339" max="14339" width="4.85546875" style="263" customWidth="1"/>
    <col min="14340" max="14340" width="13.5703125" style="263" bestFit="1" customWidth="1"/>
    <col min="14341" max="14341" width="7" style="263" bestFit="1" customWidth="1"/>
    <col min="14342" max="14342" width="12.42578125" style="263" bestFit="1" customWidth="1"/>
    <col min="14343" max="14343" width="7" style="263" bestFit="1" customWidth="1"/>
    <col min="14344" max="14344" width="13.5703125" style="263" bestFit="1" customWidth="1"/>
    <col min="14345" max="14345" width="7" style="263" bestFit="1" customWidth="1"/>
    <col min="14346" max="14346" width="12.42578125" style="263" bestFit="1" customWidth="1"/>
    <col min="14347" max="14347" width="6" style="263" bestFit="1" customWidth="1"/>
    <col min="14348" max="14348" width="12.42578125" style="263" bestFit="1" customWidth="1"/>
    <col min="14349" max="14349" width="6" style="263" bestFit="1" customWidth="1"/>
    <col min="14350" max="14350" width="12.42578125" style="263" bestFit="1" customWidth="1"/>
    <col min="14351" max="14351" width="6.5703125" style="263" bestFit="1" customWidth="1"/>
    <col min="14352" max="14352" width="13.5703125" style="263" bestFit="1" customWidth="1"/>
    <col min="14353" max="14353" width="7" style="263" bestFit="1" customWidth="1"/>
    <col min="14354" max="14354" width="12.42578125" style="263" bestFit="1" customWidth="1"/>
    <col min="14355" max="14355" width="7" style="263" bestFit="1" customWidth="1"/>
    <col min="14356" max="14356" width="13.5703125" style="263" bestFit="1" customWidth="1"/>
    <col min="14357" max="14357" width="8" style="263" customWidth="1"/>
    <col min="14358" max="14592" width="9.140625" style="263"/>
    <col min="14593" max="14593" width="5.7109375" style="263" customWidth="1"/>
    <col min="14594" max="14594" width="5.28515625" style="263" customWidth="1"/>
    <col min="14595" max="14595" width="4.85546875" style="263" customWidth="1"/>
    <col min="14596" max="14596" width="13.5703125" style="263" bestFit="1" customWidth="1"/>
    <col min="14597" max="14597" width="7" style="263" bestFit="1" customWidth="1"/>
    <col min="14598" max="14598" width="12.42578125" style="263" bestFit="1" customWidth="1"/>
    <col min="14599" max="14599" width="7" style="263" bestFit="1" customWidth="1"/>
    <col min="14600" max="14600" width="13.5703125" style="263" bestFit="1" customWidth="1"/>
    <col min="14601" max="14601" width="7" style="263" bestFit="1" customWidth="1"/>
    <col min="14602" max="14602" width="12.42578125" style="263" bestFit="1" customWidth="1"/>
    <col min="14603" max="14603" width="6" style="263" bestFit="1" customWidth="1"/>
    <col min="14604" max="14604" width="12.42578125" style="263" bestFit="1" customWidth="1"/>
    <col min="14605" max="14605" width="6" style="263" bestFit="1" customWidth="1"/>
    <col min="14606" max="14606" width="12.42578125" style="263" bestFit="1" customWidth="1"/>
    <col min="14607" max="14607" width="6.5703125" style="263" bestFit="1" customWidth="1"/>
    <col min="14608" max="14608" width="13.5703125" style="263" bestFit="1" customWidth="1"/>
    <col min="14609" max="14609" width="7" style="263" bestFit="1" customWidth="1"/>
    <col min="14610" max="14610" width="12.42578125" style="263" bestFit="1" customWidth="1"/>
    <col min="14611" max="14611" width="7" style="263" bestFit="1" customWidth="1"/>
    <col min="14612" max="14612" width="13.5703125" style="263" bestFit="1" customWidth="1"/>
    <col min="14613" max="14613" width="8" style="263" customWidth="1"/>
    <col min="14614" max="14848" width="9.140625" style="263"/>
    <col min="14849" max="14849" width="5.7109375" style="263" customWidth="1"/>
    <col min="14850" max="14850" width="5.28515625" style="263" customWidth="1"/>
    <col min="14851" max="14851" width="4.85546875" style="263" customWidth="1"/>
    <col min="14852" max="14852" width="13.5703125" style="263" bestFit="1" customWidth="1"/>
    <col min="14853" max="14853" width="7" style="263" bestFit="1" customWidth="1"/>
    <col min="14854" max="14854" width="12.42578125" style="263" bestFit="1" customWidth="1"/>
    <col min="14855" max="14855" width="7" style="263" bestFit="1" customWidth="1"/>
    <col min="14856" max="14856" width="13.5703125" style="263" bestFit="1" customWidth="1"/>
    <col min="14857" max="14857" width="7" style="263" bestFit="1" customWidth="1"/>
    <col min="14858" max="14858" width="12.42578125" style="263" bestFit="1" customWidth="1"/>
    <col min="14859" max="14859" width="6" style="263" bestFit="1" customWidth="1"/>
    <col min="14860" max="14860" width="12.42578125" style="263" bestFit="1" customWidth="1"/>
    <col min="14861" max="14861" width="6" style="263" bestFit="1" customWidth="1"/>
    <col min="14862" max="14862" width="12.42578125" style="263" bestFit="1" customWidth="1"/>
    <col min="14863" max="14863" width="6.5703125" style="263" bestFit="1" customWidth="1"/>
    <col min="14864" max="14864" width="13.5703125" style="263" bestFit="1" customWidth="1"/>
    <col min="14865" max="14865" width="7" style="263" bestFit="1" customWidth="1"/>
    <col min="14866" max="14866" width="12.42578125" style="263" bestFit="1" customWidth="1"/>
    <col min="14867" max="14867" width="7" style="263" bestFit="1" customWidth="1"/>
    <col min="14868" max="14868" width="13.5703125" style="263" bestFit="1" customWidth="1"/>
    <col min="14869" max="14869" width="8" style="263" customWidth="1"/>
    <col min="14870" max="15104" width="9.140625" style="263"/>
    <col min="15105" max="15105" width="5.7109375" style="263" customWidth="1"/>
    <col min="15106" max="15106" width="5.28515625" style="263" customWidth="1"/>
    <col min="15107" max="15107" width="4.85546875" style="263" customWidth="1"/>
    <col min="15108" max="15108" width="13.5703125" style="263" bestFit="1" customWidth="1"/>
    <col min="15109" max="15109" width="7" style="263" bestFit="1" customWidth="1"/>
    <col min="15110" max="15110" width="12.42578125" style="263" bestFit="1" customWidth="1"/>
    <col min="15111" max="15111" width="7" style="263" bestFit="1" customWidth="1"/>
    <col min="15112" max="15112" width="13.5703125" style="263" bestFit="1" customWidth="1"/>
    <col min="15113" max="15113" width="7" style="263" bestFit="1" customWidth="1"/>
    <col min="15114" max="15114" width="12.42578125" style="263" bestFit="1" customWidth="1"/>
    <col min="15115" max="15115" width="6" style="263" bestFit="1" customWidth="1"/>
    <col min="15116" max="15116" width="12.42578125" style="263" bestFit="1" customWidth="1"/>
    <col min="15117" max="15117" width="6" style="263" bestFit="1" customWidth="1"/>
    <col min="15118" max="15118" width="12.42578125" style="263" bestFit="1" customWidth="1"/>
    <col min="15119" max="15119" width="6.5703125" style="263" bestFit="1" customWidth="1"/>
    <col min="15120" max="15120" width="13.5703125" style="263" bestFit="1" customWidth="1"/>
    <col min="15121" max="15121" width="7" style="263" bestFit="1" customWidth="1"/>
    <col min="15122" max="15122" width="12.42578125" style="263" bestFit="1" customWidth="1"/>
    <col min="15123" max="15123" width="7" style="263" bestFit="1" customWidth="1"/>
    <col min="15124" max="15124" width="13.5703125" style="263" bestFit="1" customWidth="1"/>
    <col min="15125" max="15125" width="8" style="263" customWidth="1"/>
    <col min="15126" max="15360" width="9.140625" style="263"/>
    <col min="15361" max="15361" width="5.7109375" style="263" customWidth="1"/>
    <col min="15362" max="15362" width="5.28515625" style="263" customWidth="1"/>
    <col min="15363" max="15363" width="4.85546875" style="263" customWidth="1"/>
    <col min="15364" max="15364" width="13.5703125" style="263" bestFit="1" customWidth="1"/>
    <col min="15365" max="15365" width="7" style="263" bestFit="1" customWidth="1"/>
    <col min="15366" max="15366" width="12.42578125" style="263" bestFit="1" customWidth="1"/>
    <col min="15367" max="15367" width="7" style="263" bestFit="1" customWidth="1"/>
    <col min="15368" max="15368" width="13.5703125" style="263" bestFit="1" customWidth="1"/>
    <col min="15369" max="15369" width="7" style="263" bestFit="1" customWidth="1"/>
    <col min="15370" max="15370" width="12.42578125" style="263" bestFit="1" customWidth="1"/>
    <col min="15371" max="15371" width="6" style="263" bestFit="1" customWidth="1"/>
    <col min="15372" max="15372" width="12.42578125" style="263" bestFit="1" customWidth="1"/>
    <col min="15373" max="15373" width="6" style="263" bestFit="1" customWidth="1"/>
    <col min="15374" max="15374" width="12.42578125" style="263" bestFit="1" customWidth="1"/>
    <col min="15375" max="15375" width="6.5703125" style="263" bestFit="1" customWidth="1"/>
    <col min="15376" max="15376" width="13.5703125" style="263" bestFit="1" customWidth="1"/>
    <col min="15377" max="15377" width="7" style="263" bestFit="1" customWidth="1"/>
    <col min="15378" max="15378" width="12.42578125" style="263" bestFit="1" customWidth="1"/>
    <col min="15379" max="15379" width="7" style="263" bestFit="1" customWidth="1"/>
    <col min="15380" max="15380" width="13.5703125" style="263" bestFit="1" customWidth="1"/>
    <col min="15381" max="15381" width="8" style="263" customWidth="1"/>
    <col min="15382" max="15616" width="9.140625" style="263"/>
    <col min="15617" max="15617" width="5.7109375" style="263" customWidth="1"/>
    <col min="15618" max="15618" width="5.28515625" style="263" customWidth="1"/>
    <col min="15619" max="15619" width="4.85546875" style="263" customWidth="1"/>
    <col min="15620" max="15620" width="13.5703125" style="263" bestFit="1" customWidth="1"/>
    <col min="15621" max="15621" width="7" style="263" bestFit="1" customWidth="1"/>
    <col min="15622" max="15622" width="12.42578125" style="263" bestFit="1" customWidth="1"/>
    <col min="15623" max="15623" width="7" style="263" bestFit="1" customWidth="1"/>
    <col min="15624" max="15624" width="13.5703125" style="263" bestFit="1" customWidth="1"/>
    <col min="15625" max="15625" width="7" style="263" bestFit="1" customWidth="1"/>
    <col min="15626" max="15626" width="12.42578125" style="263" bestFit="1" customWidth="1"/>
    <col min="15627" max="15627" width="6" style="263" bestFit="1" customWidth="1"/>
    <col min="15628" max="15628" width="12.42578125" style="263" bestFit="1" customWidth="1"/>
    <col min="15629" max="15629" width="6" style="263" bestFit="1" customWidth="1"/>
    <col min="15630" max="15630" width="12.42578125" style="263" bestFit="1" customWidth="1"/>
    <col min="15631" max="15631" width="6.5703125" style="263" bestFit="1" customWidth="1"/>
    <col min="15632" max="15632" width="13.5703125" style="263" bestFit="1" customWidth="1"/>
    <col min="15633" max="15633" width="7" style="263" bestFit="1" customWidth="1"/>
    <col min="15634" max="15634" width="12.42578125" style="263" bestFit="1" customWidth="1"/>
    <col min="15635" max="15635" width="7" style="263" bestFit="1" customWidth="1"/>
    <col min="15636" max="15636" width="13.5703125" style="263" bestFit="1" customWidth="1"/>
    <col min="15637" max="15637" width="8" style="263" customWidth="1"/>
    <col min="15638" max="15872" width="9.140625" style="263"/>
    <col min="15873" max="15873" width="5.7109375" style="263" customWidth="1"/>
    <col min="15874" max="15874" width="5.28515625" style="263" customWidth="1"/>
    <col min="15875" max="15875" width="4.85546875" style="263" customWidth="1"/>
    <col min="15876" max="15876" width="13.5703125" style="263" bestFit="1" customWidth="1"/>
    <col min="15877" max="15877" width="7" style="263" bestFit="1" customWidth="1"/>
    <col min="15878" max="15878" width="12.42578125" style="263" bestFit="1" customWidth="1"/>
    <col min="15879" max="15879" width="7" style="263" bestFit="1" customWidth="1"/>
    <col min="15880" max="15880" width="13.5703125" style="263" bestFit="1" customWidth="1"/>
    <col min="15881" max="15881" width="7" style="263" bestFit="1" customWidth="1"/>
    <col min="15882" max="15882" width="12.42578125" style="263" bestFit="1" customWidth="1"/>
    <col min="15883" max="15883" width="6" style="263" bestFit="1" customWidth="1"/>
    <col min="15884" max="15884" width="12.42578125" style="263" bestFit="1" customWidth="1"/>
    <col min="15885" max="15885" width="6" style="263" bestFit="1" customWidth="1"/>
    <col min="15886" max="15886" width="12.42578125" style="263" bestFit="1" customWidth="1"/>
    <col min="15887" max="15887" width="6.5703125" style="263" bestFit="1" customWidth="1"/>
    <col min="15888" max="15888" width="13.5703125" style="263" bestFit="1" customWidth="1"/>
    <col min="15889" max="15889" width="7" style="263" bestFit="1" customWidth="1"/>
    <col min="15890" max="15890" width="12.42578125" style="263" bestFit="1" customWidth="1"/>
    <col min="15891" max="15891" width="7" style="263" bestFit="1" customWidth="1"/>
    <col min="15892" max="15892" width="13.5703125" style="263" bestFit="1" customWidth="1"/>
    <col min="15893" max="15893" width="8" style="263" customWidth="1"/>
    <col min="15894" max="16128" width="9.140625" style="263"/>
    <col min="16129" max="16129" width="5.7109375" style="263" customWidth="1"/>
    <col min="16130" max="16130" width="5.28515625" style="263" customWidth="1"/>
    <col min="16131" max="16131" width="4.85546875" style="263" customWidth="1"/>
    <col min="16132" max="16132" width="13.5703125" style="263" bestFit="1" customWidth="1"/>
    <col min="16133" max="16133" width="7" style="263" bestFit="1" customWidth="1"/>
    <col min="16134" max="16134" width="12.42578125" style="263" bestFit="1" customWidth="1"/>
    <col min="16135" max="16135" width="7" style="263" bestFit="1" customWidth="1"/>
    <col min="16136" max="16136" width="13.5703125" style="263" bestFit="1" customWidth="1"/>
    <col min="16137" max="16137" width="7" style="263" bestFit="1" customWidth="1"/>
    <col min="16138" max="16138" width="12.42578125" style="263" bestFit="1" customWidth="1"/>
    <col min="16139" max="16139" width="6" style="263" bestFit="1" customWidth="1"/>
    <col min="16140" max="16140" width="12.42578125" style="263" bestFit="1" customWidth="1"/>
    <col min="16141" max="16141" width="6" style="263" bestFit="1" customWidth="1"/>
    <col min="16142" max="16142" width="12.42578125" style="263" bestFit="1" customWidth="1"/>
    <col min="16143" max="16143" width="6.5703125" style="263" bestFit="1" customWidth="1"/>
    <col min="16144" max="16144" width="13.5703125" style="263" bestFit="1" customWidth="1"/>
    <col min="16145" max="16145" width="7" style="263" bestFit="1" customWidth="1"/>
    <col min="16146" max="16146" width="12.42578125" style="263" bestFit="1" customWidth="1"/>
    <col min="16147" max="16147" width="7" style="263" bestFit="1" customWidth="1"/>
    <col min="16148" max="16148" width="13.5703125" style="263" bestFit="1" customWidth="1"/>
    <col min="16149" max="16149" width="8" style="263" customWidth="1"/>
    <col min="16150" max="16384" width="9.140625" style="263"/>
  </cols>
  <sheetData>
    <row r="1" spans="1:30" s="255" customFormat="1" ht="16.5" customHeight="1" x14ac:dyDescent="0.2">
      <c r="A1" s="251"/>
      <c r="B1" s="251"/>
      <c r="C1" s="251"/>
      <c r="D1" s="251"/>
      <c r="E1" s="251"/>
      <c r="F1" s="252"/>
      <c r="G1" s="251"/>
      <c r="H1" s="252"/>
      <c r="I1" s="251"/>
      <c r="J1" s="252"/>
      <c r="K1" s="251"/>
      <c r="L1" s="252"/>
      <c r="M1" s="251"/>
      <c r="N1" s="252"/>
      <c r="O1" s="251"/>
      <c r="P1" s="252"/>
      <c r="Q1" s="251"/>
      <c r="R1" s="1115" t="s">
        <v>412</v>
      </c>
      <c r="S1" s="1115"/>
      <c r="T1" s="253"/>
      <c r="U1" s="254"/>
      <c r="V1" s="1116"/>
      <c r="W1" s="1116"/>
    </row>
    <row r="2" spans="1:30" s="255" customFormat="1" ht="16.5" customHeight="1" x14ac:dyDescent="0.2">
      <c r="A2" s="1117" t="s">
        <v>418</v>
      </c>
      <c r="B2" s="1117"/>
      <c r="C2" s="1117"/>
      <c r="D2" s="1117"/>
      <c r="E2" s="1117"/>
      <c r="F2" s="1117"/>
      <c r="G2" s="1117"/>
      <c r="H2" s="1117"/>
      <c r="I2" s="1117"/>
      <c r="J2" s="1117"/>
      <c r="K2" s="1117"/>
      <c r="L2" s="1117"/>
      <c r="M2" s="1117"/>
      <c r="N2" s="1117"/>
      <c r="O2" s="1117"/>
      <c r="P2" s="1117"/>
      <c r="Q2" s="1117"/>
      <c r="R2" s="1117"/>
      <c r="S2" s="1117"/>
      <c r="T2" s="256"/>
      <c r="U2" s="257"/>
      <c r="V2" s="258"/>
      <c r="W2" s="259"/>
    </row>
    <row r="3" spans="1:30" s="255" customFormat="1" ht="16.5" customHeight="1" x14ac:dyDescent="0.2">
      <c r="A3" s="1117" t="s">
        <v>419</v>
      </c>
      <c r="B3" s="1117"/>
      <c r="C3" s="1117"/>
      <c r="D3" s="1117"/>
      <c r="E3" s="1117"/>
      <c r="F3" s="1117"/>
      <c r="G3" s="1117"/>
      <c r="H3" s="1117"/>
      <c r="I3" s="1117"/>
      <c r="J3" s="1117"/>
      <c r="K3" s="1117"/>
      <c r="L3" s="1117"/>
      <c r="M3" s="1117"/>
      <c r="N3" s="1117"/>
      <c r="O3" s="1117"/>
      <c r="P3" s="1117"/>
      <c r="Q3" s="1117"/>
      <c r="R3" s="1117"/>
      <c r="S3" s="1117"/>
      <c r="T3" s="256"/>
      <c r="U3" s="257"/>
      <c r="V3" s="258"/>
      <c r="W3" s="259"/>
    </row>
    <row r="4" spans="1:30" s="255" customFormat="1" ht="16.5" customHeight="1" thickBot="1" x14ac:dyDescent="0.25">
      <c r="A4" s="260"/>
      <c r="B4" s="261"/>
      <c r="C4" s="261"/>
      <c r="D4" s="261"/>
      <c r="E4" s="261"/>
      <c r="F4" s="261"/>
      <c r="G4" s="261"/>
      <c r="H4" s="262"/>
      <c r="I4" s="261"/>
      <c r="J4" s="262"/>
      <c r="K4" s="261"/>
      <c r="L4" s="262"/>
      <c r="M4" s="261"/>
      <c r="N4" s="262"/>
      <c r="O4" s="261"/>
      <c r="P4" s="262"/>
      <c r="Q4" s="261"/>
      <c r="R4" s="262"/>
      <c r="S4" s="261"/>
      <c r="T4" s="256"/>
      <c r="U4" s="257"/>
      <c r="V4" s="261"/>
      <c r="W4" s="259"/>
    </row>
    <row r="5" spans="1:30" ht="21" customHeight="1" x14ac:dyDescent="0.2">
      <c r="A5" s="1118" t="s">
        <v>285</v>
      </c>
      <c r="B5" s="1096" t="s">
        <v>420</v>
      </c>
      <c r="C5" s="1096" t="s">
        <v>525</v>
      </c>
      <c r="D5" s="1106" t="s">
        <v>270</v>
      </c>
      <c r="E5" s="1107"/>
      <c r="F5" s="1107"/>
      <c r="G5" s="1108"/>
      <c r="H5" s="1106" t="s">
        <v>271</v>
      </c>
      <c r="I5" s="1107"/>
      <c r="J5" s="1107"/>
      <c r="K5" s="1108"/>
      <c r="L5" s="1106" t="s">
        <v>272</v>
      </c>
      <c r="M5" s="1107"/>
      <c r="N5" s="1107"/>
      <c r="O5" s="1108"/>
      <c r="P5" s="1106" t="s">
        <v>396</v>
      </c>
      <c r="Q5" s="1107"/>
      <c r="R5" s="1107"/>
      <c r="S5" s="1108"/>
      <c r="T5" s="1109" t="s">
        <v>396</v>
      </c>
      <c r="U5" s="1110"/>
    </row>
    <row r="6" spans="1:30" ht="25.5" customHeight="1" x14ac:dyDescent="0.2">
      <c r="A6" s="1119"/>
      <c r="B6" s="1097"/>
      <c r="C6" s="1097"/>
      <c r="D6" s="1113" t="s">
        <v>421</v>
      </c>
      <c r="E6" s="1114"/>
      <c r="F6" s="1113" t="s">
        <v>422</v>
      </c>
      <c r="G6" s="1114"/>
      <c r="H6" s="1113" t="s">
        <v>421</v>
      </c>
      <c r="I6" s="1114"/>
      <c r="J6" s="1113" t="s">
        <v>422</v>
      </c>
      <c r="K6" s="1114"/>
      <c r="L6" s="1113" t="s">
        <v>421</v>
      </c>
      <c r="M6" s="1114"/>
      <c r="N6" s="1113" t="s">
        <v>422</v>
      </c>
      <c r="O6" s="1114"/>
      <c r="P6" s="1113" t="s">
        <v>421</v>
      </c>
      <c r="Q6" s="1114"/>
      <c r="R6" s="1113" t="s">
        <v>422</v>
      </c>
      <c r="S6" s="1114"/>
      <c r="T6" s="1111"/>
      <c r="U6" s="1112"/>
    </row>
    <row r="7" spans="1:30" ht="42.75" customHeight="1" thickBot="1" x14ac:dyDescent="0.25">
      <c r="A7" s="1120"/>
      <c r="B7" s="1121"/>
      <c r="C7" s="1121"/>
      <c r="D7" s="264" t="s">
        <v>423</v>
      </c>
      <c r="E7" s="265" t="s">
        <v>424</v>
      </c>
      <c r="F7" s="264" t="s">
        <v>423</v>
      </c>
      <c r="G7" s="265" t="s">
        <v>424</v>
      </c>
      <c r="H7" s="264" t="s">
        <v>423</v>
      </c>
      <c r="I7" s="265" t="s">
        <v>424</v>
      </c>
      <c r="J7" s="264" t="s">
        <v>423</v>
      </c>
      <c r="K7" s="265" t="s">
        <v>424</v>
      </c>
      <c r="L7" s="264" t="s">
        <v>423</v>
      </c>
      <c r="M7" s="265" t="s">
        <v>424</v>
      </c>
      <c r="N7" s="264" t="s">
        <v>423</v>
      </c>
      <c r="O7" s="265" t="s">
        <v>424</v>
      </c>
      <c r="P7" s="264" t="s">
        <v>423</v>
      </c>
      <c r="Q7" s="265" t="s">
        <v>424</v>
      </c>
      <c r="R7" s="264" t="s">
        <v>423</v>
      </c>
      <c r="S7" s="265" t="s">
        <v>424</v>
      </c>
      <c r="T7" s="264" t="s">
        <v>423</v>
      </c>
      <c r="U7" s="266" t="s">
        <v>424</v>
      </c>
    </row>
    <row r="8" spans="1:30" ht="15" customHeight="1" x14ac:dyDescent="0.2">
      <c r="A8" s="1081">
        <v>1</v>
      </c>
      <c r="B8" s="1084" t="s">
        <v>425</v>
      </c>
      <c r="C8" s="267" t="s">
        <v>526</v>
      </c>
      <c r="D8" s="268">
        <v>3353456.08</v>
      </c>
      <c r="E8" s="269">
        <v>79</v>
      </c>
      <c r="F8" s="268">
        <v>60796.7</v>
      </c>
      <c r="G8" s="269">
        <v>8</v>
      </c>
      <c r="H8" s="268">
        <v>265587.93</v>
      </c>
      <c r="I8" s="269">
        <v>5</v>
      </c>
      <c r="J8" s="268">
        <v>0</v>
      </c>
      <c r="K8" s="269">
        <v>0</v>
      </c>
      <c r="L8" s="268">
        <v>314545</v>
      </c>
      <c r="M8" s="269">
        <v>3</v>
      </c>
      <c r="N8" s="268">
        <v>0</v>
      </c>
      <c r="O8" s="269">
        <v>0</v>
      </c>
      <c r="P8" s="268">
        <f>D8+H8+L8</f>
        <v>3933589.0100000002</v>
      </c>
      <c r="Q8" s="269">
        <f>E8+I8+M8</f>
        <v>87</v>
      </c>
      <c r="R8" s="268">
        <f>F8+J8+N8</f>
        <v>60796.7</v>
      </c>
      <c r="S8" s="269">
        <f>G8+K8+O8</f>
        <v>8</v>
      </c>
      <c r="T8" s="270">
        <f>P8+R8</f>
        <v>3994385.7100000004</v>
      </c>
      <c r="U8" s="271">
        <f>Q8+S8</f>
        <v>95</v>
      </c>
    </row>
    <row r="9" spans="1:30" ht="15" customHeight="1" x14ac:dyDescent="0.2">
      <c r="A9" s="1082"/>
      <c r="B9" s="1085"/>
      <c r="C9" s="272" t="s">
        <v>527</v>
      </c>
      <c r="D9" s="273">
        <v>2192883.33</v>
      </c>
      <c r="E9" s="274">
        <v>53</v>
      </c>
      <c r="F9" s="273">
        <v>341570.16</v>
      </c>
      <c r="G9" s="274">
        <v>4</v>
      </c>
      <c r="H9" s="273">
        <v>437553.8</v>
      </c>
      <c r="I9" s="274">
        <v>6</v>
      </c>
      <c r="J9" s="273">
        <v>59904</v>
      </c>
      <c r="K9" s="274">
        <v>1</v>
      </c>
      <c r="L9" s="273">
        <v>139584</v>
      </c>
      <c r="M9" s="274">
        <v>3</v>
      </c>
      <c r="N9" s="273">
        <v>0</v>
      </c>
      <c r="O9" s="274">
        <v>0</v>
      </c>
      <c r="P9" s="273">
        <f t="shared" ref="P9:S88" si="0">D9+H9+L9</f>
        <v>2770021.13</v>
      </c>
      <c r="Q9" s="274">
        <f t="shared" si="0"/>
        <v>62</v>
      </c>
      <c r="R9" s="273">
        <f t="shared" si="0"/>
        <v>401474.16</v>
      </c>
      <c r="S9" s="274">
        <f t="shared" si="0"/>
        <v>5</v>
      </c>
      <c r="T9" s="275">
        <f t="shared" ref="T9:U88" si="1">P9+R9</f>
        <v>3171495.29</v>
      </c>
      <c r="U9" s="276">
        <f t="shared" si="1"/>
        <v>67</v>
      </c>
    </row>
    <row r="10" spans="1:30" ht="15" customHeight="1" x14ac:dyDescent="0.2">
      <c r="A10" s="1082"/>
      <c r="B10" s="1085"/>
      <c r="C10" s="272" t="s">
        <v>528</v>
      </c>
      <c r="D10" s="273">
        <v>2292344.0699999998</v>
      </c>
      <c r="E10" s="274">
        <v>42</v>
      </c>
      <c r="F10" s="273">
        <v>562139.02</v>
      </c>
      <c r="G10" s="274">
        <v>6</v>
      </c>
      <c r="H10" s="273">
        <v>1529051.21</v>
      </c>
      <c r="I10" s="274">
        <v>22</v>
      </c>
      <c r="J10" s="277">
        <v>0</v>
      </c>
      <c r="K10" s="274">
        <v>0</v>
      </c>
      <c r="L10" s="273">
        <v>116800</v>
      </c>
      <c r="M10" s="274">
        <v>2</v>
      </c>
      <c r="N10" s="273">
        <v>62000</v>
      </c>
      <c r="O10" s="274">
        <v>1</v>
      </c>
      <c r="P10" s="273">
        <f t="shared" si="0"/>
        <v>3938195.28</v>
      </c>
      <c r="Q10" s="274">
        <f t="shared" si="0"/>
        <v>66</v>
      </c>
      <c r="R10" s="273">
        <f t="shared" si="0"/>
        <v>624139.02</v>
      </c>
      <c r="S10" s="274">
        <f t="shared" si="0"/>
        <v>7</v>
      </c>
      <c r="T10" s="275">
        <f t="shared" si="1"/>
        <v>4562334.3</v>
      </c>
      <c r="U10" s="276">
        <f t="shared" si="1"/>
        <v>73</v>
      </c>
    </row>
    <row r="11" spans="1:30" ht="15" customHeight="1" x14ac:dyDescent="0.2">
      <c r="A11" s="1083"/>
      <c r="B11" s="1086"/>
      <c r="C11" s="272" t="s">
        <v>529</v>
      </c>
      <c r="D11" s="273"/>
      <c r="E11" s="274"/>
      <c r="F11" s="273"/>
      <c r="G11" s="274"/>
      <c r="H11" s="273"/>
      <c r="I11" s="274"/>
      <c r="J11" s="273"/>
      <c r="K11" s="274"/>
      <c r="L11" s="273"/>
      <c r="M11" s="274"/>
      <c r="N11" s="273"/>
      <c r="O11" s="274"/>
      <c r="P11" s="273">
        <f t="shared" si="0"/>
        <v>0</v>
      </c>
      <c r="Q11" s="274">
        <f t="shared" si="0"/>
        <v>0</v>
      </c>
      <c r="R11" s="273">
        <f t="shared" si="0"/>
        <v>0</v>
      </c>
      <c r="S11" s="274">
        <v>0</v>
      </c>
      <c r="T11" s="275">
        <f t="shared" si="1"/>
        <v>0</v>
      </c>
      <c r="U11" s="276">
        <f t="shared" si="1"/>
        <v>0</v>
      </c>
    </row>
    <row r="12" spans="1:30" ht="15" customHeight="1" thickBot="1" x14ac:dyDescent="0.25">
      <c r="A12" s="1087" t="s">
        <v>530</v>
      </c>
      <c r="B12" s="1088"/>
      <c r="C12" s="1089"/>
      <c r="D12" s="278">
        <f>SUM(D8:D11)</f>
        <v>7838683.4800000004</v>
      </c>
      <c r="E12" s="278">
        <f t="shared" ref="E12:U12" si="2">SUM(E8:E11)</f>
        <v>174</v>
      </c>
      <c r="F12" s="278">
        <f t="shared" si="2"/>
        <v>964505.88</v>
      </c>
      <c r="G12" s="278">
        <f t="shared" si="2"/>
        <v>18</v>
      </c>
      <c r="H12" s="278">
        <f t="shared" si="2"/>
        <v>2232192.94</v>
      </c>
      <c r="I12" s="278">
        <f t="shared" si="2"/>
        <v>33</v>
      </c>
      <c r="J12" s="278">
        <f t="shared" si="2"/>
        <v>59904</v>
      </c>
      <c r="K12" s="278">
        <f t="shared" si="2"/>
        <v>1</v>
      </c>
      <c r="L12" s="278">
        <f t="shared" si="2"/>
        <v>570929</v>
      </c>
      <c r="M12" s="278">
        <f t="shared" si="2"/>
        <v>8</v>
      </c>
      <c r="N12" s="278">
        <f t="shared" si="2"/>
        <v>62000</v>
      </c>
      <c r="O12" s="278">
        <f t="shared" si="2"/>
        <v>1</v>
      </c>
      <c r="P12" s="278">
        <f t="shared" si="2"/>
        <v>10641805.42</v>
      </c>
      <c r="Q12" s="278">
        <f t="shared" si="2"/>
        <v>215</v>
      </c>
      <c r="R12" s="278">
        <f t="shared" si="2"/>
        <v>1086409.8799999999</v>
      </c>
      <c r="S12" s="278">
        <f t="shared" si="2"/>
        <v>20</v>
      </c>
      <c r="T12" s="278">
        <f t="shared" si="2"/>
        <v>11728215.300000001</v>
      </c>
      <c r="U12" s="279">
        <f t="shared" si="2"/>
        <v>235</v>
      </c>
    </row>
    <row r="13" spans="1:30" ht="15" customHeight="1" x14ac:dyDescent="0.2">
      <c r="A13" s="1093">
        <v>2</v>
      </c>
      <c r="B13" s="1096" t="s">
        <v>426</v>
      </c>
      <c r="C13" s="280" t="s">
        <v>526</v>
      </c>
      <c r="D13" s="281">
        <v>1684592.03</v>
      </c>
      <c r="E13" s="282">
        <v>27</v>
      </c>
      <c r="F13" s="281">
        <v>0</v>
      </c>
      <c r="G13" s="282">
        <v>0</v>
      </c>
      <c r="H13" s="281">
        <v>192496.91</v>
      </c>
      <c r="I13" s="282">
        <v>3</v>
      </c>
      <c r="J13" s="281">
        <v>0</v>
      </c>
      <c r="K13" s="282">
        <v>0</v>
      </c>
      <c r="L13" s="281">
        <v>27000</v>
      </c>
      <c r="M13" s="282">
        <v>1</v>
      </c>
      <c r="N13" s="281">
        <v>0</v>
      </c>
      <c r="O13" s="282">
        <v>0</v>
      </c>
      <c r="P13" s="281">
        <f t="shared" si="0"/>
        <v>1904088.94</v>
      </c>
      <c r="Q13" s="282">
        <f t="shared" si="0"/>
        <v>31</v>
      </c>
      <c r="R13" s="281">
        <f t="shared" si="0"/>
        <v>0</v>
      </c>
      <c r="S13" s="282">
        <f t="shared" si="0"/>
        <v>0</v>
      </c>
      <c r="T13" s="283">
        <f t="shared" si="1"/>
        <v>1904088.94</v>
      </c>
      <c r="U13" s="284">
        <v>31</v>
      </c>
      <c r="V13" s="1105"/>
      <c r="W13" s="1105"/>
      <c r="X13" s="1105"/>
      <c r="Y13" s="1105"/>
      <c r="Z13" s="1105"/>
      <c r="AA13" s="1105"/>
      <c r="AB13" s="1105"/>
      <c r="AC13" s="1105"/>
      <c r="AD13" s="1105"/>
    </row>
    <row r="14" spans="1:30" ht="15" customHeight="1" x14ac:dyDescent="0.2">
      <c r="A14" s="1094"/>
      <c r="B14" s="1097"/>
      <c r="C14" s="285" t="s">
        <v>527</v>
      </c>
      <c r="D14" s="286">
        <v>704100.28</v>
      </c>
      <c r="E14" s="287">
        <v>15</v>
      </c>
      <c r="F14" s="286">
        <v>0</v>
      </c>
      <c r="G14" s="287">
        <v>0</v>
      </c>
      <c r="H14" s="286">
        <v>360274</v>
      </c>
      <c r="I14" s="287">
        <v>6</v>
      </c>
      <c r="J14" s="286">
        <v>0</v>
      </c>
      <c r="K14" s="287">
        <v>0</v>
      </c>
      <c r="L14" s="286">
        <v>134870</v>
      </c>
      <c r="M14" s="287">
        <v>3</v>
      </c>
      <c r="N14" s="286">
        <v>0</v>
      </c>
      <c r="O14" s="287">
        <v>0</v>
      </c>
      <c r="P14" s="286">
        <f t="shared" si="0"/>
        <v>1199244.28</v>
      </c>
      <c r="Q14" s="287">
        <f t="shared" si="0"/>
        <v>24</v>
      </c>
      <c r="R14" s="286">
        <f t="shared" si="0"/>
        <v>0</v>
      </c>
      <c r="S14" s="287">
        <f t="shared" si="0"/>
        <v>0</v>
      </c>
      <c r="T14" s="288">
        <f t="shared" si="1"/>
        <v>1199244.28</v>
      </c>
      <c r="U14" s="289">
        <v>24</v>
      </c>
      <c r="V14" s="290"/>
      <c r="W14" s="290"/>
      <c r="X14" s="290"/>
      <c r="Y14" s="290"/>
      <c r="Z14" s="290"/>
      <c r="AA14" s="290"/>
      <c r="AB14" s="290"/>
      <c r="AC14" s="290"/>
      <c r="AD14" s="290"/>
    </row>
    <row r="15" spans="1:30" ht="15" customHeight="1" x14ac:dyDescent="0.2">
      <c r="A15" s="1094"/>
      <c r="B15" s="1097"/>
      <c r="C15" s="285" t="s">
        <v>528</v>
      </c>
      <c r="D15" s="286">
        <v>35000</v>
      </c>
      <c r="E15" s="287">
        <v>1</v>
      </c>
      <c r="F15" s="286">
        <v>203399.91</v>
      </c>
      <c r="G15" s="287">
        <v>4</v>
      </c>
      <c r="H15" s="286">
        <v>0</v>
      </c>
      <c r="I15" s="287">
        <v>0</v>
      </c>
      <c r="J15" s="286">
        <v>179606.87</v>
      </c>
      <c r="K15" s="287">
        <v>3</v>
      </c>
      <c r="L15" s="286">
        <v>0</v>
      </c>
      <c r="M15" s="287">
        <v>0</v>
      </c>
      <c r="N15" s="286">
        <v>0</v>
      </c>
      <c r="O15" s="287">
        <v>0</v>
      </c>
      <c r="P15" s="286">
        <f t="shared" si="0"/>
        <v>35000</v>
      </c>
      <c r="Q15" s="287">
        <f t="shared" si="0"/>
        <v>1</v>
      </c>
      <c r="R15" s="286">
        <f t="shared" si="0"/>
        <v>383006.78</v>
      </c>
      <c r="S15" s="287">
        <f t="shared" si="0"/>
        <v>7</v>
      </c>
      <c r="T15" s="288">
        <f t="shared" si="1"/>
        <v>418006.78</v>
      </c>
      <c r="U15" s="289">
        <f t="shared" si="1"/>
        <v>8</v>
      </c>
      <c r="V15" s="290"/>
      <c r="W15" s="290"/>
      <c r="X15" s="290"/>
      <c r="Y15" s="290"/>
      <c r="Z15" s="290"/>
      <c r="AA15" s="290"/>
      <c r="AB15" s="290"/>
      <c r="AC15" s="290"/>
      <c r="AD15" s="290"/>
    </row>
    <row r="16" spans="1:30" ht="15" customHeight="1" x14ac:dyDescent="0.2">
      <c r="A16" s="1095"/>
      <c r="B16" s="1098"/>
      <c r="C16" s="285" t="s">
        <v>529</v>
      </c>
      <c r="D16" s="291"/>
      <c r="E16" s="287"/>
      <c r="F16" s="286"/>
      <c r="G16" s="287"/>
      <c r="H16" s="286"/>
      <c r="I16" s="287"/>
      <c r="J16" s="286"/>
      <c r="K16" s="287"/>
      <c r="L16" s="286"/>
      <c r="M16" s="287"/>
      <c r="N16" s="286"/>
      <c r="O16" s="287"/>
      <c r="P16" s="286">
        <f t="shared" si="0"/>
        <v>0</v>
      </c>
      <c r="Q16" s="287">
        <f t="shared" si="0"/>
        <v>0</v>
      </c>
      <c r="R16" s="286">
        <f t="shared" si="0"/>
        <v>0</v>
      </c>
      <c r="S16" s="287">
        <f t="shared" si="0"/>
        <v>0</v>
      </c>
      <c r="T16" s="288">
        <f t="shared" si="1"/>
        <v>0</v>
      </c>
      <c r="U16" s="289">
        <f t="shared" si="1"/>
        <v>0</v>
      </c>
      <c r="V16" s="290"/>
      <c r="W16" s="290"/>
      <c r="X16" s="290"/>
      <c r="Y16" s="290"/>
      <c r="Z16" s="290"/>
      <c r="AA16" s="290"/>
      <c r="AB16" s="290"/>
      <c r="AC16" s="290"/>
      <c r="AD16" s="290"/>
    </row>
    <row r="17" spans="1:30" ht="15" customHeight="1" thickBot="1" x14ac:dyDescent="0.25">
      <c r="A17" s="1078" t="s">
        <v>530</v>
      </c>
      <c r="B17" s="1079"/>
      <c r="C17" s="1080"/>
      <c r="D17" s="292">
        <f t="shared" ref="D17:U17" si="3">SUM(D13:D16)</f>
        <v>2423692.31</v>
      </c>
      <c r="E17" s="292">
        <f t="shared" si="3"/>
        <v>43</v>
      </c>
      <c r="F17" s="292">
        <f t="shared" si="3"/>
        <v>203399.91</v>
      </c>
      <c r="G17" s="292">
        <f t="shared" si="3"/>
        <v>4</v>
      </c>
      <c r="H17" s="292">
        <f t="shared" si="3"/>
        <v>552770.91</v>
      </c>
      <c r="I17" s="292">
        <f t="shared" si="3"/>
        <v>9</v>
      </c>
      <c r="J17" s="292">
        <f t="shared" si="3"/>
        <v>179606.87</v>
      </c>
      <c r="K17" s="292">
        <f t="shared" si="3"/>
        <v>3</v>
      </c>
      <c r="L17" s="292">
        <f t="shared" si="3"/>
        <v>161870</v>
      </c>
      <c r="M17" s="292">
        <f t="shared" si="3"/>
        <v>4</v>
      </c>
      <c r="N17" s="292">
        <f t="shared" si="3"/>
        <v>0</v>
      </c>
      <c r="O17" s="292">
        <f t="shared" si="3"/>
        <v>0</v>
      </c>
      <c r="P17" s="292">
        <f t="shared" si="3"/>
        <v>3138333.2199999997</v>
      </c>
      <c r="Q17" s="292">
        <f t="shared" si="3"/>
        <v>56</v>
      </c>
      <c r="R17" s="292">
        <f t="shared" si="3"/>
        <v>383006.78</v>
      </c>
      <c r="S17" s="292">
        <f t="shared" si="3"/>
        <v>7</v>
      </c>
      <c r="T17" s="292">
        <f t="shared" si="3"/>
        <v>3521340</v>
      </c>
      <c r="U17" s="293">
        <f t="shared" si="3"/>
        <v>63</v>
      </c>
      <c r="V17" s="290"/>
      <c r="W17" s="290"/>
      <c r="X17" s="290"/>
      <c r="Y17" s="290"/>
      <c r="Z17" s="290"/>
      <c r="AA17" s="290"/>
      <c r="AB17" s="290"/>
      <c r="AC17" s="290"/>
      <c r="AD17" s="290"/>
    </row>
    <row r="18" spans="1:30" ht="15" customHeight="1" x14ac:dyDescent="0.2">
      <c r="A18" s="1081">
        <v>3</v>
      </c>
      <c r="B18" s="1084" t="s">
        <v>427</v>
      </c>
      <c r="C18" s="267" t="s">
        <v>526</v>
      </c>
      <c r="D18" s="268">
        <v>4251258.97</v>
      </c>
      <c r="E18" s="269">
        <v>88</v>
      </c>
      <c r="F18" s="268">
        <v>0</v>
      </c>
      <c r="G18" s="269">
        <v>0</v>
      </c>
      <c r="H18" s="268">
        <v>281187.11</v>
      </c>
      <c r="I18" s="269">
        <v>4</v>
      </c>
      <c r="J18" s="268">
        <v>0</v>
      </c>
      <c r="K18" s="269">
        <v>0</v>
      </c>
      <c r="L18" s="268">
        <v>1114359.6000000001</v>
      </c>
      <c r="M18" s="269">
        <v>21</v>
      </c>
      <c r="N18" s="268">
        <v>0</v>
      </c>
      <c r="O18" s="269">
        <v>0</v>
      </c>
      <c r="P18" s="268">
        <f t="shared" si="0"/>
        <v>5646805.6799999997</v>
      </c>
      <c r="Q18" s="269">
        <f t="shared" si="0"/>
        <v>113</v>
      </c>
      <c r="R18" s="268">
        <f t="shared" si="0"/>
        <v>0</v>
      </c>
      <c r="S18" s="269">
        <f t="shared" si="0"/>
        <v>0</v>
      </c>
      <c r="T18" s="270">
        <f t="shared" si="1"/>
        <v>5646805.6799999997</v>
      </c>
      <c r="U18" s="271">
        <f t="shared" si="1"/>
        <v>113</v>
      </c>
    </row>
    <row r="19" spans="1:30" ht="15" customHeight="1" x14ac:dyDescent="0.2">
      <c r="A19" s="1082"/>
      <c r="B19" s="1085"/>
      <c r="C19" s="272" t="s">
        <v>527</v>
      </c>
      <c r="D19" s="273">
        <v>298404.65000000002</v>
      </c>
      <c r="E19" s="274">
        <v>9</v>
      </c>
      <c r="F19" s="273">
        <v>181968</v>
      </c>
      <c r="G19" s="274">
        <v>2</v>
      </c>
      <c r="H19" s="273">
        <v>521768.9</v>
      </c>
      <c r="I19" s="274">
        <v>6</v>
      </c>
      <c r="J19" s="273">
        <v>50000</v>
      </c>
      <c r="K19" s="274">
        <v>1</v>
      </c>
      <c r="L19" s="273">
        <v>109653</v>
      </c>
      <c r="M19" s="274">
        <v>2</v>
      </c>
      <c r="N19" s="273">
        <v>0</v>
      </c>
      <c r="O19" s="274">
        <v>0</v>
      </c>
      <c r="P19" s="273">
        <f t="shared" si="0"/>
        <v>929826.55</v>
      </c>
      <c r="Q19" s="274">
        <f t="shared" si="0"/>
        <v>17</v>
      </c>
      <c r="R19" s="273">
        <f t="shared" si="0"/>
        <v>231968</v>
      </c>
      <c r="S19" s="274">
        <f t="shared" si="0"/>
        <v>3</v>
      </c>
      <c r="T19" s="275">
        <f t="shared" si="1"/>
        <v>1161794.55</v>
      </c>
      <c r="U19" s="276">
        <f t="shared" si="1"/>
        <v>20</v>
      </c>
    </row>
    <row r="20" spans="1:30" ht="15" customHeight="1" x14ac:dyDescent="0.2">
      <c r="A20" s="1082"/>
      <c r="B20" s="1085"/>
      <c r="C20" s="272" t="s">
        <v>528</v>
      </c>
      <c r="D20" s="273">
        <v>518806.63</v>
      </c>
      <c r="E20" s="274">
        <v>21</v>
      </c>
      <c r="F20" s="273">
        <v>154281.4</v>
      </c>
      <c r="G20" s="274">
        <v>2</v>
      </c>
      <c r="H20" s="273">
        <v>492364.57</v>
      </c>
      <c r="I20" s="274">
        <v>7</v>
      </c>
      <c r="J20" s="273">
        <v>0</v>
      </c>
      <c r="K20" s="274">
        <v>0</v>
      </c>
      <c r="L20" s="273">
        <v>98300</v>
      </c>
      <c r="M20" s="274">
        <v>3</v>
      </c>
      <c r="N20" s="273">
        <v>0</v>
      </c>
      <c r="O20" s="274">
        <v>0</v>
      </c>
      <c r="P20" s="273">
        <f t="shared" si="0"/>
        <v>1109471.2</v>
      </c>
      <c r="Q20" s="274">
        <f t="shared" si="0"/>
        <v>31</v>
      </c>
      <c r="R20" s="273">
        <f t="shared" si="0"/>
        <v>154281.4</v>
      </c>
      <c r="S20" s="274">
        <f t="shared" si="0"/>
        <v>2</v>
      </c>
      <c r="T20" s="275">
        <f t="shared" si="1"/>
        <v>1263752.5999999999</v>
      </c>
      <c r="U20" s="276">
        <f t="shared" si="1"/>
        <v>33</v>
      </c>
    </row>
    <row r="21" spans="1:30" ht="15" customHeight="1" x14ac:dyDescent="0.2">
      <c r="A21" s="1083"/>
      <c r="B21" s="1086"/>
      <c r="C21" s="272" t="s">
        <v>529</v>
      </c>
      <c r="D21" s="273"/>
      <c r="E21" s="274"/>
      <c r="F21" s="273"/>
      <c r="G21" s="274"/>
      <c r="H21" s="273"/>
      <c r="I21" s="274"/>
      <c r="J21" s="273"/>
      <c r="K21" s="274"/>
      <c r="L21" s="273"/>
      <c r="M21" s="274"/>
      <c r="N21" s="273"/>
      <c r="O21" s="274"/>
      <c r="P21" s="273">
        <f t="shared" si="0"/>
        <v>0</v>
      </c>
      <c r="Q21" s="274">
        <f t="shared" si="0"/>
        <v>0</v>
      </c>
      <c r="R21" s="273">
        <f t="shared" si="0"/>
        <v>0</v>
      </c>
      <c r="S21" s="274">
        <f t="shared" si="0"/>
        <v>0</v>
      </c>
      <c r="T21" s="275">
        <f t="shared" si="1"/>
        <v>0</v>
      </c>
      <c r="U21" s="276">
        <f t="shared" si="1"/>
        <v>0</v>
      </c>
    </row>
    <row r="22" spans="1:30" ht="15" customHeight="1" thickBot="1" x14ac:dyDescent="0.25">
      <c r="A22" s="1087" t="s">
        <v>530</v>
      </c>
      <c r="B22" s="1088"/>
      <c r="C22" s="1089"/>
      <c r="D22" s="278">
        <f t="shared" ref="D22:U22" si="4">SUM(D18:D21)</f>
        <v>5068470.25</v>
      </c>
      <c r="E22" s="278">
        <f t="shared" si="4"/>
        <v>118</v>
      </c>
      <c r="F22" s="278">
        <f t="shared" si="4"/>
        <v>336249.4</v>
      </c>
      <c r="G22" s="278">
        <f t="shared" si="4"/>
        <v>4</v>
      </c>
      <c r="H22" s="278">
        <f t="shared" si="4"/>
        <v>1295320.58</v>
      </c>
      <c r="I22" s="278">
        <f t="shared" si="4"/>
        <v>17</v>
      </c>
      <c r="J22" s="278">
        <f t="shared" si="4"/>
        <v>50000</v>
      </c>
      <c r="K22" s="278">
        <f t="shared" si="4"/>
        <v>1</v>
      </c>
      <c r="L22" s="278">
        <f t="shared" si="4"/>
        <v>1322312.6000000001</v>
      </c>
      <c r="M22" s="278">
        <f t="shared" si="4"/>
        <v>26</v>
      </c>
      <c r="N22" s="278">
        <f t="shared" si="4"/>
        <v>0</v>
      </c>
      <c r="O22" s="278">
        <f t="shared" si="4"/>
        <v>0</v>
      </c>
      <c r="P22" s="278">
        <f t="shared" si="4"/>
        <v>7686103.4299999997</v>
      </c>
      <c r="Q22" s="278">
        <f t="shared" si="4"/>
        <v>161</v>
      </c>
      <c r="R22" s="278">
        <f t="shared" si="4"/>
        <v>386249.4</v>
      </c>
      <c r="S22" s="278">
        <f t="shared" si="4"/>
        <v>5</v>
      </c>
      <c r="T22" s="278">
        <f t="shared" si="4"/>
        <v>8072352.8299999991</v>
      </c>
      <c r="U22" s="279">
        <f t="shared" si="4"/>
        <v>166</v>
      </c>
    </row>
    <row r="23" spans="1:30" ht="15" customHeight="1" x14ac:dyDescent="0.2">
      <c r="A23" s="1093">
        <v>4</v>
      </c>
      <c r="B23" s="1096" t="s">
        <v>428</v>
      </c>
      <c r="C23" s="280" t="s">
        <v>526</v>
      </c>
      <c r="D23" s="281">
        <v>4361379.26</v>
      </c>
      <c r="E23" s="282">
        <v>121</v>
      </c>
      <c r="F23" s="281">
        <v>1024046.42</v>
      </c>
      <c r="G23" s="282">
        <v>27</v>
      </c>
      <c r="H23" s="281">
        <v>191873.05</v>
      </c>
      <c r="I23" s="282">
        <v>5</v>
      </c>
      <c r="J23" s="281">
        <v>93253.17</v>
      </c>
      <c r="K23" s="282">
        <v>1</v>
      </c>
      <c r="L23" s="281">
        <v>515085.16</v>
      </c>
      <c r="M23" s="282">
        <v>12</v>
      </c>
      <c r="N23" s="281">
        <v>100000</v>
      </c>
      <c r="O23" s="282">
        <v>1</v>
      </c>
      <c r="P23" s="281">
        <f t="shared" si="0"/>
        <v>5068337.47</v>
      </c>
      <c r="Q23" s="282">
        <f t="shared" si="0"/>
        <v>138</v>
      </c>
      <c r="R23" s="281">
        <f t="shared" si="0"/>
        <v>1217299.5900000001</v>
      </c>
      <c r="S23" s="282">
        <f t="shared" si="0"/>
        <v>29</v>
      </c>
      <c r="T23" s="283">
        <f t="shared" si="1"/>
        <v>6285637.0599999996</v>
      </c>
      <c r="U23" s="284">
        <f t="shared" si="1"/>
        <v>167</v>
      </c>
    </row>
    <row r="24" spans="1:30" ht="15" customHeight="1" x14ac:dyDescent="0.2">
      <c r="A24" s="1094"/>
      <c r="B24" s="1097"/>
      <c r="C24" s="285" t="s">
        <v>527</v>
      </c>
      <c r="D24" s="286">
        <v>1363658.48</v>
      </c>
      <c r="E24" s="287">
        <v>62</v>
      </c>
      <c r="F24" s="286">
        <v>665847.67000000004</v>
      </c>
      <c r="G24" s="287">
        <v>45</v>
      </c>
      <c r="H24" s="286">
        <v>2908944.5</v>
      </c>
      <c r="I24" s="287">
        <v>36</v>
      </c>
      <c r="J24" s="286">
        <v>308728.78000000003</v>
      </c>
      <c r="K24" s="287">
        <v>3</v>
      </c>
      <c r="L24" s="286">
        <v>350237</v>
      </c>
      <c r="M24" s="287">
        <v>8</v>
      </c>
      <c r="N24" s="286">
        <v>0</v>
      </c>
      <c r="O24" s="287">
        <v>0</v>
      </c>
      <c r="P24" s="286">
        <f t="shared" si="0"/>
        <v>4622839.9800000004</v>
      </c>
      <c r="Q24" s="287">
        <f t="shared" si="0"/>
        <v>106</v>
      </c>
      <c r="R24" s="286">
        <f t="shared" si="0"/>
        <v>974576.45000000007</v>
      </c>
      <c r="S24" s="287">
        <f t="shared" si="0"/>
        <v>48</v>
      </c>
      <c r="T24" s="288">
        <f t="shared" si="1"/>
        <v>5597416.4300000006</v>
      </c>
      <c r="U24" s="289">
        <f t="shared" si="1"/>
        <v>154</v>
      </c>
    </row>
    <row r="25" spans="1:30" ht="15" customHeight="1" x14ac:dyDescent="0.2">
      <c r="A25" s="1094"/>
      <c r="B25" s="1097"/>
      <c r="C25" s="285" t="s">
        <v>528</v>
      </c>
      <c r="D25" s="286">
        <v>1008078.6</v>
      </c>
      <c r="E25" s="287">
        <v>50</v>
      </c>
      <c r="F25" s="286">
        <v>762889.2</v>
      </c>
      <c r="G25" s="287">
        <v>43</v>
      </c>
      <c r="H25" s="286">
        <v>3452744.25</v>
      </c>
      <c r="I25" s="287">
        <v>40</v>
      </c>
      <c r="J25" s="286">
        <v>6746.25</v>
      </c>
      <c r="K25" s="287">
        <v>2</v>
      </c>
      <c r="L25" s="286">
        <v>342793.73</v>
      </c>
      <c r="M25" s="287">
        <v>9</v>
      </c>
      <c r="N25" s="286">
        <v>0</v>
      </c>
      <c r="O25" s="287">
        <v>0</v>
      </c>
      <c r="P25" s="286">
        <f t="shared" si="0"/>
        <v>4803616.58</v>
      </c>
      <c r="Q25" s="287">
        <f t="shared" si="0"/>
        <v>99</v>
      </c>
      <c r="R25" s="286">
        <f t="shared" si="0"/>
        <v>769635.45</v>
      </c>
      <c r="S25" s="287">
        <f t="shared" si="0"/>
        <v>45</v>
      </c>
      <c r="T25" s="288">
        <f t="shared" si="1"/>
        <v>5573252.0300000003</v>
      </c>
      <c r="U25" s="289">
        <f t="shared" si="1"/>
        <v>144</v>
      </c>
    </row>
    <row r="26" spans="1:30" ht="15" customHeight="1" x14ac:dyDescent="0.2">
      <c r="A26" s="1095"/>
      <c r="B26" s="1098"/>
      <c r="C26" s="285" t="s">
        <v>529</v>
      </c>
      <c r="D26" s="286"/>
      <c r="E26" s="287"/>
      <c r="F26" s="286"/>
      <c r="G26" s="287"/>
      <c r="H26" s="286"/>
      <c r="I26" s="287"/>
      <c r="J26" s="286"/>
      <c r="K26" s="287"/>
      <c r="L26" s="286"/>
      <c r="M26" s="287"/>
      <c r="N26" s="286"/>
      <c r="O26" s="287"/>
      <c r="P26" s="286">
        <f t="shared" si="0"/>
        <v>0</v>
      </c>
      <c r="Q26" s="287">
        <f t="shared" si="0"/>
        <v>0</v>
      </c>
      <c r="R26" s="286">
        <f t="shared" si="0"/>
        <v>0</v>
      </c>
      <c r="S26" s="287">
        <f t="shared" si="0"/>
        <v>0</v>
      </c>
      <c r="T26" s="288">
        <f t="shared" si="1"/>
        <v>0</v>
      </c>
      <c r="U26" s="289">
        <f t="shared" si="1"/>
        <v>0</v>
      </c>
    </row>
    <row r="27" spans="1:30" ht="15" customHeight="1" thickBot="1" x14ac:dyDescent="0.25">
      <c r="A27" s="1078" t="s">
        <v>530</v>
      </c>
      <c r="B27" s="1079"/>
      <c r="C27" s="1080"/>
      <c r="D27" s="292">
        <f t="shared" ref="D27:U27" si="5">SUM(D23:D26)</f>
        <v>6733116.3399999999</v>
      </c>
      <c r="E27" s="292">
        <f t="shared" si="5"/>
        <v>233</v>
      </c>
      <c r="F27" s="292">
        <f t="shared" si="5"/>
        <v>2452783.29</v>
      </c>
      <c r="G27" s="292">
        <f t="shared" si="5"/>
        <v>115</v>
      </c>
      <c r="H27" s="292">
        <f t="shared" si="5"/>
        <v>6553561.7999999998</v>
      </c>
      <c r="I27" s="292">
        <f t="shared" si="5"/>
        <v>81</v>
      </c>
      <c r="J27" s="292">
        <f t="shared" si="5"/>
        <v>408728.2</v>
      </c>
      <c r="K27" s="292">
        <f t="shared" si="5"/>
        <v>6</v>
      </c>
      <c r="L27" s="292">
        <f t="shared" si="5"/>
        <v>1208115.8899999999</v>
      </c>
      <c r="M27" s="292">
        <f t="shared" si="5"/>
        <v>29</v>
      </c>
      <c r="N27" s="292">
        <f t="shared" si="5"/>
        <v>100000</v>
      </c>
      <c r="O27" s="292">
        <f t="shared" si="5"/>
        <v>1</v>
      </c>
      <c r="P27" s="292">
        <f t="shared" si="5"/>
        <v>14494794.029999999</v>
      </c>
      <c r="Q27" s="292">
        <f t="shared" si="5"/>
        <v>343</v>
      </c>
      <c r="R27" s="292">
        <f t="shared" si="5"/>
        <v>2961511.49</v>
      </c>
      <c r="S27" s="292">
        <f t="shared" si="5"/>
        <v>122</v>
      </c>
      <c r="T27" s="292">
        <f t="shared" si="5"/>
        <v>17456305.52</v>
      </c>
      <c r="U27" s="293">
        <f t="shared" si="5"/>
        <v>465</v>
      </c>
    </row>
    <row r="28" spans="1:30" ht="15" customHeight="1" x14ac:dyDescent="0.2">
      <c r="A28" s="1081">
        <v>5</v>
      </c>
      <c r="B28" s="1084" t="s">
        <v>429</v>
      </c>
      <c r="C28" s="267" t="s">
        <v>526</v>
      </c>
      <c r="D28" s="268">
        <v>1683483</v>
      </c>
      <c r="E28" s="269">
        <v>40</v>
      </c>
      <c r="F28" s="268">
        <v>0</v>
      </c>
      <c r="G28" s="269">
        <v>0</v>
      </c>
      <c r="H28" s="268">
        <v>149804</v>
      </c>
      <c r="I28" s="269">
        <v>2</v>
      </c>
      <c r="J28" s="268">
        <v>0</v>
      </c>
      <c r="K28" s="269">
        <v>0</v>
      </c>
      <c r="L28" s="268">
        <v>57970</v>
      </c>
      <c r="M28" s="269">
        <v>1</v>
      </c>
      <c r="N28" s="268">
        <v>0</v>
      </c>
      <c r="O28" s="269">
        <v>0</v>
      </c>
      <c r="P28" s="268">
        <f t="shared" si="0"/>
        <v>1891257</v>
      </c>
      <c r="Q28" s="269">
        <f t="shared" si="0"/>
        <v>43</v>
      </c>
      <c r="R28" s="268">
        <f t="shared" si="0"/>
        <v>0</v>
      </c>
      <c r="S28" s="269">
        <f t="shared" si="0"/>
        <v>0</v>
      </c>
      <c r="T28" s="270">
        <f t="shared" si="1"/>
        <v>1891257</v>
      </c>
      <c r="U28" s="271">
        <f t="shared" si="1"/>
        <v>43</v>
      </c>
    </row>
    <row r="29" spans="1:30" ht="15" customHeight="1" x14ac:dyDescent="0.2">
      <c r="A29" s="1082"/>
      <c r="B29" s="1085"/>
      <c r="C29" s="272" t="s">
        <v>527</v>
      </c>
      <c r="D29" s="273">
        <v>1200636</v>
      </c>
      <c r="E29" s="274">
        <v>32</v>
      </c>
      <c r="F29" s="273">
        <v>105859</v>
      </c>
      <c r="G29" s="274">
        <v>12</v>
      </c>
      <c r="H29" s="273">
        <v>199021</v>
      </c>
      <c r="I29" s="274">
        <v>2</v>
      </c>
      <c r="J29" s="273">
        <v>0</v>
      </c>
      <c r="K29" s="274">
        <v>0</v>
      </c>
      <c r="L29" s="273">
        <v>0</v>
      </c>
      <c r="M29" s="274">
        <v>0</v>
      </c>
      <c r="N29" s="273">
        <v>0</v>
      </c>
      <c r="O29" s="274">
        <v>0</v>
      </c>
      <c r="P29" s="273">
        <f t="shared" si="0"/>
        <v>1399657</v>
      </c>
      <c r="Q29" s="274">
        <f t="shared" si="0"/>
        <v>34</v>
      </c>
      <c r="R29" s="273">
        <f t="shared" si="0"/>
        <v>105859</v>
      </c>
      <c r="S29" s="274">
        <f t="shared" si="0"/>
        <v>12</v>
      </c>
      <c r="T29" s="275">
        <f t="shared" si="1"/>
        <v>1505516</v>
      </c>
      <c r="U29" s="276">
        <f t="shared" si="1"/>
        <v>46</v>
      </c>
    </row>
    <row r="30" spans="1:30" ht="15" customHeight="1" x14ac:dyDescent="0.2">
      <c r="A30" s="1082"/>
      <c r="B30" s="1085"/>
      <c r="C30" s="272" t="s">
        <v>528</v>
      </c>
      <c r="D30" s="273">
        <v>616451</v>
      </c>
      <c r="E30" s="274">
        <v>22</v>
      </c>
      <c r="F30" s="273">
        <v>197304</v>
      </c>
      <c r="G30" s="274">
        <v>3</v>
      </c>
      <c r="H30" s="273">
        <v>604734</v>
      </c>
      <c r="I30" s="274">
        <v>8</v>
      </c>
      <c r="J30" s="273">
        <v>0</v>
      </c>
      <c r="K30" s="274">
        <v>0</v>
      </c>
      <c r="L30" s="273">
        <v>98937</v>
      </c>
      <c r="M30" s="274">
        <v>2</v>
      </c>
      <c r="N30" s="273">
        <v>0</v>
      </c>
      <c r="O30" s="274">
        <v>0</v>
      </c>
      <c r="P30" s="273">
        <f t="shared" si="0"/>
        <v>1320122</v>
      </c>
      <c r="Q30" s="274">
        <f t="shared" si="0"/>
        <v>32</v>
      </c>
      <c r="R30" s="273">
        <f t="shared" si="0"/>
        <v>197304</v>
      </c>
      <c r="S30" s="274">
        <f t="shared" si="0"/>
        <v>3</v>
      </c>
      <c r="T30" s="275">
        <f t="shared" si="1"/>
        <v>1517426</v>
      </c>
      <c r="U30" s="276">
        <f t="shared" si="1"/>
        <v>35</v>
      </c>
    </row>
    <row r="31" spans="1:30" ht="15" customHeight="1" x14ac:dyDescent="0.2">
      <c r="A31" s="1083"/>
      <c r="B31" s="1086"/>
      <c r="C31" s="272" t="s">
        <v>529</v>
      </c>
      <c r="D31" s="273"/>
      <c r="E31" s="274"/>
      <c r="F31" s="273"/>
      <c r="G31" s="274"/>
      <c r="H31" s="273"/>
      <c r="I31" s="274"/>
      <c r="J31" s="273"/>
      <c r="K31" s="274"/>
      <c r="L31" s="273"/>
      <c r="M31" s="274"/>
      <c r="N31" s="273"/>
      <c r="O31" s="274"/>
      <c r="P31" s="273">
        <f t="shared" si="0"/>
        <v>0</v>
      </c>
      <c r="Q31" s="274">
        <f t="shared" si="0"/>
        <v>0</v>
      </c>
      <c r="R31" s="273">
        <f t="shared" si="0"/>
        <v>0</v>
      </c>
      <c r="S31" s="274">
        <f t="shared" si="0"/>
        <v>0</v>
      </c>
      <c r="T31" s="275">
        <f t="shared" si="1"/>
        <v>0</v>
      </c>
      <c r="U31" s="276">
        <f t="shared" si="1"/>
        <v>0</v>
      </c>
    </row>
    <row r="32" spans="1:30" ht="15" customHeight="1" thickBot="1" x14ac:dyDescent="0.25">
      <c r="A32" s="1087" t="s">
        <v>530</v>
      </c>
      <c r="B32" s="1088"/>
      <c r="C32" s="1089"/>
      <c r="D32" s="278">
        <f t="shared" ref="D32:U32" si="6">SUM(D28:D31)</f>
        <v>3500570</v>
      </c>
      <c r="E32" s="278">
        <f t="shared" si="6"/>
        <v>94</v>
      </c>
      <c r="F32" s="278">
        <f t="shared" si="6"/>
        <v>303163</v>
      </c>
      <c r="G32" s="278">
        <f t="shared" si="6"/>
        <v>15</v>
      </c>
      <c r="H32" s="278">
        <f t="shared" si="6"/>
        <v>953559</v>
      </c>
      <c r="I32" s="278">
        <f t="shared" si="6"/>
        <v>12</v>
      </c>
      <c r="J32" s="278">
        <f t="shared" si="6"/>
        <v>0</v>
      </c>
      <c r="K32" s="278">
        <f t="shared" si="6"/>
        <v>0</v>
      </c>
      <c r="L32" s="278">
        <f t="shared" si="6"/>
        <v>156907</v>
      </c>
      <c r="M32" s="278">
        <f t="shared" si="6"/>
        <v>3</v>
      </c>
      <c r="N32" s="278">
        <f t="shared" si="6"/>
        <v>0</v>
      </c>
      <c r="O32" s="278">
        <f t="shared" si="6"/>
        <v>0</v>
      </c>
      <c r="P32" s="278">
        <f t="shared" si="6"/>
        <v>4611036</v>
      </c>
      <c r="Q32" s="278">
        <f t="shared" si="6"/>
        <v>109</v>
      </c>
      <c r="R32" s="278">
        <f t="shared" si="6"/>
        <v>303163</v>
      </c>
      <c r="S32" s="278">
        <f t="shared" si="6"/>
        <v>15</v>
      </c>
      <c r="T32" s="278">
        <f t="shared" si="6"/>
        <v>4914199</v>
      </c>
      <c r="U32" s="279">
        <f t="shared" si="6"/>
        <v>124</v>
      </c>
    </row>
    <row r="33" spans="1:21" ht="15" customHeight="1" x14ac:dyDescent="0.2">
      <c r="A33" s="1093">
        <v>6</v>
      </c>
      <c r="B33" s="1096" t="s">
        <v>430</v>
      </c>
      <c r="C33" s="280" t="s">
        <v>526</v>
      </c>
      <c r="D33" s="281">
        <v>3992142</v>
      </c>
      <c r="E33" s="282">
        <v>79</v>
      </c>
      <c r="F33" s="281">
        <v>136174.79999999999</v>
      </c>
      <c r="G33" s="282">
        <v>2</v>
      </c>
      <c r="H33" s="281">
        <v>575461</v>
      </c>
      <c r="I33" s="282">
        <v>6</v>
      </c>
      <c r="J33" s="281">
        <v>0</v>
      </c>
      <c r="K33" s="282">
        <v>0</v>
      </c>
      <c r="L33" s="281">
        <v>379976</v>
      </c>
      <c r="M33" s="282">
        <v>10</v>
      </c>
      <c r="N33" s="281">
        <v>166407.4</v>
      </c>
      <c r="O33" s="282">
        <v>3</v>
      </c>
      <c r="P33" s="281">
        <f t="shared" si="0"/>
        <v>4947579</v>
      </c>
      <c r="Q33" s="282">
        <f t="shared" si="0"/>
        <v>95</v>
      </c>
      <c r="R33" s="281">
        <f t="shared" si="0"/>
        <v>302582.19999999995</v>
      </c>
      <c r="S33" s="282">
        <f t="shared" si="0"/>
        <v>5</v>
      </c>
      <c r="T33" s="283">
        <f t="shared" si="1"/>
        <v>5250161.2</v>
      </c>
      <c r="U33" s="284">
        <f t="shared" si="1"/>
        <v>100</v>
      </c>
    </row>
    <row r="34" spans="1:21" ht="15" customHeight="1" x14ac:dyDescent="0.2">
      <c r="A34" s="1094"/>
      <c r="B34" s="1097"/>
      <c r="C34" s="285" t="s">
        <v>527</v>
      </c>
      <c r="D34" s="286">
        <v>834412</v>
      </c>
      <c r="E34" s="287">
        <v>21</v>
      </c>
      <c r="F34" s="286">
        <v>275099</v>
      </c>
      <c r="G34" s="287">
        <v>6</v>
      </c>
      <c r="H34" s="286">
        <v>2355880</v>
      </c>
      <c r="I34" s="287">
        <v>26</v>
      </c>
      <c r="J34" s="286">
        <v>101852</v>
      </c>
      <c r="K34" s="287">
        <v>1</v>
      </c>
      <c r="L34" s="286">
        <v>521728</v>
      </c>
      <c r="M34" s="287">
        <v>11</v>
      </c>
      <c r="N34" s="286">
        <v>99809</v>
      </c>
      <c r="O34" s="287">
        <v>1</v>
      </c>
      <c r="P34" s="286">
        <f t="shared" si="0"/>
        <v>3712020</v>
      </c>
      <c r="Q34" s="287">
        <f t="shared" si="0"/>
        <v>58</v>
      </c>
      <c r="R34" s="286">
        <f t="shared" si="0"/>
        <v>476760</v>
      </c>
      <c r="S34" s="287">
        <f t="shared" si="0"/>
        <v>8</v>
      </c>
      <c r="T34" s="288">
        <f t="shared" si="1"/>
        <v>4188780</v>
      </c>
      <c r="U34" s="289">
        <f t="shared" si="1"/>
        <v>66</v>
      </c>
    </row>
    <row r="35" spans="1:21" ht="15" customHeight="1" x14ac:dyDescent="0.2">
      <c r="A35" s="1094"/>
      <c r="B35" s="1097"/>
      <c r="C35" s="285" t="s">
        <v>528</v>
      </c>
      <c r="D35" s="286">
        <v>1018930.35</v>
      </c>
      <c r="E35" s="287">
        <v>23</v>
      </c>
      <c r="F35" s="286">
        <v>144605.07</v>
      </c>
      <c r="G35" s="287">
        <v>1</v>
      </c>
      <c r="H35" s="286">
        <v>2586397.67</v>
      </c>
      <c r="I35" s="287">
        <v>27</v>
      </c>
      <c r="J35" s="286">
        <v>0</v>
      </c>
      <c r="K35" s="287">
        <v>0</v>
      </c>
      <c r="L35" s="286">
        <v>54765</v>
      </c>
      <c r="M35" s="287">
        <v>1</v>
      </c>
      <c r="N35" s="286">
        <v>0</v>
      </c>
      <c r="O35" s="287">
        <v>0</v>
      </c>
      <c r="P35" s="286">
        <f t="shared" si="0"/>
        <v>3660093.02</v>
      </c>
      <c r="Q35" s="287">
        <f t="shared" si="0"/>
        <v>51</v>
      </c>
      <c r="R35" s="286">
        <f t="shared" si="0"/>
        <v>144605.07</v>
      </c>
      <c r="S35" s="287">
        <f t="shared" si="0"/>
        <v>1</v>
      </c>
      <c r="T35" s="288">
        <f t="shared" si="1"/>
        <v>3804698.09</v>
      </c>
      <c r="U35" s="289">
        <f t="shared" si="1"/>
        <v>52</v>
      </c>
    </row>
    <row r="36" spans="1:21" ht="15" customHeight="1" x14ac:dyDescent="0.2">
      <c r="A36" s="1095"/>
      <c r="B36" s="1098"/>
      <c r="C36" s="285" t="s">
        <v>529</v>
      </c>
      <c r="D36" s="286">
        <v>0</v>
      </c>
      <c r="E36" s="287">
        <v>0</v>
      </c>
      <c r="F36" s="286">
        <v>0</v>
      </c>
      <c r="G36" s="287">
        <v>0</v>
      </c>
      <c r="H36" s="286">
        <v>217246.19</v>
      </c>
      <c r="I36" s="287">
        <v>2</v>
      </c>
      <c r="J36" s="286">
        <v>0</v>
      </c>
      <c r="K36" s="287">
        <v>0</v>
      </c>
      <c r="L36" s="286">
        <v>59500</v>
      </c>
      <c r="M36" s="287">
        <v>1</v>
      </c>
      <c r="N36" s="286">
        <v>0</v>
      </c>
      <c r="O36" s="287">
        <v>0</v>
      </c>
      <c r="P36" s="286">
        <f t="shared" si="0"/>
        <v>276746.19</v>
      </c>
      <c r="Q36" s="287">
        <f t="shared" si="0"/>
        <v>3</v>
      </c>
      <c r="R36" s="286">
        <f t="shared" si="0"/>
        <v>0</v>
      </c>
      <c r="S36" s="287">
        <f t="shared" si="0"/>
        <v>0</v>
      </c>
      <c r="T36" s="288">
        <f t="shared" si="1"/>
        <v>276746.19</v>
      </c>
      <c r="U36" s="289">
        <f t="shared" si="1"/>
        <v>3</v>
      </c>
    </row>
    <row r="37" spans="1:21" ht="15" customHeight="1" thickBot="1" x14ac:dyDescent="0.25">
      <c r="A37" s="1078" t="s">
        <v>530</v>
      </c>
      <c r="B37" s="1079"/>
      <c r="C37" s="1080"/>
      <c r="D37" s="292">
        <f t="shared" ref="D37:U37" si="7">SUM(D33:D36)</f>
        <v>5845484.3499999996</v>
      </c>
      <c r="E37" s="292">
        <f t="shared" si="7"/>
        <v>123</v>
      </c>
      <c r="F37" s="292">
        <f t="shared" si="7"/>
        <v>555878.87</v>
      </c>
      <c r="G37" s="292">
        <f t="shared" si="7"/>
        <v>9</v>
      </c>
      <c r="H37" s="292">
        <f t="shared" si="7"/>
        <v>5734984.8600000003</v>
      </c>
      <c r="I37" s="292">
        <f t="shared" si="7"/>
        <v>61</v>
      </c>
      <c r="J37" s="292">
        <f t="shared" si="7"/>
        <v>101852</v>
      </c>
      <c r="K37" s="292">
        <f t="shared" si="7"/>
        <v>1</v>
      </c>
      <c r="L37" s="292">
        <f t="shared" si="7"/>
        <v>1015969</v>
      </c>
      <c r="M37" s="292">
        <f t="shared" si="7"/>
        <v>23</v>
      </c>
      <c r="N37" s="292">
        <f t="shared" si="7"/>
        <v>266216.40000000002</v>
      </c>
      <c r="O37" s="292">
        <f t="shared" si="7"/>
        <v>4</v>
      </c>
      <c r="P37" s="292">
        <f t="shared" si="7"/>
        <v>12596438.209999999</v>
      </c>
      <c r="Q37" s="292">
        <f t="shared" si="7"/>
        <v>207</v>
      </c>
      <c r="R37" s="292">
        <f t="shared" si="7"/>
        <v>923947.27</v>
      </c>
      <c r="S37" s="292">
        <f t="shared" si="7"/>
        <v>14</v>
      </c>
      <c r="T37" s="292">
        <f t="shared" si="7"/>
        <v>13520385.479999999</v>
      </c>
      <c r="U37" s="293">
        <f t="shared" si="7"/>
        <v>221</v>
      </c>
    </row>
    <row r="38" spans="1:21" ht="15" customHeight="1" x14ac:dyDescent="0.2">
      <c r="A38" s="1081">
        <v>7</v>
      </c>
      <c r="B38" s="1084" t="s">
        <v>431</v>
      </c>
      <c r="C38" s="267" t="s">
        <v>526</v>
      </c>
      <c r="D38" s="268">
        <v>3285546</v>
      </c>
      <c r="E38" s="269">
        <v>83</v>
      </c>
      <c r="F38" s="268">
        <v>497361</v>
      </c>
      <c r="G38" s="269">
        <v>22</v>
      </c>
      <c r="H38" s="268">
        <v>416592</v>
      </c>
      <c r="I38" s="269">
        <v>5</v>
      </c>
      <c r="J38" s="268">
        <v>0</v>
      </c>
      <c r="K38" s="269">
        <v>0</v>
      </c>
      <c r="L38" s="268">
        <v>479328</v>
      </c>
      <c r="M38" s="269">
        <v>9</v>
      </c>
      <c r="N38" s="268">
        <v>0</v>
      </c>
      <c r="O38" s="269">
        <v>0</v>
      </c>
      <c r="P38" s="268">
        <f t="shared" si="0"/>
        <v>4181466</v>
      </c>
      <c r="Q38" s="269">
        <f t="shared" si="0"/>
        <v>97</v>
      </c>
      <c r="R38" s="268">
        <f t="shared" si="0"/>
        <v>497361</v>
      </c>
      <c r="S38" s="269">
        <f t="shared" si="0"/>
        <v>22</v>
      </c>
      <c r="T38" s="270">
        <f t="shared" si="1"/>
        <v>4678827</v>
      </c>
      <c r="U38" s="271">
        <f t="shared" si="1"/>
        <v>119</v>
      </c>
    </row>
    <row r="39" spans="1:21" ht="15" customHeight="1" x14ac:dyDescent="0.2">
      <c r="A39" s="1082"/>
      <c r="B39" s="1085"/>
      <c r="C39" s="272" t="s">
        <v>527</v>
      </c>
      <c r="D39" s="273">
        <v>1370266</v>
      </c>
      <c r="E39" s="274">
        <v>53</v>
      </c>
      <c r="F39" s="273">
        <v>933301</v>
      </c>
      <c r="G39" s="274">
        <v>33</v>
      </c>
      <c r="H39" s="273">
        <v>1247284</v>
      </c>
      <c r="I39" s="274">
        <v>16</v>
      </c>
      <c r="J39" s="273">
        <v>0</v>
      </c>
      <c r="K39" s="274">
        <v>0</v>
      </c>
      <c r="L39" s="273">
        <v>426627</v>
      </c>
      <c r="M39" s="274">
        <v>10</v>
      </c>
      <c r="N39" s="273">
        <v>229893</v>
      </c>
      <c r="O39" s="274">
        <v>5</v>
      </c>
      <c r="P39" s="273">
        <f t="shared" si="0"/>
        <v>3044177</v>
      </c>
      <c r="Q39" s="274">
        <f t="shared" si="0"/>
        <v>79</v>
      </c>
      <c r="R39" s="273">
        <f t="shared" si="0"/>
        <v>1163194</v>
      </c>
      <c r="S39" s="274">
        <f t="shared" si="0"/>
        <v>38</v>
      </c>
      <c r="T39" s="275">
        <f t="shared" si="1"/>
        <v>4207371</v>
      </c>
      <c r="U39" s="276">
        <f t="shared" si="1"/>
        <v>117</v>
      </c>
    </row>
    <row r="40" spans="1:21" ht="15" customHeight="1" x14ac:dyDescent="0.2">
      <c r="A40" s="1082"/>
      <c r="B40" s="1085"/>
      <c r="C40" s="272" t="s">
        <v>528</v>
      </c>
      <c r="D40" s="273">
        <v>1826307</v>
      </c>
      <c r="E40" s="274">
        <v>49</v>
      </c>
      <c r="F40" s="273">
        <v>546032</v>
      </c>
      <c r="G40" s="274">
        <v>26</v>
      </c>
      <c r="H40" s="273">
        <v>928014</v>
      </c>
      <c r="I40" s="274">
        <v>15</v>
      </c>
      <c r="J40" s="273">
        <v>64514</v>
      </c>
      <c r="K40" s="274">
        <v>1</v>
      </c>
      <c r="L40" s="273">
        <v>224190</v>
      </c>
      <c r="M40" s="274">
        <v>6</v>
      </c>
      <c r="N40" s="273">
        <v>0</v>
      </c>
      <c r="O40" s="274">
        <v>0</v>
      </c>
      <c r="P40" s="273">
        <f t="shared" si="0"/>
        <v>2978511</v>
      </c>
      <c r="Q40" s="274">
        <f t="shared" si="0"/>
        <v>70</v>
      </c>
      <c r="R40" s="273">
        <f t="shared" si="0"/>
        <v>610546</v>
      </c>
      <c r="S40" s="274">
        <f t="shared" si="0"/>
        <v>27</v>
      </c>
      <c r="T40" s="275">
        <f t="shared" si="1"/>
        <v>3589057</v>
      </c>
      <c r="U40" s="276">
        <f t="shared" si="1"/>
        <v>97</v>
      </c>
    </row>
    <row r="41" spans="1:21" ht="15" customHeight="1" x14ac:dyDescent="0.2">
      <c r="A41" s="1083"/>
      <c r="B41" s="1086"/>
      <c r="C41" s="272" t="s">
        <v>529</v>
      </c>
      <c r="D41" s="273"/>
      <c r="E41" s="274"/>
      <c r="F41" s="273"/>
      <c r="G41" s="274"/>
      <c r="H41" s="273"/>
      <c r="I41" s="274"/>
      <c r="J41" s="273"/>
      <c r="K41" s="274"/>
      <c r="L41" s="273"/>
      <c r="M41" s="274"/>
      <c r="N41" s="273"/>
      <c r="O41" s="274"/>
      <c r="P41" s="273">
        <f t="shared" si="0"/>
        <v>0</v>
      </c>
      <c r="Q41" s="274">
        <f t="shared" si="0"/>
        <v>0</v>
      </c>
      <c r="R41" s="273">
        <f t="shared" si="0"/>
        <v>0</v>
      </c>
      <c r="S41" s="274">
        <f t="shared" si="0"/>
        <v>0</v>
      </c>
      <c r="T41" s="275">
        <f t="shared" si="1"/>
        <v>0</v>
      </c>
      <c r="U41" s="276">
        <f t="shared" si="1"/>
        <v>0</v>
      </c>
    </row>
    <row r="42" spans="1:21" ht="15" customHeight="1" thickBot="1" x14ac:dyDescent="0.25">
      <c r="A42" s="1087" t="s">
        <v>530</v>
      </c>
      <c r="B42" s="1088"/>
      <c r="C42" s="1089"/>
      <c r="D42" s="278">
        <f t="shared" ref="D42:U42" si="8">SUM(D38:D41)</f>
        <v>6482119</v>
      </c>
      <c r="E42" s="278">
        <f t="shared" si="8"/>
        <v>185</v>
      </c>
      <c r="F42" s="278">
        <f t="shared" si="8"/>
        <v>1976694</v>
      </c>
      <c r="G42" s="278">
        <f t="shared" si="8"/>
        <v>81</v>
      </c>
      <c r="H42" s="278">
        <f t="shared" si="8"/>
        <v>2591890</v>
      </c>
      <c r="I42" s="278">
        <f t="shared" si="8"/>
        <v>36</v>
      </c>
      <c r="J42" s="278">
        <f t="shared" si="8"/>
        <v>64514</v>
      </c>
      <c r="K42" s="278">
        <f t="shared" si="8"/>
        <v>1</v>
      </c>
      <c r="L42" s="278">
        <f t="shared" si="8"/>
        <v>1130145</v>
      </c>
      <c r="M42" s="278">
        <f t="shared" si="8"/>
        <v>25</v>
      </c>
      <c r="N42" s="278">
        <f t="shared" si="8"/>
        <v>229893</v>
      </c>
      <c r="O42" s="278">
        <f t="shared" si="8"/>
        <v>5</v>
      </c>
      <c r="P42" s="278">
        <f t="shared" si="8"/>
        <v>10204154</v>
      </c>
      <c r="Q42" s="278">
        <f t="shared" si="8"/>
        <v>246</v>
      </c>
      <c r="R42" s="278">
        <f t="shared" si="8"/>
        <v>2271101</v>
      </c>
      <c r="S42" s="278">
        <f t="shared" si="8"/>
        <v>87</v>
      </c>
      <c r="T42" s="278">
        <f t="shared" si="8"/>
        <v>12475255</v>
      </c>
      <c r="U42" s="279">
        <f t="shared" si="8"/>
        <v>333</v>
      </c>
    </row>
    <row r="43" spans="1:21" ht="15" customHeight="1" x14ac:dyDescent="0.2">
      <c r="A43" s="1093">
        <v>8</v>
      </c>
      <c r="B43" s="1096" t="s">
        <v>432</v>
      </c>
      <c r="C43" s="280" t="s">
        <v>526</v>
      </c>
      <c r="D43" s="281">
        <v>3937786.28</v>
      </c>
      <c r="E43" s="282">
        <v>63</v>
      </c>
      <c r="F43" s="281">
        <v>764695.83</v>
      </c>
      <c r="G43" s="282">
        <v>12</v>
      </c>
      <c r="H43" s="281">
        <v>577253.61</v>
      </c>
      <c r="I43" s="282">
        <v>8</v>
      </c>
      <c r="J43" s="281">
        <v>0</v>
      </c>
      <c r="K43" s="282">
        <v>0</v>
      </c>
      <c r="L43" s="281">
        <v>793551.33</v>
      </c>
      <c r="M43" s="282">
        <v>13</v>
      </c>
      <c r="N43" s="281">
        <v>0</v>
      </c>
      <c r="O43" s="282">
        <v>0</v>
      </c>
      <c r="P43" s="281">
        <f t="shared" si="0"/>
        <v>5308591.22</v>
      </c>
      <c r="Q43" s="282">
        <f t="shared" si="0"/>
        <v>84</v>
      </c>
      <c r="R43" s="281">
        <f t="shared" si="0"/>
        <v>764695.83</v>
      </c>
      <c r="S43" s="282">
        <f t="shared" si="0"/>
        <v>12</v>
      </c>
      <c r="T43" s="283">
        <f t="shared" si="1"/>
        <v>6073287.0499999998</v>
      </c>
      <c r="U43" s="284">
        <f t="shared" si="1"/>
        <v>96</v>
      </c>
    </row>
    <row r="44" spans="1:21" ht="15" customHeight="1" x14ac:dyDescent="0.2">
      <c r="A44" s="1094"/>
      <c r="B44" s="1097"/>
      <c r="C44" s="285" t="s">
        <v>527</v>
      </c>
      <c r="D44" s="286">
        <v>287453.15000000002</v>
      </c>
      <c r="E44" s="287">
        <v>7</v>
      </c>
      <c r="F44" s="286">
        <v>154864.92000000001</v>
      </c>
      <c r="G44" s="287">
        <v>7</v>
      </c>
      <c r="H44" s="286">
        <v>796369.46</v>
      </c>
      <c r="I44" s="287">
        <v>11</v>
      </c>
      <c r="J44" s="286">
        <v>0</v>
      </c>
      <c r="K44" s="287">
        <v>0</v>
      </c>
      <c r="L44" s="286">
        <v>375548.71</v>
      </c>
      <c r="M44" s="287">
        <v>7</v>
      </c>
      <c r="N44" s="286">
        <v>330846</v>
      </c>
      <c r="O44" s="287">
        <v>5</v>
      </c>
      <c r="P44" s="286">
        <f t="shared" si="0"/>
        <v>1459371.3199999998</v>
      </c>
      <c r="Q44" s="287">
        <f t="shared" si="0"/>
        <v>25</v>
      </c>
      <c r="R44" s="286">
        <f t="shared" si="0"/>
        <v>485710.92000000004</v>
      </c>
      <c r="S44" s="287">
        <f t="shared" si="0"/>
        <v>12</v>
      </c>
      <c r="T44" s="288">
        <f t="shared" si="1"/>
        <v>1945082.2399999998</v>
      </c>
      <c r="U44" s="289">
        <f t="shared" si="1"/>
        <v>37</v>
      </c>
    </row>
    <row r="45" spans="1:21" ht="15" customHeight="1" x14ac:dyDescent="0.2">
      <c r="A45" s="1094"/>
      <c r="B45" s="1097"/>
      <c r="C45" s="285" t="s">
        <v>528</v>
      </c>
      <c r="D45" s="286">
        <v>278450.2</v>
      </c>
      <c r="E45" s="287">
        <v>6</v>
      </c>
      <c r="F45" s="286">
        <v>0</v>
      </c>
      <c r="G45" s="287">
        <v>0</v>
      </c>
      <c r="H45" s="286">
        <v>1162443.6399999999</v>
      </c>
      <c r="I45" s="287">
        <v>13</v>
      </c>
      <c r="J45" s="286">
        <v>99802</v>
      </c>
      <c r="K45" s="287">
        <v>1</v>
      </c>
      <c r="L45" s="286">
        <v>132189.68</v>
      </c>
      <c r="M45" s="287">
        <v>3</v>
      </c>
      <c r="N45" s="286">
        <v>0</v>
      </c>
      <c r="O45" s="287">
        <v>0</v>
      </c>
      <c r="P45" s="286">
        <f t="shared" si="0"/>
        <v>1573083.5199999998</v>
      </c>
      <c r="Q45" s="287">
        <f t="shared" si="0"/>
        <v>22</v>
      </c>
      <c r="R45" s="286">
        <f t="shared" si="0"/>
        <v>99802</v>
      </c>
      <c r="S45" s="287">
        <f t="shared" si="0"/>
        <v>1</v>
      </c>
      <c r="T45" s="288">
        <f t="shared" si="1"/>
        <v>1672885.5199999998</v>
      </c>
      <c r="U45" s="289">
        <f t="shared" si="1"/>
        <v>23</v>
      </c>
    </row>
    <row r="46" spans="1:21" ht="15" customHeight="1" x14ac:dyDescent="0.2">
      <c r="A46" s="1095"/>
      <c r="B46" s="1098"/>
      <c r="C46" s="285" t="s">
        <v>529</v>
      </c>
      <c r="D46" s="286"/>
      <c r="E46" s="287"/>
      <c r="F46" s="286"/>
      <c r="G46" s="287"/>
      <c r="H46" s="286"/>
      <c r="I46" s="287"/>
      <c r="J46" s="286"/>
      <c r="K46" s="287"/>
      <c r="L46" s="286"/>
      <c r="M46" s="287"/>
      <c r="N46" s="286"/>
      <c r="O46" s="287"/>
      <c r="P46" s="286">
        <f t="shared" si="0"/>
        <v>0</v>
      </c>
      <c r="Q46" s="287">
        <f t="shared" si="0"/>
        <v>0</v>
      </c>
      <c r="R46" s="286">
        <f t="shared" si="0"/>
        <v>0</v>
      </c>
      <c r="S46" s="287">
        <f t="shared" si="0"/>
        <v>0</v>
      </c>
      <c r="T46" s="288">
        <f t="shared" si="1"/>
        <v>0</v>
      </c>
      <c r="U46" s="289">
        <f t="shared" si="1"/>
        <v>0</v>
      </c>
    </row>
    <row r="47" spans="1:21" ht="15" customHeight="1" thickBot="1" x14ac:dyDescent="0.25">
      <c r="A47" s="1078" t="s">
        <v>530</v>
      </c>
      <c r="B47" s="1079"/>
      <c r="C47" s="1080"/>
      <c r="D47" s="292">
        <f t="shared" ref="D47:U47" si="9">SUM(D43:D46)</f>
        <v>4503689.63</v>
      </c>
      <c r="E47" s="292">
        <f t="shared" si="9"/>
        <v>76</v>
      </c>
      <c r="F47" s="292">
        <f t="shared" si="9"/>
        <v>919560.75</v>
      </c>
      <c r="G47" s="292">
        <f t="shared" si="9"/>
        <v>19</v>
      </c>
      <c r="H47" s="292">
        <f t="shared" si="9"/>
        <v>2536066.71</v>
      </c>
      <c r="I47" s="292">
        <f t="shared" si="9"/>
        <v>32</v>
      </c>
      <c r="J47" s="292">
        <f t="shared" si="9"/>
        <v>99802</v>
      </c>
      <c r="K47" s="292">
        <f t="shared" si="9"/>
        <v>1</v>
      </c>
      <c r="L47" s="292">
        <f t="shared" si="9"/>
        <v>1301289.72</v>
      </c>
      <c r="M47" s="292">
        <f t="shared" si="9"/>
        <v>23</v>
      </c>
      <c r="N47" s="292">
        <f t="shared" si="9"/>
        <v>330846</v>
      </c>
      <c r="O47" s="292">
        <f t="shared" si="9"/>
        <v>5</v>
      </c>
      <c r="P47" s="292">
        <f t="shared" si="9"/>
        <v>8341046.0599999987</v>
      </c>
      <c r="Q47" s="292">
        <f t="shared" si="9"/>
        <v>131</v>
      </c>
      <c r="R47" s="292">
        <f t="shared" si="9"/>
        <v>1350208.75</v>
      </c>
      <c r="S47" s="292">
        <f t="shared" si="9"/>
        <v>25</v>
      </c>
      <c r="T47" s="292">
        <f t="shared" si="9"/>
        <v>9691254.8099999987</v>
      </c>
      <c r="U47" s="293">
        <f t="shared" si="9"/>
        <v>156</v>
      </c>
    </row>
    <row r="48" spans="1:21" ht="15" customHeight="1" x14ac:dyDescent="0.2">
      <c r="A48" s="1081">
        <v>9</v>
      </c>
      <c r="B48" s="1084" t="s">
        <v>433</v>
      </c>
      <c r="C48" s="267" t="s">
        <v>526</v>
      </c>
      <c r="D48" s="268">
        <v>4885810</v>
      </c>
      <c r="E48" s="269">
        <v>84</v>
      </c>
      <c r="F48" s="268">
        <v>301724</v>
      </c>
      <c r="G48" s="269">
        <v>2</v>
      </c>
      <c r="H48" s="268">
        <v>1045978</v>
      </c>
      <c r="I48" s="269">
        <v>8</v>
      </c>
      <c r="J48" s="268">
        <v>0</v>
      </c>
      <c r="K48" s="269">
        <v>0</v>
      </c>
      <c r="L48" s="268">
        <v>1035530</v>
      </c>
      <c r="M48" s="269">
        <v>16</v>
      </c>
      <c r="N48" s="268">
        <v>0</v>
      </c>
      <c r="O48" s="269">
        <v>0</v>
      </c>
      <c r="P48" s="268">
        <f t="shared" si="0"/>
        <v>6967318</v>
      </c>
      <c r="Q48" s="269">
        <f t="shared" si="0"/>
        <v>108</v>
      </c>
      <c r="R48" s="268">
        <f t="shared" si="0"/>
        <v>301724</v>
      </c>
      <c r="S48" s="269">
        <f t="shared" si="0"/>
        <v>2</v>
      </c>
      <c r="T48" s="270">
        <f t="shared" si="1"/>
        <v>7269042</v>
      </c>
      <c r="U48" s="271">
        <f t="shared" si="1"/>
        <v>110</v>
      </c>
    </row>
    <row r="49" spans="1:21" ht="15" customHeight="1" x14ac:dyDescent="0.2">
      <c r="A49" s="1082"/>
      <c r="B49" s="1085"/>
      <c r="C49" s="272" t="s">
        <v>527</v>
      </c>
      <c r="D49" s="273">
        <v>940043</v>
      </c>
      <c r="E49" s="274">
        <v>44</v>
      </c>
      <c r="F49" s="273">
        <v>90588</v>
      </c>
      <c r="G49" s="274">
        <v>1</v>
      </c>
      <c r="H49" s="273">
        <v>1517458</v>
      </c>
      <c r="I49" s="274">
        <v>19</v>
      </c>
      <c r="J49" s="273">
        <v>0</v>
      </c>
      <c r="K49" s="274">
        <v>0</v>
      </c>
      <c r="L49" s="273">
        <v>789273</v>
      </c>
      <c r="M49" s="274">
        <v>16</v>
      </c>
      <c r="N49" s="273">
        <v>0</v>
      </c>
      <c r="O49" s="274">
        <v>0</v>
      </c>
      <c r="P49" s="273">
        <f t="shared" si="0"/>
        <v>3246774</v>
      </c>
      <c r="Q49" s="274">
        <f t="shared" si="0"/>
        <v>79</v>
      </c>
      <c r="R49" s="273">
        <f t="shared" si="0"/>
        <v>90588</v>
      </c>
      <c r="S49" s="274">
        <f t="shared" si="0"/>
        <v>1</v>
      </c>
      <c r="T49" s="275">
        <f t="shared" si="1"/>
        <v>3337362</v>
      </c>
      <c r="U49" s="276">
        <f t="shared" si="1"/>
        <v>80</v>
      </c>
    </row>
    <row r="50" spans="1:21" ht="15" customHeight="1" x14ac:dyDescent="0.2">
      <c r="A50" s="1082"/>
      <c r="B50" s="1085"/>
      <c r="C50" s="272" t="s">
        <v>528</v>
      </c>
      <c r="D50" s="273">
        <v>705684</v>
      </c>
      <c r="E50" s="274">
        <v>18</v>
      </c>
      <c r="F50" s="273">
        <v>0</v>
      </c>
      <c r="G50" s="274">
        <v>0</v>
      </c>
      <c r="H50" s="273">
        <v>2065178</v>
      </c>
      <c r="I50" s="274">
        <v>25</v>
      </c>
      <c r="J50" s="273">
        <v>0</v>
      </c>
      <c r="K50" s="274">
        <v>0</v>
      </c>
      <c r="L50" s="273">
        <v>247610</v>
      </c>
      <c r="M50" s="274">
        <v>5</v>
      </c>
      <c r="N50" s="273">
        <v>0</v>
      </c>
      <c r="O50" s="274">
        <v>0</v>
      </c>
      <c r="P50" s="273">
        <f t="shared" si="0"/>
        <v>3018472</v>
      </c>
      <c r="Q50" s="274">
        <f t="shared" si="0"/>
        <v>48</v>
      </c>
      <c r="R50" s="273">
        <f t="shared" si="0"/>
        <v>0</v>
      </c>
      <c r="S50" s="274">
        <f t="shared" si="0"/>
        <v>0</v>
      </c>
      <c r="T50" s="275">
        <f t="shared" si="1"/>
        <v>3018472</v>
      </c>
      <c r="U50" s="276">
        <f t="shared" si="1"/>
        <v>48</v>
      </c>
    </row>
    <row r="51" spans="1:21" ht="15" customHeight="1" x14ac:dyDescent="0.2">
      <c r="A51" s="1083"/>
      <c r="B51" s="1086"/>
      <c r="C51" s="272" t="s">
        <v>529</v>
      </c>
      <c r="D51" s="273"/>
      <c r="E51" s="274"/>
      <c r="F51" s="273"/>
      <c r="G51" s="274"/>
      <c r="H51" s="273"/>
      <c r="I51" s="274"/>
      <c r="J51" s="273"/>
      <c r="K51" s="274"/>
      <c r="L51" s="273"/>
      <c r="M51" s="274"/>
      <c r="N51" s="273"/>
      <c r="O51" s="274"/>
      <c r="P51" s="273">
        <f t="shared" si="0"/>
        <v>0</v>
      </c>
      <c r="Q51" s="274">
        <f t="shared" si="0"/>
        <v>0</v>
      </c>
      <c r="R51" s="273">
        <f t="shared" si="0"/>
        <v>0</v>
      </c>
      <c r="S51" s="274">
        <f t="shared" si="0"/>
        <v>0</v>
      </c>
      <c r="T51" s="275">
        <f t="shared" si="1"/>
        <v>0</v>
      </c>
      <c r="U51" s="276">
        <f t="shared" si="1"/>
        <v>0</v>
      </c>
    </row>
    <row r="52" spans="1:21" ht="15" customHeight="1" thickBot="1" x14ac:dyDescent="0.25">
      <c r="A52" s="1087" t="s">
        <v>530</v>
      </c>
      <c r="B52" s="1088"/>
      <c r="C52" s="1089"/>
      <c r="D52" s="278">
        <f t="shared" ref="D52:U52" si="10">SUM(D48:D51)</f>
        <v>6531537</v>
      </c>
      <c r="E52" s="278">
        <f t="shared" si="10"/>
        <v>146</v>
      </c>
      <c r="F52" s="278">
        <f t="shared" si="10"/>
        <v>392312</v>
      </c>
      <c r="G52" s="278">
        <f t="shared" si="10"/>
        <v>3</v>
      </c>
      <c r="H52" s="278">
        <f t="shared" si="10"/>
        <v>4628614</v>
      </c>
      <c r="I52" s="278">
        <f t="shared" si="10"/>
        <v>52</v>
      </c>
      <c r="J52" s="278">
        <f t="shared" si="10"/>
        <v>0</v>
      </c>
      <c r="K52" s="278">
        <f t="shared" si="10"/>
        <v>0</v>
      </c>
      <c r="L52" s="278">
        <f t="shared" si="10"/>
        <v>2072413</v>
      </c>
      <c r="M52" s="278">
        <f t="shared" si="10"/>
        <v>37</v>
      </c>
      <c r="N52" s="278">
        <f t="shared" si="10"/>
        <v>0</v>
      </c>
      <c r="O52" s="278">
        <f t="shared" si="10"/>
        <v>0</v>
      </c>
      <c r="P52" s="278">
        <f t="shared" si="10"/>
        <v>13232564</v>
      </c>
      <c r="Q52" s="278">
        <f t="shared" si="10"/>
        <v>235</v>
      </c>
      <c r="R52" s="278">
        <f t="shared" si="10"/>
        <v>392312</v>
      </c>
      <c r="S52" s="278">
        <f t="shared" si="10"/>
        <v>3</v>
      </c>
      <c r="T52" s="278">
        <f t="shared" si="10"/>
        <v>13624876</v>
      </c>
      <c r="U52" s="279">
        <f t="shared" si="10"/>
        <v>238</v>
      </c>
    </row>
    <row r="53" spans="1:21" ht="15" customHeight="1" x14ac:dyDescent="0.2">
      <c r="A53" s="1099">
        <v>10</v>
      </c>
      <c r="B53" s="1102" t="s">
        <v>434</v>
      </c>
      <c r="C53" s="280" t="s">
        <v>526</v>
      </c>
      <c r="D53" s="294">
        <v>2559545.42</v>
      </c>
      <c r="E53" s="295">
        <v>75</v>
      </c>
      <c r="F53" s="294">
        <v>198865</v>
      </c>
      <c r="G53" s="295">
        <v>2</v>
      </c>
      <c r="H53" s="294">
        <v>94900</v>
      </c>
      <c r="I53" s="295">
        <v>2</v>
      </c>
      <c r="J53" s="294">
        <v>0</v>
      </c>
      <c r="K53" s="295">
        <v>0</v>
      </c>
      <c r="L53" s="294">
        <v>357542.36</v>
      </c>
      <c r="M53" s="295">
        <v>6</v>
      </c>
      <c r="N53" s="294">
        <v>0</v>
      </c>
      <c r="O53" s="295">
        <v>0</v>
      </c>
      <c r="P53" s="294">
        <f t="shared" si="0"/>
        <v>3011987.78</v>
      </c>
      <c r="Q53" s="295">
        <f t="shared" si="0"/>
        <v>83</v>
      </c>
      <c r="R53" s="294">
        <f t="shared" si="0"/>
        <v>198865</v>
      </c>
      <c r="S53" s="295">
        <f t="shared" si="0"/>
        <v>2</v>
      </c>
      <c r="T53" s="296">
        <f t="shared" si="1"/>
        <v>3210852.78</v>
      </c>
      <c r="U53" s="297">
        <f t="shared" si="1"/>
        <v>85</v>
      </c>
    </row>
    <row r="54" spans="1:21" ht="15" customHeight="1" x14ac:dyDescent="0.2">
      <c r="A54" s="1100"/>
      <c r="B54" s="1103"/>
      <c r="C54" s="285" t="s">
        <v>527</v>
      </c>
      <c r="D54" s="291">
        <v>1148320.1100000001</v>
      </c>
      <c r="E54" s="298">
        <v>35</v>
      </c>
      <c r="F54" s="291">
        <v>197048</v>
      </c>
      <c r="G54" s="298">
        <v>4</v>
      </c>
      <c r="H54" s="291">
        <v>272369.02</v>
      </c>
      <c r="I54" s="298">
        <v>3</v>
      </c>
      <c r="J54" s="291">
        <v>143850.59</v>
      </c>
      <c r="K54" s="298">
        <v>2</v>
      </c>
      <c r="L54" s="291">
        <v>15000</v>
      </c>
      <c r="M54" s="298">
        <v>1</v>
      </c>
      <c r="N54" s="291">
        <v>51180</v>
      </c>
      <c r="O54" s="298">
        <v>1</v>
      </c>
      <c r="P54" s="291">
        <f t="shared" si="0"/>
        <v>1435689.1300000001</v>
      </c>
      <c r="Q54" s="298">
        <f t="shared" si="0"/>
        <v>39</v>
      </c>
      <c r="R54" s="291">
        <f t="shared" si="0"/>
        <v>392078.58999999997</v>
      </c>
      <c r="S54" s="298">
        <f t="shared" si="0"/>
        <v>7</v>
      </c>
      <c r="T54" s="299">
        <f t="shared" si="1"/>
        <v>1827767.7200000002</v>
      </c>
      <c r="U54" s="300">
        <f t="shared" si="1"/>
        <v>46</v>
      </c>
    </row>
    <row r="55" spans="1:21" ht="15" customHeight="1" x14ac:dyDescent="0.2">
      <c r="A55" s="1100"/>
      <c r="B55" s="1103"/>
      <c r="C55" s="285" t="s">
        <v>528</v>
      </c>
      <c r="D55" s="291">
        <v>1326096.48</v>
      </c>
      <c r="E55" s="298">
        <v>51</v>
      </c>
      <c r="F55" s="291">
        <v>293563</v>
      </c>
      <c r="G55" s="298">
        <v>4</v>
      </c>
      <c r="H55" s="291">
        <v>487790.12</v>
      </c>
      <c r="I55" s="298">
        <v>6</v>
      </c>
      <c r="J55" s="291">
        <v>0</v>
      </c>
      <c r="K55" s="298">
        <v>0</v>
      </c>
      <c r="L55" s="291">
        <v>0</v>
      </c>
      <c r="M55" s="298">
        <v>0</v>
      </c>
      <c r="N55" s="291">
        <v>0</v>
      </c>
      <c r="O55" s="298">
        <v>0</v>
      </c>
      <c r="P55" s="291">
        <f t="shared" si="0"/>
        <v>1813886.6</v>
      </c>
      <c r="Q55" s="298">
        <f t="shared" si="0"/>
        <v>57</v>
      </c>
      <c r="R55" s="291">
        <f t="shared" si="0"/>
        <v>293563</v>
      </c>
      <c r="S55" s="298">
        <f t="shared" si="0"/>
        <v>4</v>
      </c>
      <c r="T55" s="299">
        <f t="shared" si="1"/>
        <v>2107449.6</v>
      </c>
      <c r="U55" s="300">
        <f t="shared" si="1"/>
        <v>61</v>
      </c>
    </row>
    <row r="56" spans="1:21" ht="15" customHeight="1" x14ac:dyDescent="0.2">
      <c r="A56" s="1101"/>
      <c r="B56" s="1104"/>
      <c r="C56" s="285" t="s">
        <v>529</v>
      </c>
      <c r="D56" s="291"/>
      <c r="E56" s="298"/>
      <c r="F56" s="291"/>
      <c r="G56" s="298"/>
      <c r="H56" s="291"/>
      <c r="I56" s="298"/>
      <c r="J56" s="291"/>
      <c r="K56" s="298"/>
      <c r="L56" s="291"/>
      <c r="M56" s="298"/>
      <c r="N56" s="291"/>
      <c r="O56" s="298"/>
      <c r="P56" s="291">
        <f t="shared" si="0"/>
        <v>0</v>
      </c>
      <c r="Q56" s="298">
        <f t="shared" si="0"/>
        <v>0</v>
      </c>
      <c r="R56" s="291">
        <f t="shared" si="0"/>
        <v>0</v>
      </c>
      <c r="S56" s="298">
        <f t="shared" si="0"/>
        <v>0</v>
      </c>
      <c r="T56" s="299">
        <f t="shared" si="1"/>
        <v>0</v>
      </c>
      <c r="U56" s="300">
        <f t="shared" si="1"/>
        <v>0</v>
      </c>
    </row>
    <row r="57" spans="1:21" ht="15" customHeight="1" thickBot="1" x14ac:dyDescent="0.25">
      <c r="A57" s="1078" t="s">
        <v>530</v>
      </c>
      <c r="B57" s="1079"/>
      <c r="C57" s="1080"/>
      <c r="D57" s="292">
        <f t="shared" ref="D57:U57" si="11">SUM(D53:D56)</f>
        <v>5033962.01</v>
      </c>
      <c r="E57" s="292">
        <f t="shared" si="11"/>
        <v>161</v>
      </c>
      <c r="F57" s="292">
        <f t="shared" si="11"/>
        <v>689476</v>
      </c>
      <c r="G57" s="292">
        <f t="shared" si="11"/>
        <v>10</v>
      </c>
      <c r="H57" s="292">
        <f t="shared" si="11"/>
        <v>855059.14</v>
      </c>
      <c r="I57" s="292">
        <f t="shared" si="11"/>
        <v>11</v>
      </c>
      <c r="J57" s="292">
        <f t="shared" si="11"/>
        <v>143850.59</v>
      </c>
      <c r="K57" s="292">
        <f t="shared" si="11"/>
        <v>2</v>
      </c>
      <c r="L57" s="292">
        <f t="shared" si="11"/>
        <v>372542.36</v>
      </c>
      <c r="M57" s="292">
        <f t="shared" si="11"/>
        <v>7</v>
      </c>
      <c r="N57" s="292">
        <f t="shared" si="11"/>
        <v>51180</v>
      </c>
      <c r="O57" s="292">
        <f t="shared" si="11"/>
        <v>1</v>
      </c>
      <c r="P57" s="292">
        <f t="shared" si="11"/>
        <v>6261563.5099999998</v>
      </c>
      <c r="Q57" s="292">
        <f t="shared" si="11"/>
        <v>179</v>
      </c>
      <c r="R57" s="292">
        <f t="shared" si="11"/>
        <v>884506.59</v>
      </c>
      <c r="S57" s="292">
        <f t="shared" si="11"/>
        <v>13</v>
      </c>
      <c r="T57" s="292">
        <f t="shared" si="11"/>
        <v>7146070.0999999996</v>
      </c>
      <c r="U57" s="293">
        <f t="shared" si="11"/>
        <v>192</v>
      </c>
    </row>
    <row r="58" spans="1:21" ht="15" customHeight="1" x14ac:dyDescent="0.2">
      <c r="A58" s="1081">
        <v>11</v>
      </c>
      <c r="B58" s="1084" t="s">
        <v>435</v>
      </c>
      <c r="C58" s="267" t="s">
        <v>526</v>
      </c>
      <c r="D58" s="268">
        <v>3685749.97</v>
      </c>
      <c r="E58" s="269">
        <v>120</v>
      </c>
      <c r="F58" s="268">
        <v>0</v>
      </c>
      <c r="G58" s="269">
        <v>0</v>
      </c>
      <c r="H58" s="268">
        <v>210998.74</v>
      </c>
      <c r="I58" s="269">
        <v>3</v>
      </c>
      <c r="J58" s="268">
        <v>0</v>
      </c>
      <c r="K58" s="269">
        <v>0</v>
      </c>
      <c r="L58" s="268">
        <v>231896.12</v>
      </c>
      <c r="M58" s="269">
        <v>6</v>
      </c>
      <c r="N58" s="268">
        <v>0</v>
      </c>
      <c r="O58" s="269">
        <v>0</v>
      </c>
      <c r="P58" s="268">
        <f t="shared" si="0"/>
        <v>4128644.83</v>
      </c>
      <c r="Q58" s="269">
        <f t="shared" si="0"/>
        <v>129</v>
      </c>
      <c r="R58" s="268">
        <f t="shared" si="0"/>
        <v>0</v>
      </c>
      <c r="S58" s="269">
        <f t="shared" si="0"/>
        <v>0</v>
      </c>
      <c r="T58" s="270">
        <f t="shared" si="1"/>
        <v>4128644.83</v>
      </c>
      <c r="U58" s="271">
        <f t="shared" si="1"/>
        <v>129</v>
      </c>
    </row>
    <row r="59" spans="1:21" ht="15" customHeight="1" x14ac:dyDescent="0.2">
      <c r="A59" s="1082"/>
      <c r="B59" s="1085"/>
      <c r="C59" s="272" t="s">
        <v>527</v>
      </c>
      <c r="D59" s="301">
        <v>1292726.1000000001</v>
      </c>
      <c r="E59" s="301">
        <v>69</v>
      </c>
      <c r="F59" s="273">
        <v>448490.23999999999</v>
      </c>
      <c r="G59" s="274">
        <v>21</v>
      </c>
      <c r="H59" s="273">
        <v>1331555.2</v>
      </c>
      <c r="I59" s="274">
        <v>12</v>
      </c>
      <c r="J59" s="273">
        <v>0</v>
      </c>
      <c r="K59" s="274">
        <v>0</v>
      </c>
      <c r="L59" s="273">
        <v>142591</v>
      </c>
      <c r="M59" s="274">
        <v>5</v>
      </c>
      <c r="N59" s="273">
        <v>0</v>
      </c>
      <c r="O59" s="274">
        <v>0</v>
      </c>
      <c r="P59" s="273">
        <f t="shared" si="0"/>
        <v>2766872.3</v>
      </c>
      <c r="Q59" s="274">
        <f t="shared" si="0"/>
        <v>86</v>
      </c>
      <c r="R59" s="273">
        <f t="shared" si="0"/>
        <v>448490.23999999999</v>
      </c>
      <c r="S59" s="274">
        <f t="shared" si="0"/>
        <v>21</v>
      </c>
      <c r="T59" s="275">
        <f t="shared" si="1"/>
        <v>3215362.54</v>
      </c>
      <c r="U59" s="276">
        <f t="shared" si="1"/>
        <v>107</v>
      </c>
    </row>
    <row r="60" spans="1:21" ht="15" customHeight="1" x14ac:dyDescent="0.2">
      <c r="A60" s="1082"/>
      <c r="B60" s="1085"/>
      <c r="C60" s="272" t="s">
        <v>528</v>
      </c>
      <c r="D60" s="273">
        <v>1800133.7</v>
      </c>
      <c r="E60" s="274">
        <v>86</v>
      </c>
      <c r="F60" s="273">
        <v>433113.4</v>
      </c>
      <c r="G60" s="274">
        <v>13</v>
      </c>
      <c r="H60" s="273">
        <v>2328108.5299999998</v>
      </c>
      <c r="I60" s="274">
        <v>29</v>
      </c>
      <c r="J60" s="273">
        <v>0</v>
      </c>
      <c r="K60" s="274">
        <v>0</v>
      </c>
      <c r="L60" s="273">
        <v>415058.57</v>
      </c>
      <c r="M60" s="274">
        <v>11</v>
      </c>
      <c r="N60" s="273">
        <v>0</v>
      </c>
      <c r="O60" s="274">
        <v>0</v>
      </c>
      <c r="P60" s="273">
        <f t="shared" si="0"/>
        <v>4543300.8</v>
      </c>
      <c r="Q60" s="274">
        <f t="shared" si="0"/>
        <v>126</v>
      </c>
      <c r="R60" s="273">
        <f t="shared" si="0"/>
        <v>433113.4</v>
      </c>
      <c r="S60" s="274">
        <f t="shared" si="0"/>
        <v>13</v>
      </c>
      <c r="T60" s="275">
        <f t="shared" si="1"/>
        <v>4976414.2</v>
      </c>
      <c r="U60" s="276">
        <f t="shared" si="1"/>
        <v>139</v>
      </c>
    </row>
    <row r="61" spans="1:21" ht="15" customHeight="1" x14ac:dyDescent="0.2">
      <c r="A61" s="1083"/>
      <c r="B61" s="1086"/>
      <c r="C61" s="272" t="s">
        <v>529</v>
      </c>
      <c r="D61" s="273"/>
      <c r="E61" s="274"/>
      <c r="F61" s="273"/>
      <c r="G61" s="274"/>
      <c r="H61" s="273"/>
      <c r="I61" s="274"/>
      <c r="J61" s="273"/>
      <c r="K61" s="274"/>
      <c r="L61" s="273"/>
      <c r="M61" s="274"/>
      <c r="N61" s="273"/>
      <c r="O61" s="274"/>
      <c r="P61" s="273">
        <f t="shared" si="0"/>
        <v>0</v>
      </c>
      <c r="Q61" s="274">
        <f t="shared" si="0"/>
        <v>0</v>
      </c>
      <c r="R61" s="273">
        <f t="shared" si="0"/>
        <v>0</v>
      </c>
      <c r="S61" s="274">
        <f t="shared" si="0"/>
        <v>0</v>
      </c>
      <c r="T61" s="275">
        <f t="shared" si="1"/>
        <v>0</v>
      </c>
      <c r="U61" s="276">
        <f t="shared" si="1"/>
        <v>0</v>
      </c>
    </row>
    <row r="62" spans="1:21" ht="15" customHeight="1" thickBot="1" x14ac:dyDescent="0.25">
      <c r="A62" s="1087" t="s">
        <v>530</v>
      </c>
      <c r="B62" s="1088"/>
      <c r="C62" s="1089"/>
      <c r="D62" s="278">
        <f t="shared" ref="D62:U62" si="12">SUM(D58:D61)</f>
        <v>6778609.7700000005</v>
      </c>
      <c r="E62" s="278">
        <f t="shared" si="12"/>
        <v>275</v>
      </c>
      <c r="F62" s="278">
        <f t="shared" si="12"/>
        <v>881603.64</v>
      </c>
      <c r="G62" s="278">
        <f t="shared" si="12"/>
        <v>34</v>
      </c>
      <c r="H62" s="278">
        <f t="shared" si="12"/>
        <v>3870662.4699999997</v>
      </c>
      <c r="I62" s="278">
        <f t="shared" si="12"/>
        <v>44</v>
      </c>
      <c r="J62" s="278">
        <f t="shared" si="12"/>
        <v>0</v>
      </c>
      <c r="K62" s="278">
        <f t="shared" si="12"/>
        <v>0</v>
      </c>
      <c r="L62" s="278">
        <f t="shared" si="12"/>
        <v>789545.69</v>
      </c>
      <c r="M62" s="278">
        <f t="shared" si="12"/>
        <v>22</v>
      </c>
      <c r="N62" s="278">
        <f t="shared" si="12"/>
        <v>0</v>
      </c>
      <c r="O62" s="278">
        <f t="shared" si="12"/>
        <v>0</v>
      </c>
      <c r="P62" s="278">
        <f t="shared" si="12"/>
        <v>11438817.93</v>
      </c>
      <c r="Q62" s="278">
        <f t="shared" si="12"/>
        <v>341</v>
      </c>
      <c r="R62" s="278">
        <f t="shared" si="12"/>
        <v>881603.64</v>
      </c>
      <c r="S62" s="278">
        <f t="shared" si="12"/>
        <v>34</v>
      </c>
      <c r="T62" s="278">
        <f t="shared" si="12"/>
        <v>12320421.57</v>
      </c>
      <c r="U62" s="279">
        <f t="shared" si="12"/>
        <v>375</v>
      </c>
    </row>
    <row r="63" spans="1:21" ht="15" customHeight="1" x14ac:dyDescent="0.2">
      <c r="A63" s="1099">
        <v>12</v>
      </c>
      <c r="B63" s="1102" t="s">
        <v>436</v>
      </c>
      <c r="C63" s="280" t="s">
        <v>526</v>
      </c>
      <c r="D63" s="294">
        <v>1637236.39</v>
      </c>
      <c r="E63" s="295">
        <v>33</v>
      </c>
      <c r="F63" s="294">
        <v>78864</v>
      </c>
      <c r="G63" s="295">
        <v>1</v>
      </c>
      <c r="H63" s="294">
        <v>119998</v>
      </c>
      <c r="I63" s="295">
        <v>1</v>
      </c>
      <c r="J63" s="294">
        <v>0</v>
      </c>
      <c r="K63" s="295">
        <v>0</v>
      </c>
      <c r="L63" s="294">
        <v>127864</v>
      </c>
      <c r="M63" s="295">
        <v>2</v>
      </c>
      <c r="N63" s="294">
        <v>0</v>
      </c>
      <c r="O63" s="295">
        <v>0</v>
      </c>
      <c r="P63" s="294">
        <f t="shared" si="0"/>
        <v>1885098.39</v>
      </c>
      <c r="Q63" s="295">
        <f t="shared" si="0"/>
        <v>36</v>
      </c>
      <c r="R63" s="294">
        <f t="shared" si="0"/>
        <v>78864</v>
      </c>
      <c r="S63" s="295">
        <f t="shared" si="0"/>
        <v>1</v>
      </c>
      <c r="T63" s="296">
        <f t="shared" si="1"/>
        <v>1963962.39</v>
      </c>
      <c r="U63" s="297">
        <f t="shared" si="1"/>
        <v>37</v>
      </c>
    </row>
    <row r="64" spans="1:21" ht="15" customHeight="1" x14ac:dyDescent="0.2">
      <c r="A64" s="1100"/>
      <c r="B64" s="1103"/>
      <c r="C64" s="285" t="s">
        <v>527</v>
      </c>
      <c r="D64" s="291">
        <v>1078618.3</v>
      </c>
      <c r="E64" s="298">
        <v>36</v>
      </c>
      <c r="F64" s="291">
        <v>637116.93999999994</v>
      </c>
      <c r="G64" s="298">
        <v>22</v>
      </c>
      <c r="H64" s="291">
        <v>387012.94</v>
      </c>
      <c r="I64" s="298">
        <v>6</v>
      </c>
      <c r="J64" s="291">
        <v>0</v>
      </c>
      <c r="K64" s="298">
        <v>0</v>
      </c>
      <c r="L64" s="291">
        <v>268546.40000000002</v>
      </c>
      <c r="M64" s="298">
        <v>6</v>
      </c>
      <c r="N64" s="291">
        <v>92673.25</v>
      </c>
      <c r="O64" s="298">
        <v>3</v>
      </c>
      <c r="P64" s="291">
        <f t="shared" si="0"/>
        <v>1734177.6400000001</v>
      </c>
      <c r="Q64" s="298">
        <f t="shared" si="0"/>
        <v>48</v>
      </c>
      <c r="R64" s="291">
        <f t="shared" si="0"/>
        <v>729790.19</v>
      </c>
      <c r="S64" s="298">
        <f t="shared" si="0"/>
        <v>25</v>
      </c>
      <c r="T64" s="299">
        <f t="shared" si="1"/>
        <v>2463967.83</v>
      </c>
      <c r="U64" s="300">
        <f t="shared" si="1"/>
        <v>73</v>
      </c>
    </row>
    <row r="65" spans="1:21" ht="15" customHeight="1" x14ac:dyDescent="0.2">
      <c r="A65" s="1100"/>
      <c r="B65" s="1103"/>
      <c r="C65" s="285" t="s">
        <v>528</v>
      </c>
      <c r="D65" s="291">
        <v>685811.21</v>
      </c>
      <c r="E65" s="298">
        <v>24</v>
      </c>
      <c r="F65" s="291">
        <v>0</v>
      </c>
      <c r="G65" s="298">
        <v>0</v>
      </c>
      <c r="H65" s="291">
        <v>185313.76</v>
      </c>
      <c r="I65" s="298">
        <v>2</v>
      </c>
      <c r="J65" s="291">
        <v>0</v>
      </c>
      <c r="K65" s="298">
        <v>0</v>
      </c>
      <c r="L65" s="291">
        <v>181499</v>
      </c>
      <c r="M65" s="298">
        <v>3</v>
      </c>
      <c r="N65" s="291">
        <v>0</v>
      </c>
      <c r="O65" s="298">
        <v>0</v>
      </c>
      <c r="P65" s="291">
        <f t="shared" si="0"/>
        <v>1052623.97</v>
      </c>
      <c r="Q65" s="298">
        <f t="shared" si="0"/>
        <v>29</v>
      </c>
      <c r="R65" s="291">
        <f t="shared" si="0"/>
        <v>0</v>
      </c>
      <c r="S65" s="298">
        <f t="shared" si="0"/>
        <v>0</v>
      </c>
      <c r="T65" s="299">
        <f t="shared" si="1"/>
        <v>1052623.97</v>
      </c>
      <c r="U65" s="300">
        <f t="shared" si="1"/>
        <v>29</v>
      </c>
    </row>
    <row r="66" spans="1:21" ht="15" customHeight="1" x14ac:dyDescent="0.2">
      <c r="A66" s="1101"/>
      <c r="B66" s="1104"/>
      <c r="C66" s="285" t="s">
        <v>529</v>
      </c>
      <c r="D66" s="291"/>
      <c r="E66" s="298"/>
      <c r="F66" s="291"/>
      <c r="G66" s="298"/>
      <c r="H66" s="291"/>
      <c r="I66" s="298"/>
      <c r="J66" s="291"/>
      <c r="K66" s="298"/>
      <c r="L66" s="291"/>
      <c r="M66" s="298"/>
      <c r="N66" s="291"/>
      <c r="O66" s="298"/>
      <c r="P66" s="291">
        <f t="shared" si="0"/>
        <v>0</v>
      </c>
      <c r="Q66" s="298">
        <f t="shared" si="0"/>
        <v>0</v>
      </c>
      <c r="R66" s="291">
        <f t="shared" si="0"/>
        <v>0</v>
      </c>
      <c r="S66" s="298">
        <f t="shared" si="0"/>
        <v>0</v>
      </c>
      <c r="T66" s="299">
        <f t="shared" si="1"/>
        <v>0</v>
      </c>
      <c r="U66" s="300">
        <f t="shared" si="1"/>
        <v>0</v>
      </c>
    </row>
    <row r="67" spans="1:21" ht="15" customHeight="1" thickBot="1" x14ac:dyDescent="0.25">
      <c r="A67" s="1078" t="s">
        <v>530</v>
      </c>
      <c r="B67" s="1079"/>
      <c r="C67" s="1080"/>
      <c r="D67" s="292">
        <f t="shared" ref="D67:U67" si="13">SUM(D63:D66)</f>
        <v>3401665.9</v>
      </c>
      <c r="E67" s="292">
        <f t="shared" si="13"/>
        <v>93</v>
      </c>
      <c r="F67" s="292">
        <f t="shared" si="13"/>
        <v>715980.94</v>
      </c>
      <c r="G67" s="292">
        <f t="shared" si="13"/>
        <v>23</v>
      </c>
      <c r="H67" s="292">
        <f t="shared" si="13"/>
        <v>692324.7</v>
      </c>
      <c r="I67" s="292">
        <f t="shared" si="13"/>
        <v>9</v>
      </c>
      <c r="J67" s="292">
        <f t="shared" si="13"/>
        <v>0</v>
      </c>
      <c r="K67" s="292">
        <f t="shared" si="13"/>
        <v>0</v>
      </c>
      <c r="L67" s="292">
        <f t="shared" si="13"/>
        <v>577909.4</v>
      </c>
      <c r="M67" s="292">
        <f t="shared" si="13"/>
        <v>11</v>
      </c>
      <c r="N67" s="292">
        <f t="shared" si="13"/>
        <v>92673.25</v>
      </c>
      <c r="O67" s="292">
        <f t="shared" si="13"/>
        <v>3</v>
      </c>
      <c r="P67" s="292">
        <f t="shared" si="13"/>
        <v>4671900</v>
      </c>
      <c r="Q67" s="292">
        <f t="shared" si="13"/>
        <v>113</v>
      </c>
      <c r="R67" s="292">
        <f t="shared" si="13"/>
        <v>808654.19</v>
      </c>
      <c r="S67" s="292">
        <f t="shared" si="13"/>
        <v>26</v>
      </c>
      <c r="T67" s="292">
        <f t="shared" si="13"/>
        <v>5480554.1899999995</v>
      </c>
      <c r="U67" s="293">
        <f t="shared" si="13"/>
        <v>139</v>
      </c>
    </row>
    <row r="68" spans="1:21" ht="15" customHeight="1" x14ac:dyDescent="0.2">
      <c r="A68" s="1081">
        <v>13</v>
      </c>
      <c r="B68" s="1084" t="s">
        <v>437</v>
      </c>
      <c r="C68" s="267" t="s">
        <v>526</v>
      </c>
      <c r="D68" s="268">
        <v>3164019</v>
      </c>
      <c r="E68" s="269">
        <v>73</v>
      </c>
      <c r="F68" s="268">
        <v>639438</v>
      </c>
      <c r="G68" s="269">
        <v>27</v>
      </c>
      <c r="H68" s="268">
        <v>76992</v>
      </c>
      <c r="I68" s="269">
        <v>1</v>
      </c>
      <c r="J68" s="268">
        <v>0</v>
      </c>
      <c r="K68" s="269">
        <v>0</v>
      </c>
      <c r="L68" s="268">
        <v>610103</v>
      </c>
      <c r="M68" s="269">
        <v>14</v>
      </c>
      <c r="N68" s="268">
        <v>0</v>
      </c>
      <c r="O68" s="269">
        <v>0</v>
      </c>
      <c r="P68" s="268">
        <f t="shared" si="0"/>
        <v>3851114</v>
      </c>
      <c r="Q68" s="269">
        <f t="shared" si="0"/>
        <v>88</v>
      </c>
      <c r="R68" s="268">
        <f t="shared" si="0"/>
        <v>639438</v>
      </c>
      <c r="S68" s="269">
        <f t="shared" si="0"/>
        <v>27</v>
      </c>
      <c r="T68" s="270">
        <f t="shared" si="1"/>
        <v>4490552</v>
      </c>
      <c r="U68" s="271">
        <f t="shared" si="1"/>
        <v>115</v>
      </c>
    </row>
    <row r="69" spans="1:21" ht="15" customHeight="1" x14ac:dyDescent="0.2">
      <c r="A69" s="1082"/>
      <c r="B69" s="1085"/>
      <c r="C69" s="272" t="s">
        <v>527</v>
      </c>
      <c r="D69" s="273">
        <v>1146111</v>
      </c>
      <c r="E69" s="274">
        <v>34</v>
      </c>
      <c r="F69" s="273">
        <v>471172</v>
      </c>
      <c r="G69" s="274">
        <v>20</v>
      </c>
      <c r="H69" s="273">
        <v>774980</v>
      </c>
      <c r="I69" s="274">
        <v>8</v>
      </c>
      <c r="J69" s="273">
        <v>0</v>
      </c>
      <c r="K69" s="274">
        <v>0</v>
      </c>
      <c r="L69" s="273">
        <v>92250</v>
      </c>
      <c r="M69" s="274">
        <v>2</v>
      </c>
      <c r="N69" s="273">
        <v>71374</v>
      </c>
      <c r="O69" s="274">
        <v>1</v>
      </c>
      <c r="P69" s="273">
        <f t="shared" si="0"/>
        <v>2013341</v>
      </c>
      <c r="Q69" s="274">
        <f t="shared" si="0"/>
        <v>44</v>
      </c>
      <c r="R69" s="273">
        <f t="shared" si="0"/>
        <v>542546</v>
      </c>
      <c r="S69" s="274">
        <f t="shared" si="0"/>
        <v>21</v>
      </c>
      <c r="T69" s="275">
        <f t="shared" si="1"/>
        <v>2555887</v>
      </c>
      <c r="U69" s="276">
        <f t="shared" si="1"/>
        <v>65</v>
      </c>
    </row>
    <row r="70" spans="1:21" ht="15" customHeight="1" x14ac:dyDescent="0.2">
      <c r="A70" s="1082"/>
      <c r="B70" s="1085"/>
      <c r="C70" s="272" t="s">
        <v>528</v>
      </c>
      <c r="D70" s="273">
        <v>1306022</v>
      </c>
      <c r="E70" s="274">
        <v>35</v>
      </c>
      <c r="F70" s="273">
        <v>612076</v>
      </c>
      <c r="G70" s="274">
        <v>24</v>
      </c>
      <c r="H70" s="273">
        <v>748265</v>
      </c>
      <c r="I70" s="274">
        <v>10</v>
      </c>
      <c r="J70" s="273">
        <v>0</v>
      </c>
      <c r="K70" s="274">
        <v>0</v>
      </c>
      <c r="L70" s="273">
        <v>107900</v>
      </c>
      <c r="M70" s="274">
        <v>2</v>
      </c>
      <c r="N70" s="273">
        <v>0</v>
      </c>
      <c r="O70" s="274">
        <v>0</v>
      </c>
      <c r="P70" s="273">
        <f t="shared" si="0"/>
        <v>2162187</v>
      </c>
      <c r="Q70" s="274">
        <f t="shared" si="0"/>
        <v>47</v>
      </c>
      <c r="R70" s="273">
        <f t="shared" si="0"/>
        <v>612076</v>
      </c>
      <c r="S70" s="274">
        <f t="shared" si="0"/>
        <v>24</v>
      </c>
      <c r="T70" s="275">
        <f t="shared" si="1"/>
        <v>2774263</v>
      </c>
      <c r="U70" s="276">
        <f t="shared" si="1"/>
        <v>71</v>
      </c>
    </row>
    <row r="71" spans="1:21" ht="15" customHeight="1" x14ac:dyDescent="0.2">
      <c r="A71" s="1083"/>
      <c r="B71" s="1086"/>
      <c r="C71" s="272" t="s">
        <v>529</v>
      </c>
      <c r="D71" s="273"/>
      <c r="E71" s="274"/>
      <c r="F71" s="273"/>
      <c r="G71" s="274"/>
      <c r="H71" s="273"/>
      <c r="I71" s="274"/>
      <c r="J71" s="273"/>
      <c r="K71" s="274"/>
      <c r="L71" s="273"/>
      <c r="M71" s="274"/>
      <c r="N71" s="273"/>
      <c r="O71" s="274"/>
      <c r="P71" s="273">
        <f t="shared" si="0"/>
        <v>0</v>
      </c>
      <c r="Q71" s="274">
        <f t="shared" si="0"/>
        <v>0</v>
      </c>
      <c r="R71" s="273">
        <f t="shared" si="0"/>
        <v>0</v>
      </c>
      <c r="S71" s="274">
        <f t="shared" si="0"/>
        <v>0</v>
      </c>
      <c r="T71" s="275">
        <f t="shared" si="1"/>
        <v>0</v>
      </c>
      <c r="U71" s="276">
        <f t="shared" si="1"/>
        <v>0</v>
      </c>
    </row>
    <row r="72" spans="1:21" ht="15" customHeight="1" thickBot="1" x14ac:dyDescent="0.25">
      <c r="A72" s="1087" t="s">
        <v>530</v>
      </c>
      <c r="B72" s="1088"/>
      <c r="C72" s="1089"/>
      <c r="D72" s="278">
        <f t="shared" ref="D72:U72" si="14">SUM(D68:D71)</f>
        <v>5616152</v>
      </c>
      <c r="E72" s="278">
        <f t="shared" si="14"/>
        <v>142</v>
      </c>
      <c r="F72" s="278">
        <f t="shared" si="14"/>
        <v>1722686</v>
      </c>
      <c r="G72" s="278">
        <f t="shared" si="14"/>
        <v>71</v>
      </c>
      <c r="H72" s="278">
        <f t="shared" si="14"/>
        <v>1600237</v>
      </c>
      <c r="I72" s="278">
        <f t="shared" si="14"/>
        <v>19</v>
      </c>
      <c r="J72" s="278">
        <f t="shared" si="14"/>
        <v>0</v>
      </c>
      <c r="K72" s="278">
        <f t="shared" si="14"/>
        <v>0</v>
      </c>
      <c r="L72" s="278">
        <f t="shared" si="14"/>
        <v>810253</v>
      </c>
      <c r="M72" s="278">
        <f t="shared" si="14"/>
        <v>18</v>
      </c>
      <c r="N72" s="278">
        <f t="shared" si="14"/>
        <v>71374</v>
      </c>
      <c r="O72" s="278">
        <f t="shared" si="14"/>
        <v>1</v>
      </c>
      <c r="P72" s="278">
        <f t="shared" si="14"/>
        <v>8026642</v>
      </c>
      <c r="Q72" s="278">
        <f t="shared" si="14"/>
        <v>179</v>
      </c>
      <c r="R72" s="278">
        <f t="shared" si="14"/>
        <v>1794060</v>
      </c>
      <c r="S72" s="278">
        <f t="shared" si="14"/>
        <v>72</v>
      </c>
      <c r="T72" s="278">
        <f t="shared" si="14"/>
        <v>9820702</v>
      </c>
      <c r="U72" s="279">
        <f t="shared" si="14"/>
        <v>251</v>
      </c>
    </row>
    <row r="73" spans="1:21" ht="15" customHeight="1" x14ac:dyDescent="0.2">
      <c r="A73" s="1099">
        <v>14</v>
      </c>
      <c r="B73" s="1102" t="s">
        <v>438</v>
      </c>
      <c r="C73" s="280" t="s">
        <v>526</v>
      </c>
      <c r="D73" s="294">
        <v>2026260.1</v>
      </c>
      <c r="E73" s="295">
        <v>34</v>
      </c>
      <c r="F73" s="294">
        <v>0</v>
      </c>
      <c r="G73" s="295">
        <v>0</v>
      </c>
      <c r="H73" s="294">
        <v>49468.800000000003</v>
      </c>
      <c r="I73" s="295">
        <v>1</v>
      </c>
      <c r="J73" s="294">
        <v>0</v>
      </c>
      <c r="K73" s="295">
        <v>0</v>
      </c>
      <c r="L73" s="294">
        <v>2075728.9</v>
      </c>
      <c r="M73" s="295">
        <v>35</v>
      </c>
      <c r="N73" s="294">
        <v>0</v>
      </c>
      <c r="O73" s="295">
        <v>0</v>
      </c>
      <c r="P73" s="294">
        <f t="shared" si="0"/>
        <v>4151457.8</v>
      </c>
      <c r="Q73" s="295">
        <f t="shared" si="0"/>
        <v>70</v>
      </c>
      <c r="R73" s="294">
        <f t="shared" si="0"/>
        <v>0</v>
      </c>
      <c r="S73" s="295">
        <f t="shared" si="0"/>
        <v>0</v>
      </c>
      <c r="T73" s="296">
        <f t="shared" si="1"/>
        <v>4151457.8</v>
      </c>
      <c r="U73" s="297">
        <f t="shared" si="1"/>
        <v>70</v>
      </c>
    </row>
    <row r="74" spans="1:21" ht="15" customHeight="1" x14ac:dyDescent="0.2">
      <c r="A74" s="1100"/>
      <c r="B74" s="1103"/>
      <c r="C74" s="285" t="s">
        <v>527</v>
      </c>
      <c r="D74" s="291">
        <v>613329.68000000005</v>
      </c>
      <c r="E74" s="298">
        <v>13</v>
      </c>
      <c r="F74" s="291">
        <v>362104.65</v>
      </c>
      <c r="G74" s="298">
        <v>15</v>
      </c>
      <c r="H74" s="291">
        <v>916340.92</v>
      </c>
      <c r="I74" s="298">
        <v>11</v>
      </c>
      <c r="J74" s="291">
        <v>0</v>
      </c>
      <c r="K74" s="298">
        <v>0</v>
      </c>
      <c r="L74" s="291">
        <v>97016</v>
      </c>
      <c r="M74" s="298">
        <v>2</v>
      </c>
      <c r="N74" s="291">
        <v>65000</v>
      </c>
      <c r="O74" s="298">
        <v>1</v>
      </c>
      <c r="P74" s="291">
        <f t="shared" si="0"/>
        <v>1626686.6</v>
      </c>
      <c r="Q74" s="298">
        <f t="shared" si="0"/>
        <v>26</v>
      </c>
      <c r="R74" s="291">
        <f t="shared" si="0"/>
        <v>427104.65</v>
      </c>
      <c r="S74" s="298">
        <f t="shared" si="0"/>
        <v>16</v>
      </c>
      <c r="T74" s="299">
        <f t="shared" si="1"/>
        <v>2053791.25</v>
      </c>
      <c r="U74" s="300">
        <f t="shared" si="1"/>
        <v>42</v>
      </c>
    </row>
    <row r="75" spans="1:21" ht="15" customHeight="1" x14ac:dyDescent="0.2">
      <c r="A75" s="1100"/>
      <c r="B75" s="1103"/>
      <c r="C75" s="285" t="s">
        <v>528</v>
      </c>
      <c r="D75" s="291">
        <v>319541.53999999998</v>
      </c>
      <c r="E75" s="298">
        <v>10</v>
      </c>
      <c r="F75" s="291">
        <v>103600</v>
      </c>
      <c r="G75" s="298">
        <v>1</v>
      </c>
      <c r="H75" s="291">
        <v>507115.3</v>
      </c>
      <c r="I75" s="298">
        <v>7</v>
      </c>
      <c r="J75" s="291">
        <v>0</v>
      </c>
      <c r="K75" s="298">
        <v>0</v>
      </c>
      <c r="L75" s="291">
        <v>344596.92</v>
      </c>
      <c r="M75" s="298">
        <v>6</v>
      </c>
      <c r="N75" s="291">
        <v>112620</v>
      </c>
      <c r="O75" s="298">
        <v>1</v>
      </c>
      <c r="P75" s="291">
        <f t="shared" si="0"/>
        <v>1171253.76</v>
      </c>
      <c r="Q75" s="298">
        <f t="shared" si="0"/>
        <v>23</v>
      </c>
      <c r="R75" s="291">
        <f t="shared" si="0"/>
        <v>216220</v>
      </c>
      <c r="S75" s="298">
        <f t="shared" si="0"/>
        <v>2</v>
      </c>
      <c r="T75" s="299">
        <f t="shared" si="1"/>
        <v>1387473.76</v>
      </c>
      <c r="U75" s="300">
        <f t="shared" si="1"/>
        <v>25</v>
      </c>
    </row>
    <row r="76" spans="1:21" ht="15" customHeight="1" x14ac:dyDescent="0.2">
      <c r="A76" s="1101"/>
      <c r="B76" s="1104"/>
      <c r="C76" s="285" t="s">
        <v>529</v>
      </c>
      <c r="D76" s="291"/>
      <c r="E76" s="298"/>
      <c r="F76" s="291"/>
      <c r="G76" s="298"/>
      <c r="H76" s="291"/>
      <c r="I76" s="298"/>
      <c r="J76" s="291"/>
      <c r="K76" s="298"/>
      <c r="L76" s="291"/>
      <c r="M76" s="298"/>
      <c r="N76" s="291"/>
      <c r="O76" s="298"/>
      <c r="P76" s="291">
        <f t="shared" si="0"/>
        <v>0</v>
      </c>
      <c r="Q76" s="298">
        <f t="shared" si="0"/>
        <v>0</v>
      </c>
      <c r="R76" s="291">
        <f t="shared" si="0"/>
        <v>0</v>
      </c>
      <c r="S76" s="298">
        <f t="shared" si="0"/>
        <v>0</v>
      </c>
      <c r="T76" s="299">
        <f t="shared" si="1"/>
        <v>0</v>
      </c>
      <c r="U76" s="300">
        <f t="shared" si="1"/>
        <v>0</v>
      </c>
    </row>
    <row r="77" spans="1:21" ht="15" customHeight="1" thickBot="1" x14ac:dyDescent="0.25">
      <c r="A77" s="1078" t="s">
        <v>530</v>
      </c>
      <c r="B77" s="1079"/>
      <c r="C77" s="1080"/>
      <c r="D77" s="292">
        <f t="shared" ref="D77:U77" si="15">SUM(D73:D76)</f>
        <v>2959131.3200000003</v>
      </c>
      <c r="E77" s="292">
        <f t="shared" si="15"/>
        <v>57</v>
      </c>
      <c r="F77" s="292">
        <f t="shared" si="15"/>
        <v>465704.65</v>
      </c>
      <c r="G77" s="292">
        <f t="shared" si="15"/>
        <v>16</v>
      </c>
      <c r="H77" s="292">
        <f t="shared" si="15"/>
        <v>1472925.02</v>
      </c>
      <c r="I77" s="292">
        <f t="shared" si="15"/>
        <v>19</v>
      </c>
      <c r="J77" s="292">
        <f t="shared" si="15"/>
        <v>0</v>
      </c>
      <c r="K77" s="292">
        <f t="shared" si="15"/>
        <v>0</v>
      </c>
      <c r="L77" s="292">
        <f t="shared" si="15"/>
        <v>2517341.8199999998</v>
      </c>
      <c r="M77" s="292">
        <f t="shared" si="15"/>
        <v>43</v>
      </c>
      <c r="N77" s="292">
        <f t="shared" si="15"/>
        <v>177620</v>
      </c>
      <c r="O77" s="292">
        <f t="shared" si="15"/>
        <v>2</v>
      </c>
      <c r="P77" s="292">
        <f t="shared" si="15"/>
        <v>6949398.1600000001</v>
      </c>
      <c r="Q77" s="292">
        <f t="shared" si="15"/>
        <v>119</v>
      </c>
      <c r="R77" s="292">
        <f t="shared" si="15"/>
        <v>643324.65</v>
      </c>
      <c r="S77" s="292">
        <f t="shared" si="15"/>
        <v>18</v>
      </c>
      <c r="T77" s="292">
        <f t="shared" si="15"/>
        <v>7592722.8099999996</v>
      </c>
      <c r="U77" s="293">
        <f t="shared" si="15"/>
        <v>137</v>
      </c>
    </row>
    <row r="78" spans="1:21" ht="15" customHeight="1" x14ac:dyDescent="0.2">
      <c r="A78" s="1081">
        <v>15</v>
      </c>
      <c r="B78" s="1084" t="s">
        <v>439</v>
      </c>
      <c r="C78" s="267" t="s">
        <v>526</v>
      </c>
      <c r="D78" s="268">
        <v>6887969.2000000002</v>
      </c>
      <c r="E78" s="269">
        <v>185</v>
      </c>
      <c r="F78" s="268">
        <v>198514.2</v>
      </c>
      <c r="G78" s="269">
        <v>7</v>
      </c>
      <c r="H78" s="268">
        <v>459348.63</v>
      </c>
      <c r="I78" s="269">
        <v>4</v>
      </c>
      <c r="J78" s="268">
        <v>0</v>
      </c>
      <c r="K78" s="269">
        <v>0</v>
      </c>
      <c r="L78" s="268">
        <v>75150</v>
      </c>
      <c r="M78" s="269">
        <v>2</v>
      </c>
      <c r="N78" s="268">
        <v>89698.5</v>
      </c>
      <c r="O78" s="269">
        <v>1</v>
      </c>
      <c r="P78" s="268">
        <f t="shared" si="0"/>
        <v>7422467.8300000001</v>
      </c>
      <c r="Q78" s="269">
        <f t="shared" si="0"/>
        <v>191</v>
      </c>
      <c r="R78" s="268">
        <f t="shared" si="0"/>
        <v>288212.7</v>
      </c>
      <c r="S78" s="269">
        <f t="shared" si="0"/>
        <v>8</v>
      </c>
      <c r="T78" s="270">
        <f t="shared" si="1"/>
        <v>7710680.5300000003</v>
      </c>
      <c r="U78" s="271">
        <f t="shared" si="1"/>
        <v>199</v>
      </c>
    </row>
    <row r="79" spans="1:21" ht="15" customHeight="1" x14ac:dyDescent="0.2">
      <c r="A79" s="1082"/>
      <c r="B79" s="1085"/>
      <c r="C79" s="272" t="s">
        <v>527</v>
      </c>
      <c r="D79" s="273">
        <v>2591400.25</v>
      </c>
      <c r="E79" s="274">
        <v>111</v>
      </c>
      <c r="F79" s="273">
        <v>379258.59</v>
      </c>
      <c r="G79" s="274">
        <v>12</v>
      </c>
      <c r="H79" s="273">
        <v>2628821.7799999998</v>
      </c>
      <c r="I79" s="274">
        <v>29</v>
      </c>
      <c r="J79" s="273">
        <v>0</v>
      </c>
      <c r="K79" s="274">
        <v>0</v>
      </c>
      <c r="L79" s="273">
        <v>445474</v>
      </c>
      <c r="M79" s="274">
        <v>8</v>
      </c>
      <c r="N79" s="273">
        <v>0</v>
      </c>
      <c r="O79" s="274">
        <v>0</v>
      </c>
      <c r="P79" s="273">
        <f t="shared" si="0"/>
        <v>5665696.0299999993</v>
      </c>
      <c r="Q79" s="274">
        <f t="shared" si="0"/>
        <v>148</v>
      </c>
      <c r="R79" s="273">
        <f t="shared" si="0"/>
        <v>379258.59</v>
      </c>
      <c r="S79" s="274">
        <f t="shared" si="0"/>
        <v>12</v>
      </c>
      <c r="T79" s="275">
        <f t="shared" si="1"/>
        <v>6044954.6199999992</v>
      </c>
      <c r="U79" s="276">
        <f t="shared" si="1"/>
        <v>160</v>
      </c>
    </row>
    <row r="80" spans="1:21" ht="15" customHeight="1" x14ac:dyDescent="0.2">
      <c r="A80" s="1082"/>
      <c r="B80" s="1085"/>
      <c r="C80" s="272" t="s">
        <v>528</v>
      </c>
      <c r="D80" s="273">
        <v>1942576.03</v>
      </c>
      <c r="E80" s="274">
        <v>62</v>
      </c>
      <c r="F80" s="273">
        <v>78131.14</v>
      </c>
      <c r="G80" s="274">
        <v>6</v>
      </c>
      <c r="H80" s="273">
        <v>1725031.83</v>
      </c>
      <c r="I80" s="274">
        <v>19</v>
      </c>
      <c r="J80" s="273">
        <v>0</v>
      </c>
      <c r="K80" s="274">
        <v>0</v>
      </c>
      <c r="L80" s="273">
        <v>22711.7</v>
      </c>
      <c r="M80" s="274">
        <v>4</v>
      </c>
      <c r="N80" s="273">
        <v>0</v>
      </c>
      <c r="O80" s="274">
        <v>0</v>
      </c>
      <c r="P80" s="273">
        <f t="shared" si="0"/>
        <v>3690319.5600000005</v>
      </c>
      <c r="Q80" s="274">
        <f t="shared" si="0"/>
        <v>85</v>
      </c>
      <c r="R80" s="273">
        <f t="shared" si="0"/>
        <v>78131.14</v>
      </c>
      <c r="S80" s="274">
        <f t="shared" si="0"/>
        <v>6</v>
      </c>
      <c r="T80" s="275">
        <f t="shared" si="1"/>
        <v>3768450.7000000007</v>
      </c>
      <c r="U80" s="276">
        <f t="shared" si="1"/>
        <v>91</v>
      </c>
    </row>
    <row r="81" spans="1:21" ht="15" customHeight="1" x14ac:dyDescent="0.2">
      <c r="A81" s="1083"/>
      <c r="B81" s="1086"/>
      <c r="C81" s="272" t="s">
        <v>529</v>
      </c>
      <c r="D81" s="273"/>
      <c r="E81" s="274"/>
      <c r="F81" s="273"/>
      <c r="G81" s="274"/>
      <c r="H81" s="273"/>
      <c r="I81" s="274"/>
      <c r="J81" s="273"/>
      <c r="K81" s="274"/>
      <c r="L81" s="273"/>
      <c r="M81" s="274"/>
      <c r="N81" s="273"/>
      <c r="O81" s="274"/>
      <c r="P81" s="273">
        <f t="shared" si="0"/>
        <v>0</v>
      </c>
      <c r="Q81" s="274">
        <f t="shared" si="0"/>
        <v>0</v>
      </c>
      <c r="R81" s="273">
        <f t="shared" si="0"/>
        <v>0</v>
      </c>
      <c r="S81" s="274">
        <f t="shared" si="0"/>
        <v>0</v>
      </c>
      <c r="T81" s="275">
        <f t="shared" si="1"/>
        <v>0</v>
      </c>
      <c r="U81" s="276">
        <f t="shared" si="1"/>
        <v>0</v>
      </c>
    </row>
    <row r="82" spans="1:21" ht="15" customHeight="1" thickBot="1" x14ac:dyDescent="0.25">
      <c r="A82" s="1087" t="s">
        <v>530</v>
      </c>
      <c r="B82" s="1088"/>
      <c r="C82" s="1089"/>
      <c r="D82" s="278">
        <f t="shared" ref="D82:U82" si="16">SUM(D78:D81)</f>
        <v>11421945.479999999</v>
      </c>
      <c r="E82" s="278">
        <f t="shared" si="16"/>
        <v>358</v>
      </c>
      <c r="F82" s="278">
        <f t="shared" si="16"/>
        <v>655903.93000000005</v>
      </c>
      <c r="G82" s="278">
        <f t="shared" si="16"/>
        <v>25</v>
      </c>
      <c r="H82" s="278">
        <f t="shared" si="16"/>
        <v>4813202.24</v>
      </c>
      <c r="I82" s="278">
        <f t="shared" si="16"/>
        <v>52</v>
      </c>
      <c r="J82" s="278">
        <f t="shared" si="16"/>
        <v>0</v>
      </c>
      <c r="K82" s="278">
        <f t="shared" si="16"/>
        <v>0</v>
      </c>
      <c r="L82" s="278">
        <f t="shared" si="16"/>
        <v>543335.69999999995</v>
      </c>
      <c r="M82" s="278">
        <f t="shared" si="16"/>
        <v>14</v>
      </c>
      <c r="N82" s="278">
        <f t="shared" si="16"/>
        <v>89698.5</v>
      </c>
      <c r="O82" s="278">
        <f t="shared" si="16"/>
        <v>1</v>
      </c>
      <c r="P82" s="278">
        <f t="shared" si="16"/>
        <v>16778483.420000002</v>
      </c>
      <c r="Q82" s="278">
        <f t="shared" si="16"/>
        <v>424</v>
      </c>
      <c r="R82" s="278">
        <f t="shared" si="16"/>
        <v>745602.43</v>
      </c>
      <c r="S82" s="278">
        <f t="shared" si="16"/>
        <v>26</v>
      </c>
      <c r="T82" s="278">
        <f t="shared" si="16"/>
        <v>17524085.849999998</v>
      </c>
      <c r="U82" s="279">
        <f t="shared" si="16"/>
        <v>450</v>
      </c>
    </row>
    <row r="83" spans="1:21" ht="15" customHeight="1" x14ac:dyDescent="0.2">
      <c r="A83" s="1099">
        <v>16</v>
      </c>
      <c r="B83" s="1102" t="s">
        <v>440</v>
      </c>
      <c r="C83" s="280" t="s">
        <v>526</v>
      </c>
      <c r="D83" s="294">
        <v>2597129</v>
      </c>
      <c r="E83" s="295">
        <v>39</v>
      </c>
      <c r="F83" s="294">
        <v>0</v>
      </c>
      <c r="G83" s="295">
        <v>0</v>
      </c>
      <c r="H83" s="294">
        <v>89520</v>
      </c>
      <c r="I83" s="295">
        <v>1</v>
      </c>
      <c r="J83" s="294">
        <v>0</v>
      </c>
      <c r="K83" s="295">
        <v>0</v>
      </c>
      <c r="L83" s="294">
        <v>130506</v>
      </c>
      <c r="M83" s="295">
        <v>2</v>
      </c>
      <c r="N83" s="294">
        <v>0</v>
      </c>
      <c r="O83" s="295">
        <v>0</v>
      </c>
      <c r="P83" s="294">
        <f t="shared" si="0"/>
        <v>2817155</v>
      </c>
      <c r="Q83" s="295">
        <f t="shared" si="0"/>
        <v>42</v>
      </c>
      <c r="R83" s="294">
        <f t="shared" si="0"/>
        <v>0</v>
      </c>
      <c r="S83" s="295">
        <f t="shared" si="0"/>
        <v>0</v>
      </c>
      <c r="T83" s="296">
        <f t="shared" si="1"/>
        <v>2817155</v>
      </c>
      <c r="U83" s="297">
        <f t="shared" si="1"/>
        <v>42</v>
      </c>
    </row>
    <row r="84" spans="1:21" ht="15" customHeight="1" x14ac:dyDescent="0.2">
      <c r="A84" s="1100"/>
      <c r="B84" s="1103"/>
      <c r="C84" s="285" t="s">
        <v>527</v>
      </c>
      <c r="D84" s="291">
        <v>612723</v>
      </c>
      <c r="E84" s="298">
        <v>12</v>
      </c>
      <c r="F84" s="291">
        <v>293289</v>
      </c>
      <c r="G84" s="298">
        <v>6</v>
      </c>
      <c r="H84" s="291">
        <v>534104</v>
      </c>
      <c r="I84" s="298">
        <v>7</v>
      </c>
      <c r="J84" s="291">
        <v>0</v>
      </c>
      <c r="K84" s="298">
        <v>0</v>
      </c>
      <c r="L84" s="291">
        <v>59642</v>
      </c>
      <c r="M84" s="298">
        <v>1</v>
      </c>
      <c r="N84" s="291">
        <v>80814</v>
      </c>
      <c r="O84" s="298">
        <v>1</v>
      </c>
      <c r="P84" s="291">
        <f t="shared" si="0"/>
        <v>1206469</v>
      </c>
      <c r="Q84" s="298">
        <f t="shared" si="0"/>
        <v>20</v>
      </c>
      <c r="R84" s="291">
        <f t="shared" si="0"/>
        <v>374103</v>
      </c>
      <c r="S84" s="298">
        <f t="shared" si="0"/>
        <v>7</v>
      </c>
      <c r="T84" s="299">
        <f t="shared" si="1"/>
        <v>1580572</v>
      </c>
      <c r="U84" s="300">
        <f t="shared" si="1"/>
        <v>27</v>
      </c>
    </row>
    <row r="85" spans="1:21" ht="15" customHeight="1" x14ac:dyDescent="0.2">
      <c r="A85" s="1100"/>
      <c r="B85" s="1103"/>
      <c r="C85" s="285" t="s">
        <v>528</v>
      </c>
      <c r="D85" s="291">
        <v>154076</v>
      </c>
      <c r="E85" s="298">
        <v>3</v>
      </c>
      <c r="F85" s="291">
        <v>209766</v>
      </c>
      <c r="G85" s="298">
        <v>5</v>
      </c>
      <c r="H85" s="291">
        <v>990426</v>
      </c>
      <c r="I85" s="298">
        <v>14</v>
      </c>
      <c r="J85" s="291">
        <v>0</v>
      </c>
      <c r="K85" s="298">
        <v>0</v>
      </c>
      <c r="L85" s="291">
        <v>0</v>
      </c>
      <c r="M85" s="298">
        <v>0</v>
      </c>
      <c r="N85" s="291">
        <v>0</v>
      </c>
      <c r="O85" s="298">
        <v>0</v>
      </c>
      <c r="P85" s="291">
        <f t="shared" si="0"/>
        <v>1144502</v>
      </c>
      <c r="Q85" s="298">
        <f t="shared" si="0"/>
        <v>17</v>
      </c>
      <c r="R85" s="291">
        <f t="shared" si="0"/>
        <v>209766</v>
      </c>
      <c r="S85" s="298">
        <f t="shared" si="0"/>
        <v>5</v>
      </c>
      <c r="T85" s="299">
        <f t="shared" si="1"/>
        <v>1354268</v>
      </c>
      <c r="U85" s="300">
        <f t="shared" si="1"/>
        <v>22</v>
      </c>
    </row>
    <row r="86" spans="1:21" ht="15" customHeight="1" x14ac:dyDescent="0.2">
      <c r="A86" s="1101"/>
      <c r="B86" s="1104"/>
      <c r="C86" s="285" t="s">
        <v>529</v>
      </c>
      <c r="D86" s="291"/>
      <c r="E86" s="298"/>
      <c r="F86" s="291"/>
      <c r="G86" s="298"/>
      <c r="H86" s="291"/>
      <c r="I86" s="298"/>
      <c r="J86" s="291"/>
      <c r="K86" s="298"/>
      <c r="L86" s="291"/>
      <c r="M86" s="298"/>
      <c r="N86" s="291"/>
      <c r="O86" s="298"/>
      <c r="P86" s="291">
        <f t="shared" si="0"/>
        <v>0</v>
      </c>
      <c r="Q86" s="298">
        <f t="shared" si="0"/>
        <v>0</v>
      </c>
      <c r="R86" s="291">
        <f t="shared" si="0"/>
        <v>0</v>
      </c>
      <c r="S86" s="298">
        <f t="shared" si="0"/>
        <v>0</v>
      </c>
      <c r="T86" s="299">
        <f t="shared" si="1"/>
        <v>0</v>
      </c>
      <c r="U86" s="300">
        <f t="shared" si="1"/>
        <v>0</v>
      </c>
    </row>
    <row r="87" spans="1:21" ht="15" customHeight="1" thickBot="1" x14ac:dyDescent="0.25">
      <c r="A87" s="1078" t="s">
        <v>530</v>
      </c>
      <c r="B87" s="1079"/>
      <c r="C87" s="1080"/>
      <c r="D87" s="292">
        <f t="shared" ref="D87:U87" si="17">SUM(D83:D86)</f>
        <v>3363928</v>
      </c>
      <c r="E87" s="292">
        <f t="shared" si="17"/>
        <v>54</v>
      </c>
      <c r="F87" s="292">
        <f t="shared" si="17"/>
        <v>503055</v>
      </c>
      <c r="G87" s="292">
        <f t="shared" si="17"/>
        <v>11</v>
      </c>
      <c r="H87" s="292">
        <f t="shared" si="17"/>
        <v>1614050</v>
      </c>
      <c r="I87" s="292">
        <f t="shared" si="17"/>
        <v>22</v>
      </c>
      <c r="J87" s="292">
        <f t="shared" si="17"/>
        <v>0</v>
      </c>
      <c r="K87" s="292">
        <f t="shared" si="17"/>
        <v>0</v>
      </c>
      <c r="L87" s="292">
        <f t="shared" si="17"/>
        <v>190148</v>
      </c>
      <c r="M87" s="292">
        <f t="shared" si="17"/>
        <v>3</v>
      </c>
      <c r="N87" s="292">
        <f t="shared" si="17"/>
        <v>80814</v>
      </c>
      <c r="O87" s="292">
        <f t="shared" si="17"/>
        <v>1</v>
      </c>
      <c r="P87" s="292">
        <f t="shared" si="17"/>
        <v>5168126</v>
      </c>
      <c r="Q87" s="292">
        <f t="shared" si="17"/>
        <v>79</v>
      </c>
      <c r="R87" s="292">
        <f t="shared" si="17"/>
        <v>583869</v>
      </c>
      <c r="S87" s="292">
        <f t="shared" si="17"/>
        <v>12</v>
      </c>
      <c r="T87" s="292">
        <f t="shared" si="17"/>
        <v>5751995</v>
      </c>
      <c r="U87" s="293">
        <f t="shared" si="17"/>
        <v>91</v>
      </c>
    </row>
    <row r="88" spans="1:21" ht="15" customHeight="1" x14ac:dyDescent="0.2">
      <c r="A88" s="1081">
        <v>17</v>
      </c>
      <c r="B88" s="1084" t="s">
        <v>441</v>
      </c>
      <c r="C88" s="267" t="s">
        <v>526</v>
      </c>
      <c r="D88" s="268">
        <v>6460838</v>
      </c>
      <c r="E88" s="269">
        <v>145</v>
      </c>
      <c r="F88" s="268">
        <v>632911</v>
      </c>
      <c r="G88" s="269">
        <v>7</v>
      </c>
      <c r="H88" s="268">
        <v>1099353</v>
      </c>
      <c r="I88" s="269">
        <v>17</v>
      </c>
      <c r="J88" s="268">
        <v>0</v>
      </c>
      <c r="K88" s="269">
        <v>0</v>
      </c>
      <c r="L88" s="268">
        <v>897496</v>
      </c>
      <c r="M88" s="269">
        <v>17</v>
      </c>
      <c r="N88" s="268">
        <v>0</v>
      </c>
      <c r="O88" s="269">
        <v>0</v>
      </c>
      <c r="P88" s="268">
        <f t="shared" si="0"/>
        <v>8457687</v>
      </c>
      <c r="Q88" s="269">
        <f t="shared" si="0"/>
        <v>179</v>
      </c>
      <c r="R88" s="268">
        <f t="shared" si="0"/>
        <v>632911</v>
      </c>
      <c r="S88" s="269">
        <f t="shared" si="0"/>
        <v>7</v>
      </c>
      <c r="T88" s="270">
        <f t="shared" si="1"/>
        <v>9090598</v>
      </c>
      <c r="U88" s="271">
        <f t="shared" si="1"/>
        <v>186</v>
      </c>
    </row>
    <row r="89" spans="1:21" ht="15" customHeight="1" x14ac:dyDescent="0.2">
      <c r="A89" s="1082"/>
      <c r="B89" s="1085"/>
      <c r="C89" s="272" t="s">
        <v>527</v>
      </c>
      <c r="D89" s="273">
        <v>4163719</v>
      </c>
      <c r="E89" s="274">
        <v>95</v>
      </c>
      <c r="F89" s="273">
        <v>985192</v>
      </c>
      <c r="G89" s="274">
        <v>13</v>
      </c>
      <c r="H89" s="273">
        <v>2540558</v>
      </c>
      <c r="I89" s="274">
        <v>28</v>
      </c>
      <c r="J89" s="273">
        <v>0</v>
      </c>
      <c r="K89" s="274">
        <v>0</v>
      </c>
      <c r="L89" s="273">
        <v>786091</v>
      </c>
      <c r="M89" s="274">
        <v>17</v>
      </c>
      <c r="N89" s="273">
        <v>0</v>
      </c>
      <c r="O89" s="274">
        <v>0</v>
      </c>
      <c r="P89" s="273">
        <f t="shared" ref="P89:S168" si="18">D89+H89+L89</f>
        <v>7490368</v>
      </c>
      <c r="Q89" s="274">
        <f t="shared" si="18"/>
        <v>140</v>
      </c>
      <c r="R89" s="273">
        <f t="shared" si="18"/>
        <v>985192</v>
      </c>
      <c r="S89" s="274">
        <f t="shared" si="18"/>
        <v>13</v>
      </c>
      <c r="T89" s="275">
        <f t="shared" ref="T89:U168" si="19">P89+R89</f>
        <v>8475560</v>
      </c>
      <c r="U89" s="276">
        <f t="shared" si="19"/>
        <v>153</v>
      </c>
    </row>
    <row r="90" spans="1:21" ht="15" customHeight="1" x14ac:dyDescent="0.2">
      <c r="A90" s="1082"/>
      <c r="B90" s="1085"/>
      <c r="C90" s="272" t="s">
        <v>528</v>
      </c>
      <c r="D90" s="273">
        <v>3657003</v>
      </c>
      <c r="E90" s="274">
        <v>81</v>
      </c>
      <c r="F90" s="273">
        <v>708212</v>
      </c>
      <c r="G90" s="274">
        <v>7</v>
      </c>
      <c r="H90" s="273">
        <v>3628724</v>
      </c>
      <c r="I90" s="274">
        <v>41</v>
      </c>
      <c r="J90" s="273">
        <v>0</v>
      </c>
      <c r="K90" s="274">
        <v>0</v>
      </c>
      <c r="L90" s="273">
        <v>237525</v>
      </c>
      <c r="M90" s="274">
        <v>5</v>
      </c>
      <c r="N90" s="273">
        <v>142180</v>
      </c>
      <c r="O90" s="274">
        <v>2</v>
      </c>
      <c r="P90" s="273">
        <f t="shared" si="18"/>
        <v>7523252</v>
      </c>
      <c r="Q90" s="274">
        <f t="shared" si="18"/>
        <v>127</v>
      </c>
      <c r="R90" s="273">
        <f t="shared" si="18"/>
        <v>850392</v>
      </c>
      <c r="S90" s="274">
        <f t="shared" si="18"/>
        <v>9</v>
      </c>
      <c r="T90" s="275">
        <f t="shared" si="19"/>
        <v>8373644</v>
      </c>
      <c r="U90" s="276">
        <f t="shared" si="19"/>
        <v>136</v>
      </c>
    </row>
    <row r="91" spans="1:21" ht="15" customHeight="1" x14ac:dyDescent="0.2">
      <c r="A91" s="1083"/>
      <c r="B91" s="1086"/>
      <c r="C91" s="272" t="s">
        <v>529</v>
      </c>
      <c r="D91" s="273"/>
      <c r="E91" s="274"/>
      <c r="F91" s="273"/>
      <c r="G91" s="274"/>
      <c r="H91" s="273"/>
      <c r="I91" s="274"/>
      <c r="J91" s="273"/>
      <c r="K91" s="274"/>
      <c r="L91" s="273"/>
      <c r="M91" s="274"/>
      <c r="N91" s="273"/>
      <c r="O91" s="274"/>
      <c r="P91" s="273">
        <f t="shared" si="18"/>
        <v>0</v>
      </c>
      <c r="Q91" s="274">
        <f t="shared" si="18"/>
        <v>0</v>
      </c>
      <c r="R91" s="273">
        <f t="shared" si="18"/>
        <v>0</v>
      </c>
      <c r="S91" s="274">
        <f t="shared" si="18"/>
        <v>0</v>
      </c>
      <c r="T91" s="275">
        <f t="shared" si="19"/>
        <v>0</v>
      </c>
      <c r="U91" s="276">
        <f t="shared" si="19"/>
        <v>0</v>
      </c>
    </row>
    <row r="92" spans="1:21" ht="15" customHeight="1" thickBot="1" x14ac:dyDescent="0.25">
      <c r="A92" s="1087" t="s">
        <v>530</v>
      </c>
      <c r="B92" s="1088"/>
      <c r="C92" s="1089"/>
      <c r="D92" s="278">
        <f t="shared" ref="D92:U92" si="20">SUM(D88:D91)</f>
        <v>14281560</v>
      </c>
      <c r="E92" s="278">
        <f t="shared" si="20"/>
        <v>321</v>
      </c>
      <c r="F92" s="278">
        <f t="shared" si="20"/>
        <v>2326315</v>
      </c>
      <c r="G92" s="278">
        <f t="shared" si="20"/>
        <v>27</v>
      </c>
      <c r="H92" s="278">
        <f t="shared" si="20"/>
        <v>7268635</v>
      </c>
      <c r="I92" s="278">
        <f t="shared" si="20"/>
        <v>86</v>
      </c>
      <c r="J92" s="278">
        <f t="shared" si="20"/>
        <v>0</v>
      </c>
      <c r="K92" s="278">
        <f t="shared" si="20"/>
        <v>0</v>
      </c>
      <c r="L92" s="278">
        <f t="shared" si="20"/>
        <v>1921112</v>
      </c>
      <c r="M92" s="278">
        <f t="shared" si="20"/>
        <v>39</v>
      </c>
      <c r="N92" s="278">
        <f t="shared" si="20"/>
        <v>142180</v>
      </c>
      <c r="O92" s="278">
        <f t="shared" si="20"/>
        <v>2</v>
      </c>
      <c r="P92" s="278">
        <f t="shared" si="20"/>
        <v>23471307</v>
      </c>
      <c r="Q92" s="278">
        <f t="shared" si="20"/>
        <v>446</v>
      </c>
      <c r="R92" s="278">
        <f t="shared" si="20"/>
        <v>2468495</v>
      </c>
      <c r="S92" s="278">
        <f t="shared" si="20"/>
        <v>29</v>
      </c>
      <c r="T92" s="278">
        <f t="shared" si="20"/>
        <v>25939802</v>
      </c>
      <c r="U92" s="279">
        <f t="shared" si="20"/>
        <v>475</v>
      </c>
    </row>
    <row r="93" spans="1:21" ht="15" customHeight="1" x14ac:dyDescent="0.2">
      <c r="A93" s="1099">
        <v>18</v>
      </c>
      <c r="B93" s="1102" t="s">
        <v>442</v>
      </c>
      <c r="C93" s="280" t="s">
        <v>526</v>
      </c>
      <c r="D93" s="294">
        <v>3437342.77</v>
      </c>
      <c r="E93" s="295">
        <v>65</v>
      </c>
      <c r="F93" s="294">
        <v>438447.24</v>
      </c>
      <c r="G93" s="295">
        <v>15</v>
      </c>
      <c r="H93" s="294">
        <v>549933.06000000006</v>
      </c>
      <c r="I93" s="295">
        <v>6</v>
      </c>
      <c r="J93" s="294">
        <v>0</v>
      </c>
      <c r="K93" s="295">
        <v>0</v>
      </c>
      <c r="L93" s="294">
        <v>957780.66</v>
      </c>
      <c r="M93" s="295">
        <v>16</v>
      </c>
      <c r="N93" s="294">
        <v>303822.42</v>
      </c>
      <c r="O93" s="295">
        <v>4</v>
      </c>
      <c r="P93" s="294">
        <f t="shared" si="18"/>
        <v>4945056.49</v>
      </c>
      <c r="Q93" s="295">
        <f t="shared" si="18"/>
        <v>87</v>
      </c>
      <c r="R93" s="294">
        <f t="shared" si="18"/>
        <v>742269.65999999992</v>
      </c>
      <c r="S93" s="295">
        <f t="shared" si="18"/>
        <v>19</v>
      </c>
      <c r="T93" s="296">
        <f t="shared" si="19"/>
        <v>5687326.1500000004</v>
      </c>
      <c r="U93" s="297">
        <f t="shared" si="19"/>
        <v>106</v>
      </c>
    </row>
    <row r="94" spans="1:21" ht="15" customHeight="1" x14ac:dyDescent="0.2">
      <c r="A94" s="1100"/>
      <c r="B94" s="1103"/>
      <c r="C94" s="285" t="s">
        <v>527</v>
      </c>
      <c r="D94" s="291">
        <v>1166862.08</v>
      </c>
      <c r="E94" s="298">
        <v>34</v>
      </c>
      <c r="F94" s="291">
        <v>1219405.1000000001</v>
      </c>
      <c r="G94" s="298">
        <v>33</v>
      </c>
      <c r="H94" s="291">
        <v>1269351.1100000001</v>
      </c>
      <c r="I94" s="298">
        <v>18</v>
      </c>
      <c r="J94" s="291">
        <v>0</v>
      </c>
      <c r="K94" s="298">
        <v>0</v>
      </c>
      <c r="L94" s="291">
        <v>336158</v>
      </c>
      <c r="M94" s="298">
        <v>6</v>
      </c>
      <c r="N94" s="291">
        <v>119000</v>
      </c>
      <c r="O94" s="298">
        <v>1</v>
      </c>
      <c r="P94" s="291">
        <f t="shared" si="18"/>
        <v>2772371.1900000004</v>
      </c>
      <c r="Q94" s="298">
        <f t="shared" si="18"/>
        <v>58</v>
      </c>
      <c r="R94" s="291">
        <f t="shared" si="18"/>
        <v>1338405.1000000001</v>
      </c>
      <c r="S94" s="298">
        <f t="shared" si="18"/>
        <v>34</v>
      </c>
      <c r="T94" s="299">
        <f t="shared" si="19"/>
        <v>4110776.2900000005</v>
      </c>
      <c r="U94" s="300">
        <f t="shared" si="19"/>
        <v>92</v>
      </c>
    </row>
    <row r="95" spans="1:21" ht="15" customHeight="1" x14ac:dyDescent="0.2">
      <c r="A95" s="1100"/>
      <c r="B95" s="1103"/>
      <c r="C95" s="285" t="s">
        <v>528</v>
      </c>
      <c r="D95" s="291">
        <v>821022.61</v>
      </c>
      <c r="E95" s="298">
        <v>16</v>
      </c>
      <c r="F95" s="291">
        <v>178096.7</v>
      </c>
      <c r="G95" s="298">
        <v>3</v>
      </c>
      <c r="H95" s="291">
        <v>2066490.26</v>
      </c>
      <c r="I95" s="298">
        <v>24</v>
      </c>
      <c r="J95" s="291">
        <v>0</v>
      </c>
      <c r="K95" s="298">
        <v>0</v>
      </c>
      <c r="L95" s="291">
        <v>203865.95</v>
      </c>
      <c r="M95" s="298">
        <v>4</v>
      </c>
      <c r="N95" s="291">
        <v>70000</v>
      </c>
      <c r="O95" s="298">
        <v>1</v>
      </c>
      <c r="P95" s="291">
        <f t="shared" si="18"/>
        <v>3091378.8200000003</v>
      </c>
      <c r="Q95" s="298">
        <f t="shared" si="18"/>
        <v>44</v>
      </c>
      <c r="R95" s="291">
        <f t="shared" si="18"/>
        <v>248096.7</v>
      </c>
      <c r="S95" s="298">
        <f t="shared" si="18"/>
        <v>4</v>
      </c>
      <c r="T95" s="299">
        <f t="shared" si="19"/>
        <v>3339475.5200000005</v>
      </c>
      <c r="U95" s="300">
        <f t="shared" si="19"/>
        <v>48</v>
      </c>
    </row>
    <row r="96" spans="1:21" ht="15" customHeight="1" x14ac:dyDescent="0.2">
      <c r="A96" s="1101"/>
      <c r="B96" s="1104"/>
      <c r="C96" s="285" t="s">
        <v>529</v>
      </c>
      <c r="D96" s="291"/>
      <c r="E96" s="298"/>
      <c r="F96" s="291"/>
      <c r="G96" s="298"/>
      <c r="H96" s="291"/>
      <c r="I96" s="298"/>
      <c r="J96" s="291"/>
      <c r="K96" s="298"/>
      <c r="L96" s="291"/>
      <c r="M96" s="298"/>
      <c r="N96" s="291"/>
      <c r="O96" s="298"/>
      <c r="P96" s="291">
        <f t="shared" si="18"/>
        <v>0</v>
      </c>
      <c r="Q96" s="298">
        <f t="shared" si="18"/>
        <v>0</v>
      </c>
      <c r="R96" s="291">
        <f t="shared" si="18"/>
        <v>0</v>
      </c>
      <c r="S96" s="298">
        <f t="shared" si="18"/>
        <v>0</v>
      </c>
      <c r="T96" s="299">
        <f t="shared" si="19"/>
        <v>0</v>
      </c>
      <c r="U96" s="300">
        <f t="shared" si="19"/>
        <v>0</v>
      </c>
    </row>
    <row r="97" spans="1:21" ht="15" customHeight="1" thickBot="1" x14ac:dyDescent="0.25">
      <c r="A97" s="1078" t="s">
        <v>530</v>
      </c>
      <c r="B97" s="1079"/>
      <c r="C97" s="1080"/>
      <c r="D97" s="292">
        <f t="shared" ref="D97:U97" si="21">SUM(D93:D96)</f>
        <v>5425227.46</v>
      </c>
      <c r="E97" s="292">
        <f t="shared" si="21"/>
        <v>115</v>
      </c>
      <c r="F97" s="292">
        <f t="shared" si="21"/>
        <v>1835949.04</v>
      </c>
      <c r="G97" s="292">
        <f t="shared" si="21"/>
        <v>51</v>
      </c>
      <c r="H97" s="292">
        <f t="shared" si="21"/>
        <v>3885774.43</v>
      </c>
      <c r="I97" s="292">
        <f t="shared" si="21"/>
        <v>48</v>
      </c>
      <c r="J97" s="292">
        <f t="shared" si="21"/>
        <v>0</v>
      </c>
      <c r="K97" s="292">
        <f t="shared" si="21"/>
        <v>0</v>
      </c>
      <c r="L97" s="292">
        <f t="shared" si="21"/>
        <v>1497804.61</v>
      </c>
      <c r="M97" s="292">
        <f t="shared" si="21"/>
        <v>26</v>
      </c>
      <c r="N97" s="292">
        <f t="shared" si="21"/>
        <v>492822.42</v>
      </c>
      <c r="O97" s="292">
        <f t="shared" si="21"/>
        <v>6</v>
      </c>
      <c r="P97" s="292">
        <f t="shared" si="21"/>
        <v>10808806.5</v>
      </c>
      <c r="Q97" s="292">
        <f t="shared" si="21"/>
        <v>189</v>
      </c>
      <c r="R97" s="292">
        <f t="shared" si="21"/>
        <v>2328771.46</v>
      </c>
      <c r="S97" s="292">
        <f t="shared" si="21"/>
        <v>57</v>
      </c>
      <c r="T97" s="292">
        <f t="shared" si="21"/>
        <v>13137577.960000001</v>
      </c>
      <c r="U97" s="293">
        <f t="shared" si="21"/>
        <v>246</v>
      </c>
    </row>
    <row r="98" spans="1:21" ht="15" customHeight="1" x14ac:dyDescent="0.2">
      <c r="A98" s="1081">
        <v>19</v>
      </c>
      <c r="B98" s="1084" t="s">
        <v>443</v>
      </c>
      <c r="C98" s="267" t="s">
        <v>526</v>
      </c>
      <c r="D98" s="268">
        <v>6039916</v>
      </c>
      <c r="E98" s="269">
        <v>231</v>
      </c>
      <c r="F98" s="268">
        <v>142329</v>
      </c>
      <c r="G98" s="269">
        <v>6</v>
      </c>
      <c r="H98" s="268">
        <v>107685</v>
      </c>
      <c r="I98" s="269">
        <v>2</v>
      </c>
      <c r="J98" s="268">
        <v>0</v>
      </c>
      <c r="K98" s="269">
        <v>0</v>
      </c>
      <c r="L98" s="268">
        <v>665303</v>
      </c>
      <c r="M98" s="269">
        <v>22</v>
      </c>
      <c r="N98" s="268">
        <v>0</v>
      </c>
      <c r="O98" s="269">
        <v>0</v>
      </c>
      <c r="P98" s="268">
        <f t="shared" si="18"/>
        <v>6812904</v>
      </c>
      <c r="Q98" s="269">
        <f t="shared" si="18"/>
        <v>255</v>
      </c>
      <c r="R98" s="268">
        <f t="shared" si="18"/>
        <v>142329</v>
      </c>
      <c r="S98" s="269">
        <f t="shared" si="18"/>
        <v>6</v>
      </c>
      <c r="T98" s="270">
        <f t="shared" si="19"/>
        <v>6955233</v>
      </c>
      <c r="U98" s="271">
        <f t="shared" si="19"/>
        <v>261</v>
      </c>
    </row>
    <row r="99" spans="1:21" ht="15" customHeight="1" x14ac:dyDescent="0.2">
      <c r="A99" s="1082"/>
      <c r="B99" s="1085"/>
      <c r="C99" s="272" t="s">
        <v>527</v>
      </c>
      <c r="D99" s="273">
        <v>2670855</v>
      </c>
      <c r="E99" s="274">
        <v>166</v>
      </c>
      <c r="F99" s="273">
        <v>99999</v>
      </c>
      <c r="G99" s="274">
        <v>1</v>
      </c>
      <c r="H99" s="273">
        <v>554567</v>
      </c>
      <c r="I99" s="274">
        <v>31</v>
      </c>
      <c r="J99" s="273">
        <v>0</v>
      </c>
      <c r="K99" s="274">
        <v>0</v>
      </c>
      <c r="L99" s="273">
        <v>566295</v>
      </c>
      <c r="M99" s="274">
        <v>28</v>
      </c>
      <c r="N99" s="273">
        <v>0</v>
      </c>
      <c r="O99" s="274">
        <v>0</v>
      </c>
      <c r="P99" s="273">
        <f t="shared" si="18"/>
        <v>3791717</v>
      </c>
      <c r="Q99" s="274">
        <f t="shared" si="18"/>
        <v>225</v>
      </c>
      <c r="R99" s="273">
        <f t="shared" si="18"/>
        <v>99999</v>
      </c>
      <c r="S99" s="274">
        <f t="shared" si="18"/>
        <v>1</v>
      </c>
      <c r="T99" s="275">
        <f t="shared" si="19"/>
        <v>3891716</v>
      </c>
      <c r="U99" s="276">
        <f t="shared" si="19"/>
        <v>226</v>
      </c>
    </row>
    <row r="100" spans="1:21" ht="15" customHeight="1" x14ac:dyDescent="0.2">
      <c r="A100" s="1082"/>
      <c r="B100" s="1085"/>
      <c r="C100" s="272" t="s">
        <v>528</v>
      </c>
      <c r="D100" s="273">
        <v>1558159.57</v>
      </c>
      <c r="E100" s="274">
        <v>72</v>
      </c>
      <c r="F100" s="273">
        <v>0</v>
      </c>
      <c r="G100" s="274">
        <v>0</v>
      </c>
      <c r="H100" s="273">
        <v>946232.7</v>
      </c>
      <c r="I100" s="274">
        <v>20</v>
      </c>
      <c r="J100" s="273">
        <v>0</v>
      </c>
      <c r="K100" s="274">
        <v>0</v>
      </c>
      <c r="L100" s="273">
        <v>44330</v>
      </c>
      <c r="M100" s="274">
        <v>4</v>
      </c>
      <c r="N100" s="273">
        <v>96000</v>
      </c>
      <c r="O100" s="274">
        <v>1</v>
      </c>
      <c r="P100" s="273">
        <f t="shared" si="18"/>
        <v>2548722.27</v>
      </c>
      <c r="Q100" s="274">
        <f t="shared" si="18"/>
        <v>96</v>
      </c>
      <c r="R100" s="273">
        <f t="shared" si="18"/>
        <v>96000</v>
      </c>
      <c r="S100" s="274">
        <f t="shared" si="18"/>
        <v>1</v>
      </c>
      <c r="T100" s="275">
        <f t="shared" si="19"/>
        <v>2644722.27</v>
      </c>
      <c r="U100" s="276">
        <f t="shared" si="19"/>
        <v>97</v>
      </c>
    </row>
    <row r="101" spans="1:21" ht="15" customHeight="1" x14ac:dyDescent="0.2">
      <c r="A101" s="1083"/>
      <c r="B101" s="1086"/>
      <c r="C101" s="272" t="s">
        <v>529</v>
      </c>
      <c r="D101" s="273"/>
      <c r="E101" s="274"/>
      <c r="F101" s="273"/>
      <c r="G101" s="274"/>
      <c r="H101" s="273"/>
      <c r="I101" s="274"/>
      <c r="J101" s="273"/>
      <c r="K101" s="274"/>
      <c r="L101" s="273"/>
      <c r="M101" s="274"/>
      <c r="N101" s="273"/>
      <c r="O101" s="274"/>
      <c r="P101" s="273">
        <f t="shared" si="18"/>
        <v>0</v>
      </c>
      <c r="Q101" s="274">
        <f t="shared" si="18"/>
        <v>0</v>
      </c>
      <c r="R101" s="273">
        <f t="shared" si="18"/>
        <v>0</v>
      </c>
      <c r="S101" s="274">
        <f t="shared" si="18"/>
        <v>0</v>
      </c>
      <c r="T101" s="275">
        <f t="shared" si="19"/>
        <v>0</v>
      </c>
      <c r="U101" s="276">
        <f t="shared" si="19"/>
        <v>0</v>
      </c>
    </row>
    <row r="102" spans="1:21" ht="15" customHeight="1" thickBot="1" x14ac:dyDescent="0.25">
      <c r="A102" s="1087" t="s">
        <v>530</v>
      </c>
      <c r="B102" s="1088"/>
      <c r="C102" s="1089"/>
      <c r="D102" s="278">
        <f t="shared" ref="D102:U102" si="22">SUM(D98:D101)</f>
        <v>10268930.57</v>
      </c>
      <c r="E102" s="278">
        <f t="shared" si="22"/>
        <v>469</v>
      </c>
      <c r="F102" s="278">
        <f t="shared" si="22"/>
        <v>242328</v>
      </c>
      <c r="G102" s="278">
        <f t="shared" si="22"/>
        <v>7</v>
      </c>
      <c r="H102" s="278">
        <f t="shared" si="22"/>
        <v>1608484.7</v>
      </c>
      <c r="I102" s="278">
        <f t="shared" si="22"/>
        <v>53</v>
      </c>
      <c r="J102" s="278">
        <f t="shared" si="22"/>
        <v>0</v>
      </c>
      <c r="K102" s="278">
        <f t="shared" si="22"/>
        <v>0</v>
      </c>
      <c r="L102" s="278">
        <f t="shared" si="22"/>
        <v>1275928</v>
      </c>
      <c r="M102" s="278">
        <f t="shared" si="22"/>
        <v>54</v>
      </c>
      <c r="N102" s="278">
        <f t="shared" si="22"/>
        <v>96000</v>
      </c>
      <c r="O102" s="278">
        <f t="shared" si="22"/>
        <v>1</v>
      </c>
      <c r="P102" s="278">
        <f t="shared" si="22"/>
        <v>13153343.27</v>
      </c>
      <c r="Q102" s="278">
        <f t="shared" si="22"/>
        <v>576</v>
      </c>
      <c r="R102" s="278">
        <f t="shared" si="22"/>
        <v>338328</v>
      </c>
      <c r="S102" s="278">
        <f t="shared" si="22"/>
        <v>8</v>
      </c>
      <c r="T102" s="278">
        <f t="shared" si="22"/>
        <v>13491671.27</v>
      </c>
      <c r="U102" s="279">
        <f t="shared" si="22"/>
        <v>584</v>
      </c>
    </row>
    <row r="103" spans="1:21" ht="15" customHeight="1" x14ac:dyDescent="0.2">
      <c r="A103" s="1099">
        <v>20</v>
      </c>
      <c r="B103" s="1102" t="s">
        <v>444</v>
      </c>
      <c r="C103" s="280" t="s">
        <v>526</v>
      </c>
      <c r="D103" s="294">
        <v>3613069</v>
      </c>
      <c r="E103" s="295">
        <v>70</v>
      </c>
      <c r="F103" s="294">
        <v>477202</v>
      </c>
      <c r="G103" s="295">
        <v>4</v>
      </c>
      <c r="H103" s="294">
        <v>566469</v>
      </c>
      <c r="I103" s="295">
        <v>8</v>
      </c>
      <c r="J103" s="294">
        <v>0</v>
      </c>
      <c r="K103" s="295">
        <v>0</v>
      </c>
      <c r="L103" s="294">
        <v>0</v>
      </c>
      <c r="M103" s="295">
        <v>0</v>
      </c>
      <c r="N103" s="294">
        <v>100000</v>
      </c>
      <c r="O103" s="295">
        <v>4</v>
      </c>
      <c r="P103" s="294">
        <f t="shared" si="18"/>
        <v>4179538</v>
      </c>
      <c r="Q103" s="295">
        <f t="shared" si="18"/>
        <v>78</v>
      </c>
      <c r="R103" s="294">
        <f t="shared" si="18"/>
        <v>577202</v>
      </c>
      <c r="S103" s="295">
        <f t="shared" si="18"/>
        <v>8</v>
      </c>
      <c r="T103" s="296">
        <f t="shared" si="19"/>
        <v>4756740</v>
      </c>
      <c r="U103" s="297">
        <f t="shared" si="19"/>
        <v>86</v>
      </c>
    </row>
    <row r="104" spans="1:21" ht="15" customHeight="1" x14ac:dyDescent="0.2">
      <c r="A104" s="1100"/>
      <c r="B104" s="1103"/>
      <c r="C104" s="285" t="s">
        <v>527</v>
      </c>
      <c r="D104" s="291">
        <v>1487966</v>
      </c>
      <c r="E104" s="298">
        <v>34</v>
      </c>
      <c r="F104" s="291">
        <v>362318</v>
      </c>
      <c r="G104" s="298">
        <v>3</v>
      </c>
      <c r="H104" s="291">
        <v>2202346</v>
      </c>
      <c r="I104" s="298">
        <v>22</v>
      </c>
      <c r="J104" s="291">
        <v>2805693</v>
      </c>
      <c r="K104" s="298">
        <v>12</v>
      </c>
      <c r="L104" s="291">
        <v>229940</v>
      </c>
      <c r="M104" s="298">
        <v>4</v>
      </c>
      <c r="N104" s="291">
        <v>0</v>
      </c>
      <c r="O104" s="298">
        <v>0</v>
      </c>
      <c r="P104" s="291">
        <f>D104+H104+L104</f>
        <v>3920252</v>
      </c>
      <c r="Q104" s="298">
        <f>E104+I104+M104</f>
        <v>60</v>
      </c>
      <c r="R104" s="291">
        <f>F104+J104+N104</f>
        <v>3168011</v>
      </c>
      <c r="S104" s="298">
        <f>G104+K104+O104</f>
        <v>15</v>
      </c>
      <c r="T104" s="299">
        <f t="shared" si="19"/>
        <v>7088263</v>
      </c>
      <c r="U104" s="300">
        <f t="shared" si="19"/>
        <v>75</v>
      </c>
    </row>
    <row r="105" spans="1:21" ht="15" customHeight="1" x14ac:dyDescent="0.2">
      <c r="A105" s="1100"/>
      <c r="B105" s="1103"/>
      <c r="C105" s="285" t="s">
        <v>528</v>
      </c>
      <c r="D105" s="291">
        <v>1268106.3</v>
      </c>
      <c r="E105" s="298">
        <v>26</v>
      </c>
      <c r="F105" s="291">
        <v>266030</v>
      </c>
      <c r="G105" s="298">
        <v>4</v>
      </c>
      <c r="H105" s="291">
        <v>2042813.52</v>
      </c>
      <c r="I105" s="298">
        <v>21</v>
      </c>
      <c r="J105" s="291">
        <v>535631.42000000004</v>
      </c>
      <c r="K105" s="298">
        <v>2</v>
      </c>
      <c r="L105" s="291">
        <v>336317</v>
      </c>
      <c r="M105" s="298">
        <v>6</v>
      </c>
      <c r="N105" s="291">
        <v>98501</v>
      </c>
      <c r="O105" s="298">
        <v>1</v>
      </c>
      <c r="P105" s="291">
        <f t="shared" si="18"/>
        <v>3647236.8200000003</v>
      </c>
      <c r="Q105" s="298">
        <f t="shared" si="18"/>
        <v>53</v>
      </c>
      <c r="R105" s="291">
        <f t="shared" si="18"/>
        <v>900162.42</v>
      </c>
      <c r="S105" s="298">
        <f t="shared" si="18"/>
        <v>7</v>
      </c>
      <c r="T105" s="299">
        <f t="shared" si="19"/>
        <v>4547399.24</v>
      </c>
      <c r="U105" s="300">
        <f t="shared" si="19"/>
        <v>60</v>
      </c>
    </row>
    <row r="106" spans="1:21" ht="15" customHeight="1" x14ac:dyDescent="0.2">
      <c r="A106" s="1101"/>
      <c r="B106" s="1104"/>
      <c r="C106" s="285" t="s">
        <v>529</v>
      </c>
      <c r="D106" s="291">
        <v>122564</v>
      </c>
      <c r="E106" s="298">
        <v>5</v>
      </c>
      <c r="F106" s="291">
        <v>0</v>
      </c>
      <c r="G106" s="298">
        <v>0</v>
      </c>
      <c r="H106" s="291">
        <v>212898</v>
      </c>
      <c r="I106" s="298">
        <v>2</v>
      </c>
      <c r="J106" s="291">
        <v>0</v>
      </c>
      <c r="K106" s="298">
        <v>0</v>
      </c>
      <c r="L106" s="291">
        <v>0</v>
      </c>
      <c r="M106" s="298">
        <v>0</v>
      </c>
      <c r="N106" s="291">
        <v>0</v>
      </c>
      <c r="O106" s="298">
        <v>0</v>
      </c>
      <c r="P106" s="291">
        <f t="shared" si="18"/>
        <v>335462</v>
      </c>
      <c r="Q106" s="298">
        <f t="shared" si="18"/>
        <v>7</v>
      </c>
      <c r="R106" s="291">
        <f t="shared" si="18"/>
        <v>0</v>
      </c>
      <c r="S106" s="298">
        <f t="shared" si="18"/>
        <v>0</v>
      </c>
      <c r="T106" s="299">
        <f t="shared" si="19"/>
        <v>335462</v>
      </c>
      <c r="U106" s="300">
        <f t="shared" si="19"/>
        <v>7</v>
      </c>
    </row>
    <row r="107" spans="1:21" ht="15" customHeight="1" thickBot="1" x14ac:dyDescent="0.25">
      <c r="A107" s="1078" t="s">
        <v>530</v>
      </c>
      <c r="B107" s="1079"/>
      <c r="C107" s="1080"/>
      <c r="D107" s="292">
        <f t="shared" ref="D107:U107" si="23">SUM(D103:D106)</f>
        <v>6491705.2999999998</v>
      </c>
      <c r="E107" s="292">
        <f t="shared" si="23"/>
        <v>135</v>
      </c>
      <c r="F107" s="292">
        <f t="shared" si="23"/>
        <v>1105550</v>
      </c>
      <c r="G107" s="292">
        <f t="shared" si="23"/>
        <v>11</v>
      </c>
      <c r="H107" s="292">
        <f t="shared" si="23"/>
        <v>5024526.5199999996</v>
      </c>
      <c r="I107" s="292">
        <f t="shared" si="23"/>
        <v>53</v>
      </c>
      <c r="J107" s="292">
        <f t="shared" si="23"/>
        <v>3341324.42</v>
      </c>
      <c r="K107" s="292">
        <f t="shared" si="23"/>
        <v>14</v>
      </c>
      <c r="L107" s="292">
        <f t="shared" si="23"/>
        <v>566257</v>
      </c>
      <c r="M107" s="292">
        <f t="shared" si="23"/>
        <v>10</v>
      </c>
      <c r="N107" s="292">
        <f t="shared" si="23"/>
        <v>198501</v>
      </c>
      <c r="O107" s="292">
        <f t="shared" si="23"/>
        <v>5</v>
      </c>
      <c r="P107" s="292">
        <f t="shared" si="23"/>
        <v>12082488.82</v>
      </c>
      <c r="Q107" s="292">
        <f t="shared" si="23"/>
        <v>198</v>
      </c>
      <c r="R107" s="292">
        <f t="shared" si="23"/>
        <v>4645375.42</v>
      </c>
      <c r="S107" s="292">
        <f t="shared" si="23"/>
        <v>30</v>
      </c>
      <c r="T107" s="292">
        <f t="shared" si="23"/>
        <v>16727864.24</v>
      </c>
      <c r="U107" s="293">
        <f t="shared" si="23"/>
        <v>228</v>
      </c>
    </row>
    <row r="108" spans="1:21" ht="15" customHeight="1" x14ac:dyDescent="0.2">
      <c r="A108" s="1081">
        <v>21</v>
      </c>
      <c r="B108" s="1084" t="s">
        <v>445</v>
      </c>
      <c r="C108" s="267" t="s">
        <v>526</v>
      </c>
      <c r="D108" s="268">
        <v>3417442</v>
      </c>
      <c r="E108" s="269">
        <v>68</v>
      </c>
      <c r="F108" s="268">
        <v>455020</v>
      </c>
      <c r="G108" s="269">
        <v>5</v>
      </c>
      <c r="H108" s="268">
        <v>335945</v>
      </c>
      <c r="I108" s="269">
        <v>4</v>
      </c>
      <c r="J108" s="268">
        <v>0</v>
      </c>
      <c r="K108" s="269">
        <v>0</v>
      </c>
      <c r="L108" s="268">
        <v>577026</v>
      </c>
      <c r="M108" s="269">
        <v>12</v>
      </c>
      <c r="N108" s="268">
        <v>188640</v>
      </c>
      <c r="O108" s="269">
        <v>2</v>
      </c>
      <c r="P108" s="268">
        <f t="shared" si="18"/>
        <v>4330413</v>
      </c>
      <c r="Q108" s="269">
        <f t="shared" si="18"/>
        <v>84</v>
      </c>
      <c r="R108" s="268">
        <f t="shared" si="18"/>
        <v>643660</v>
      </c>
      <c r="S108" s="269">
        <f t="shared" si="18"/>
        <v>7</v>
      </c>
      <c r="T108" s="270">
        <f t="shared" si="19"/>
        <v>4974073</v>
      </c>
      <c r="U108" s="271">
        <f t="shared" si="19"/>
        <v>91</v>
      </c>
    </row>
    <row r="109" spans="1:21" ht="15" customHeight="1" x14ac:dyDescent="0.2">
      <c r="A109" s="1082"/>
      <c r="B109" s="1085"/>
      <c r="C109" s="272" t="s">
        <v>527</v>
      </c>
      <c r="D109" s="273">
        <v>1084715</v>
      </c>
      <c r="E109" s="274">
        <v>26</v>
      </c>
      <c r="F109" s="273">
        <v>486266</v>
      </c>
      <c r="G109" s="274">
        <v>7</v>
      </c>
      <c r="H109" s="273">
        <v>1481205</v>
      </c>
      <c r="I109" s="274">
        <v>17</v>
      </c>
      <c r="J109" s="273">
        <v>119820</v>
      </c>
      <c r="K109" s="274">
        <v>1</v>
      </c>
      <c r="L109" s="273">
        <v>0</v>
      </c>
      <c r="M109" s="274">
        <v>0</v>
      </c>
      <c r="N109" s="273">
        <v>0</v>
      </c>
      <c r="O109" s="274">
        <v>0</v>
      </c>
      <c r="P109" s="273">
        <f t="shared" si="18"/>
        <v>2565920</v>
      </c>
      <c r="Q109" s="274">
        <f t="shared" si="18"/>
        <v>43</v>
      </c>
      <c r="R109" s="273">
        <f t="shared" si="18"/>
        <v>606086</v>
      </c>
      <c r="S109" s="274">
        <f t="shared" si="18"/>
        <v>8</v>
      </c>
      <c r="T109" s="275">
        <f t="shared" si="19"/>
        <v>3172006</v>
      </c>
      <c r="U109" s="276">
        <f t="shared" si="19"/>
        <v>51</v>
      </c>
    </row>
    <row r="110" spans="1:21" ht="15" customHeight="1" x14ac:dyDescent="0.2">
      <c r="A110" s="1082"/>
      <c r="B110" s="1085"/>
      <c r="C110" s="272" t="s">
        <v>528</v>
      </c>
      <c r="D110" s="273">
        <v>1330282</v>
      </c>
      <c r="E110" s="274">
        <v>40</v>
      </c>
      <c r="F110" s="273">
        <v>0</v>
      </c>
      <c r="G110" s="274">
        <v>0</v>
      </c>
      <c r="H110" s="273">
        <v>1422915</v>
      </c>
      <c r="I110" s="274">
        <v>15</v>
      </c>
      <c r="J110" s="273">
        <v>0</v>
      </c>
      <c r="K110" s="274">
        <v>0</v>
      </c>
      <c r="L110" s="273">
        <v>116000</v>
      </c>
      <c r="M110" s="274">
        <v>2</v>
      </c>
      <c r="N110" s="273">
        <v>0</v>
      </c>
      <c r="O110" s="274">
        <v>0</v>
      </c>
      <c r="P110" s="273">
        <f t="shared" si="18"/>
        <v>2869197</v>
      </c>
      <c r="Q110" s="274">
        <f t="shared" si="18"/>
        <v>57</v>
      </c>
      <c r="R110" s="273">
        <f t="shared" si="18"/>
        <v>0</v>
      </c>
      <c r="S110" s="274">
        <f t="shared" si="18"/>
        <v>0</v>
      </c>
      <c r="T110" s="275">
        <f t="shared" si="19"/>
        <v>2869197</v>
      </c>
      <c r="U110" s="276">
        <f t="shared" si="19"/>
        <v>57</v>
      </c>
    </row>
    <row r="111" spans="1:21" ht="15" customHeight="1" x14ac:dyDescent="0.2">
      <c r="A111" s="1083"/>
      <c r="B111" s="1086"/>
      <c r="C111" s="272" t="s">
        <v>529</v>
      </c>
      <c r="D111" s="273"/>
      <c r="E111" s="274"/>
      <c r="F111" s="273"/>
      <c r="G111" s="274"/>
      <c r="H111" s="273"/>
      <c r="I111" s="274"/>
      <c r="J111" s="273"/>
      <c r="K111" s="274"/>
      <c r="L111" s="273"/>
      <c r="M111" s="274"/>
      <c r="N111" s="273"/>
      <c r="O111" s="274"/>
      <c r="P111" s="273">
        <f t="shared" si="18"/>
        <v>0</v>
      </c>
      <c r="Q111" s="274">
        <f t="shared" si="18"/>
        <v>0</v>
      </c>
      <c r="R111" s="273">
        <f t="shared" si="18"/>
        <v>0</v>
      </c>
      <c r="S111" s="274">
        <f t="shared" si="18"/>
        <v>0</v>
      </c>
      <c r="T111" s="275">
        <f t="shared" si="19"/>
        <v>0</v>
      </c>
      <c r="U111" s="276">
        <f t="shared" si="19"/>
        <v>0</v>
      </c>
    </row>
    <row r="112" spans="1:21" ht="15" customHeight="1" thickBot="1" x14ac:dyDescent="0.25">
      <c r="A112" s="1087" t="s">
        <v>530</v>
      </c>
      <c r="B112" s="1088"/>
      <c r="C112" s="1089"/>
      <c r="D112" s="278">
        <f t="shared" ref="D112:U112" si="24">SUM(D108:D111)</f>
        <v>5832439</v>
      </c>
      <c r="E112" s="278">
        <f t="shared" si="24"/>
        <v>134</v>
      </c>
      <c r="F112" s="278">
        <f t="shared" si="24"/>
        <v>941286</v>
      </c>
      <c r="G112" s="278">
        <f t="shared" si="24"/>
        <v>12</v>
      </c>
      <c r="H112" s="278">
        <f t="shared" si="24"/>
        <v>3240065</v>
      </c>
      <c r="I112" s="278">
        <f t="shared" si="24"/>
        <v>36</v>
      </c>
      <c r="J112" s="278">
        <f t="shared" si="24"/>
        <v>119820</v>
      </c>
      <c r="K112" s="278">
        <f t="shared" si="24"/>
        <v>1</v>
      </c>
      <c r="L112" s="278">
        <f t="shared" si="24"/>
        <v>693026</v>
      </c>
      <c r="M112" s="278">
        <f t="shared" si="24"/>
        <v>14</v>
      </c>
      <c r="N112" s="278">
        <f t="shared" si="24"/>
        <v>188640</v>
      </c>
      <c r="O112" s="278">
        <f t="shared" si="24"/>
        <v>2</v>
      </c>
      <c r="P112" s="278">
        <f t="shared" si="24"/>
        <v>9765530</v>
      </c>
      <c r="Q112" s="278">
        <f t="shared" si="24"/>
        <v>184</v>
      </c>
      <c r="R112" s="278">
        <f t="shared" si="24"/>
        <v>1249746</v>
      </c>
      <c r="S112" s="278">
        <f t="shared" si="24"/>
        <v>15</v>
      </c>
      <c r="T112" s="278">
        <f t="shared" si="24"/>
        <v>11015276</v>
      </c>
      <c r="U112" s="279">
        <f t="shared" si="24"/>
        <v>199</v>
      </c>
    </row>
    <row r="113" spans="1:21" ht="15" customHeight="1" x14ac:dyDescent="0.2">
      <c r="A113" s="1099">
        <v>22</v>
      </c>
      <c r="B113" s="1102" t="s">
        <v>446</v>
      </c>
      <c r="C113" s="280" t="s">
        <v>526</v>
      </c>
      <c r="D113" s="294">
        <v>3964472.145</v>
      </c>
      <c r="E113" s="295">
        <v>145</v>
      </c>
      <c r="F113" s="294">
        <v>178538</v>
      </c>
      <c r="G113" s="295">
        <v>11</v>
      </c>
      <c r="H113" s="294">
        <v>706949</v>
      </c>
      <c r="I113" s="295">
        <v>8</v>
      </c>
      <c r="J113" s="294">
        <v>0</v>
      </c>
      <c r="K113" s="295">
        <v>0</v>
      </c>
      <c r="L113" s="294">
        <v>786338</v>
      </c>
      <c r="M113" s="295">
        <v>14</v>
      </c>
      <c r="N113" s="294">
        <v>65198</v>
      </c>
      <c r="O113" s="295">
        <v>5</v>
      </c>
      <c r="P113" s="294">
        <f t="shared" si="18"/>
        <v>5457759.1449999996</v>
      </c>
      <c r="Q113" s="295">
        <f t="shared" si="18"/>
        <v>167</v>
      </c>
      <c r="R113" s="294">
        <f t="shared" si="18"/>
        <v>243736</v>
      </c>
      <c r="S113" s="295">
        <f t="shared" si="18"/>
        <v>16</v>
      </c>
      <c r="T113" s="296">
        <f t="shared" si="19"/>
        <v>5701495.1449999996</v>
      </c>
      <c r="U113" s="297">
        <f t="shared" si="19"/>
        <v>183</v>
      </c>
    </row>
    <row r="114" spans="1:21" ht="15" customHeight="1" x14ac:dyDescent="0.2">
      <c r="A114" s="1100"/>
      <c r="B114" s="1103"/>
      <c r="C114" s="285" t="s">
        <v>527</v>
      </c>
      <c r="D114" s="291">
        <v>2340414</v>
      </c>
      <c r="E114" s="298">
        <v>98</v>
      </c>
      <c r="F114" s="291">
        <v>626842</v>
      </c>
      <c r="G114" s="298">
        <v>32</v>
      </c>
      <c r="H114" s="291">
        <v>2008730</v>
      </c>
      <c r="I114" s="298">
        <v>25</v>
      </c>
      <c r="J114" s="291">
        <v>60203</v>
      </c>
      <c r="K114" s="298">
        <v>1</v>
      </c>
      <c r="L114" s="291">
        <v>280333</v>
      </c>
      <c r="M114" s="298">
        <v>8</v>
      </c>
      <c r="N114" s="291">
        <v>193808</v>
      </c>
      <c r="O114" s="298">
        <v>2</v>
      </c>
      <c r="P114" s="291">
        <f t="shared" si="18"/>
        <v>4629477</v>
      </c>
      <c r="Q114" s="298">
        <f t="shared" si="18"/>
        <v>131</v>
      </c>
      <c r="R114" s="291">
        <f t="shared" si="18"/>
        <v>880853</v>
      </c>
      <c r="S114" s="298">
        <f t="shared" si="18"/>
        <v>35</v>
      </c>
      <c r="T114" s="299">
        <f t="shared" si="19"/>
        <v>5510330</v>
      </c>
      <c r="U114" s="300">
        <f t="shared" si="19"/>
        <v>166</v>
      </c>
    </row>
    <row r="115" spans="1:21" ht="15" customHeight="1" x14ac:dyDescent="0.2">
      <c r="A115" s="1100"/>
      <c r="B115" s="1103"/>
      <c r="C115" s="285" t="s">
        <v>528</v>
      </c>
      <c r="D115" s="291">
        <v>1745707</v>
      </c>
      <c r="E115" s="298">
        <v>87</v>
      </c>
      <c r="F115" s="291">
        <v>322669</v>
      </c>
      <c r="G115" s="298">
        <v>5</v>
      </c>
      <c r="H115" s="291">
        <v>1310373</v>
      </c>
      <c r="I115" s="298">
        <v>17</v>
      </c>
      <c r="J115" s="291">
        <v>0</v>
      </c>
      <c r="K115" s="298">
        <v>0</v>
      </c>
      <c r="L115" s="291">
        <v>69242</v>
      </c>
      <c r="M115" s="298">
        <v>2</v>
      </c>
      <c r="N115" s="291">
        <v>0</v>
      </c>
      <c r="O115" s="298">
        <v>0</v>
      </c>
      <c r="P115" s="291">
        <f t="shared" si="18"/>
        <v>3125322</v>
      </c>
      <c r="Q115" s="298">
        <f t="shared" si="18"/>
        <v>106</v>
      </c>
      <c r="R115" s="291">
        <f t="shared" si="18"/>
        <v>322669</v>
      </c>
      <c r="S115" s="298">
        <f t="shared" si="18"/>
        <v>5</v>
      </c>
      <c r="T115" s="299">
        <f t="shared" si="19"/>
        <v>3447991</v>
      </c>
      <c r="U115" s="300">
        <f t="shared" si="19"/>
        <v>111</v>
      </c>
    </row>
    <row r="116" spans="1:21" ht="15" customHeight="1" x14ac:dyDescent="0.2">
      <c r="A116" s="1101"/>
      <c r="B116" s="1104"/>
      <c r="C116" s="285" t="s">
        <v>529</v>
      </c>
      <c r="D116" s="291"/>
      <c r="E116" s="298"/>
      <c r="F116" s="291"/>
      <c r="G116" s="298"/>
      <c r="H116" s="291"/>
      <c r="I116" s="298"/>
      <c r="J116" s="291"/>
      <c r="K116" s="298"/>
      <c r="L116" s="291"/>
      <c r="M116" s="298"/>
      <c r="N116" s="291"/>
      <c r="O116" s="298"/>
      <c r="P116" s="291">
        <f t="shared" si="18"/>
        <v>0</v>
      </c>
      <c r="Q116" s="298">
        <f t="shared" si="18"/>
        <v>0</v>
      </c>
      <c r="R116" s="291">
        <f t="shared" si="18"/>
        <v>0</v>
      </c>
      <c r="S116" s="298">
        <f t="shared" si="18"/>
        <v>0</v>
      </c>
      <c r="T116" s="299">
        <f t="shared" si="19"/>
        <v>0</v>
      </c>
      <c r="U116" s="300">
        <f t="shared" si="19"/>
        <v>0</v>
      </c>
    </row>
    <row r="117" spans="1:21" ht="15" customHeight="1" thickBot="1" x14ac:dyDescent="0.25">
      <c r="A117" s="1078" t="s">
        <v>530</v>
      </c>
      <c r="B117" s="1079"/>
      <c r="C117" s="1080"/>
      <c r="D117" s="292">
        <f t="shared" ref="D117:U117" si="25">SUM(D113:D116)</f>
        <v>8050593.1449999996</v>
      </c>
      <c r="E117" s="292">
        <f t="shared" si="25"/>
        <v>330</v>
      </c>
      <c r="F117" s="292">
        <f t="shared" si="25"/>
        <v>1128049</v>
      </c>
      <c r="G117" s="292">
        <f t="shared" si="25"/>
        <v>48</v>
      </c>
      <c r="H117" s="292">
        <f t="shared" si="25"/>
        <v>4026052</v>
      </c>
      <c r="I117" s="292">
        <f t="shared" si="25"/>
        <v>50</v>
      </c>
      <c r="J117" s="292">
        <f t="shared" si="25"/>
        <v>60203</v>
      </c>
      <c r="K117" s="292">
        <f t="shared" si="25"/>
        <v>1</v>
      </c>
      <c r="L117" s="292">
        <f t="shared" si="25"/>
        <v>1135913</v>
      </c>
      <c r="M117" s="292">
        <f t="shared" si="25"/>
        <v>24</v>
      </c>
      <c r="N117" s="292">
        <f t="shared" si="25"/>
        <v>259006</v>
      </c>
      <c r="O117" s="292">
        <f t="shared" si="25"/>
        <v>7</v>
      </c>
      <c r="P117" s="292">
        <f t="shared" si="25"/>
        <v>13212558.145</v>
      </c>
      <c r="Q117" s="292">
        <f t="shared" si="25"/>
        <v>404</v>
      </c>
      <c r="R117" s="292">
        <f t="shared" si="25"/>
        <v>1447258</v>
      </c>
      <c r="S117" s="292">
        <f t="shared" si="25"/>
        <v>56</v>
      </c>
      <c r="T117" s="292">
        <f t="shared" si="25"/>
        <v>14659816.145</v>
      </c>
      <c r="U117" s="293">
        <f t="shared" si="25"/>
        <v>460</v>
      </c>
    </row>
    <row r="118" spans="1:21" ht="15" customHeight="1" x14ac:dyDescent="0.2">
      <c r="A118" s="1081">
        <v>23</v>
      </c>
      <c r="B118" s="1084" t="s">
        <v>447</v>
      </c>
      <c r="C118" s="267" t="s">
        <v>526</v>
      </c>
      <c r="D118" s="268">
        <v>3180151</v>
      </c>
      <c r="E118" s="269">
        <v>95</v>
      </c>
      <c r="F118" s="268">
        <v>288884</v>
      </c>
      <c r="G118" s="269">
        <v>4</v>
      </c>
      <c r="H118" s="268">
        <v>0</v>
      </c>
      <c r="I118" s="269">
        <v>0</v>
      </c>
      <c r="J118" s="268">
        <v>108716</v>
      </c>
      <c r="K118" s="269">
        <v>1</v>
      </c>
      <c r="L118" s="268">
        <v>215678</v>
      </c>
      <c r="M118" s="269">
        <v>3</v>
      </c>
      <c r="N118" s="268">
        <v>59060</v>
      </c>
      <c r="O118" s="269">
        <v>1</v>
      </c>
      <c r="P118" s="268">
        <f t="shared" si="18"/>
        <v>3395829</v>
      </c>
      <c r="Q118" s="269">
        <f t="shared" si="18"/>
        <v>98</v>
      </c>
      <c r="R118" s="268">
        <f t="shared" si="18"/>
        <v>456660</v>
      </c>
      <c r="S118" s="269">
        <f t="shared" si="18"/>
        <v>6</v>
      </c>
      <c r="T118" s="270">
        <f t="shared" si="19"/>
        <v>3852489</v>
      </c>
      <c r="U118" s="271">
        <f t="shared" si="19"/>
        <v>104</v>
      </c>
    </row>
    <row r="119" spans="1:21" ht="15" customHeight="1" x14ac:dyDescent="0.2">
      <c r="A119" s="1082"/>
      <c r="B119" s="1085"/>
      <c r="C119" s="272" t="s">
        <v>527</v>
      </c>
      <c r="D119" s="273">
        <v>863038</v>
      </c>
      <c r="E119" s="274">
        <v>39</v>
      </c>
      <c r="F119" s="273">
        <v>141253</v>
      </c>
      <c r="G119" s="274">
        <v>12</v>
      </c>
      <c r="H119" s="273">
        <v>529536</v>
      </c>
      <c r="I119" s="274">
        <v>7</v>
      </c>
      <c r="J119" s="273">
        <v>0</v>
      </c>
      <c r="K119" s="274">
        <v>0</v>
      </c>
      <c r="L119" s="273">
        <v>39600</v>
      </c>
      <c r="M119" s="274">
        <v>1</v>
      </c>
      <c r="N119" s="273">
        <v>17718</v>
      </c>
      <c r="O119" s="274">
        <v>1</v>
      </c>
      <c r="P119" s="273">
        <f t="shared" si="18"/>
        <v>1432174</v>
      </c>
      <c r="Q119" s="274">
        <f t="shared" si="18"/>
        <v>47</v>
      </c>
      <c r="R119" s="273">
        <f t="shared" si="18"/>
        <v>158971</v>
      </c>
      <c r="S119" s="274">
        <f t="shared" si="18"/>
        <v>13</v>
      </c>
      <c r="T119" s="275">
        <f t="shared" si="19"/>
        <v>1591145</v>
      </c>
      <c r="U119" s="276">
        <f t="shared" si="19"/>
        <v>60</v>
      </c>
    </row>
    <row r="120" spans="1:21" ht="15" customHeight="1" x14ac:dyDescent="0.2">
      <c r="A120" s="1082"/>
      <c r="B120" s="1085"/>
      <c r="C120" s="272" t="s">
        <v>528</v>
      </c>
      <c r="D120" s="273">
        <v>803361</v>
      </c>
      <c r="E120" s="274">
        <v>31</v>
      </c>
      <c r="F120" s="273">
        <v>64113</v>
      </c>
      <c r="G120" s="274">
        <v>1</v>
      </c>
      <c r="H120" s="273">
        <v>922392</v>
      </c>
      <c r="I120" s="274">
        <v>10</v>
      </c>
      <c r="J120" s="273">
        <v>0</v>
      </c>
      <c r="K120" s="274">
        <v>0</v>
      </c>
      <c r="L120" s="273">
        <v>0</v>
      </c>
      <c r="M120" s="274">
        <v>0</v>
      </c>
      <c r="N120" s="273">
        <v>0</v>
      </c>
      <c r="O120" s="274">
        <v>0</v>
      </c>
      <c r="P120" s="273">
        <f t="shared" si="18"/>
        <v>1725753</v>
      </c>
      <c r="Q120" s="274">
        <f t="shared" si="18"/>
        <v>41</v>
      </c>
      <c r="R120" s="273">
        <f t="shared" si="18"/>
        <v>64113</v>
      </c>
      <c r="S120" s="274">
        <f t="shared" si="18"/>
        <v>1</v>
      </c>
      <c r="T120" s="275">
        <f t="shared" si="19"/>
        <v>1789866</v>
      </c>
      <c r="U120" s="276">
        <f t="shared" si="19"/>
        <v>42</v>
      </c>
    </row>
    <row r="121" spans="1:21" ht="15" customHeight="1" x14ac:dyDescent="0.2">
      <c r="A121" s="1083"/>
      <c r="B121" s="1086"/>
      <c r="C121" s="272" t="s">
        <v>529</v>
      </c>
      <c r="D121" s="273"/>
      <c r="E121" s="274"/>
      <c r="F121" s="273"/>
      <c r="G121" s="274"/>
      <c r="H121" s="273"/>
      <c r="I121" s="274"/>
      <c r="J121" s="273"/>
      <c r="K121" s="274"/>
      <c r="L121" s="273"/>
      <c r="M121" s="274"/>
      <c r="N121" s="273"/>
      <c r="O121" s="274"/>
      <c r="P121" s="273">
        <f t="shared" si="18"/>
        <v>0</v>
      </c>
      <c r="Q121" s="274">
        <f t="shared" si="18"/>
        <v>0</v>
      </c>
      <c r="R121" s="273">
        <f t="shared" si="18"/>
        <v>0</v>
      </c>
      <c r="S121" s="274">
        <f t="shared" si="18"/>
        <v>0</v>
      </c>
      <c r="T121" s="275">
        <f t="shared" si="19"/>
        <v>0</v>
      </c>
      <c r="U121" s="276">
        <f t="shared" si="19"/>
        <v>0</v>
      </c>
    </row>
    <row r="122" spans="1:21" ht="15" customHeight="1" thickBot="1" x14ac:dyDescent="0.25">
      <c r="A122" s="1087" t="s">
        <v>530</v>
      </c>
      <c r="B122" s="1088"/>
      <c r="C122" s="1089"/>
      <c r="D122" s="278">
        <f t="shared" ref="D122:U122" si="26">SUM(D118:D121)</f>
        <v>4846550</v>
      </c>
      <c r="E122" s="278">
        <f t="shared" si="26"/>
        <v>165</v>
      </c>
      <c r="F122" s="278">
        <f t="shared" si="26"/>
        <v>494250</v>
      </c>
      <c r="G122" s="278">
        <f t="shared" si="26"/>
        <v>17</v>
      </c>
      <c r="H122" s="278">
        <f t="shared" si="26"/>
        <v>1451928</v>
      </c>
      <c r="I122" s="278">
        <f t="shared" si="26"/>
        <v>17</v>
      </c>
      <c r="J122" s="278">
        <f t="shared" si="26"/>
        <v>108716</v>
      </c>
      <c r="K122" s="278">
        <f t="shared" si="26"/>
        <v>1</v>
      </c>
      <c r="L122" s="278">
        <f t="shared" si="26"/>
        <v>255278</v>
      </c>
      <c r="M122" s="278">
        <f t="shared" si="26"/>
        <v>4</v>
      </c>
      <c r="N122" s="278">
        <f t="shared" si="26"/>
        <v>76778</v>
      </c>
      <c r="O122" s="278">
        <f t="shared" si="26"/>
        <v>2</v>
      </c>
      <c r="P122" s="278">
        <f t="shared" si="26"/>
        <v>6553756</v>
      </c>
      <c r="Q122" s="278">
        <f t="shared" si="26"/>
        <v>186</v>
      </c>
      <c r="R122" s="278">
        <f t="shared" si="26"/>
        <v>679744</v>
      </c>
      <c r="S122" s="278">
        <f t="shared" si="26"/>
        <v>20</v>
      </c>
      <c r="T122" s="278">
        <f t="shared" si="26"/>
        <v>7233500</v>
      </c>
      <c r="U122" s="279">
        <f t="shared" si="26"/>
        <v>206</v>
      </c>
    </row>
    <row r="123" spans="1:21" ht="15" customHeight="1" x14ac:dyDescent="0.2">
      <c r="A123" s="1099">
        <v>24</v>
      </c>
      <c r="B123" s="1102" t="s">
        <v>448</v>
      </c>
      <c r="C123" s="280" t="s">
        <v>526</v>
      </c>
      <c r="D123" s="294">
        <v>3167257</v>
      </c>
      <c r="E123" s="295">
        <v>71</v>
      </c>
      <c r="F123" s="294">
        <v>942789</v>
      </c>
      <c r="G123" s="295">
        <v>28</v>
      </c>
      <c r="H123" s="294">
        <v>189773</v>
      </c>
      <c r="I123" s="295">
        <v>2</v>
      </c>
      <c r="J123" s="294">
        <v>0</v>
      </c>
      <c r="K123" s="295">
        <v>0</v>
      </c>
      <c r="L123" s="294">
        <v>238104</v>
      </c>
      <c r="M123" s="295">
        <v>6</v>
      </c>
      <c r="N123" s="294">
        <v>0</v>
      </c>
      <c r="O123" s="295">
        <v>0</v>
      </c>
      <c r="P123" s="294">
        <f t="shared" si="18"/>
        <v>3595134</v>
      </c>
      <c r="Q123" s="295">
        <f t="shared" si="18"/>
        <v>79</v>
      </c>
      <c r="R123" s="294">
        <f t="shared" si="18"/>
        <v>942789</v>
      </c>
      <c r="S123" s="295">
        <f t="shared" si="18"/>
        <v>28</v>
      </c>
      <c r="T123" s="296">
        <f t="shared" si="19"/>
        <v>4537923</v>
      </c>
      <c r="U123" s="297">
        <f t="shared" si="19"/>
        <v>107</v>
      </c>
    </row>
    <row r="124" spans="1:21" ht="15" customHeight="1" x14ac:dyDescent="0.2">
      <c r="A124" s="1100"/>
      <c r="B124" s="1103"/>
      <c r="C124" s="285" t="s">
        <v>527</v>
      </c>
      <c r="D124" s="291">
        <v>11951126</v>
      </c>
      <c r="E124" s="298">
        <v>41</v>
      </c>
      <c r="F124" s="291">
        <v>339273</v>
      </c>
      <c r="G124" s="298">
        <v>13</v>
      </c>
      <c r="H124" s="291">
        <v>1362593</v>
      </c>
      <c r="I124" s="298">
        <v>17</v>
      </c>
      <c r="J124" s="291">
        <v>0</v>
      </c>
      <c r="K124" s="298">
        <v>0</v>
      </c>
      <c r="L124" s="291">
        <v>450282</v>
      </c>
      <c r="M124" s="298">
        <v>9</v>
      </c>
      <c r="N124" s="291">
        <v>80000</v>
      </c>
      <c r="O124" s="298">
        <v>1</v>
      </c>
      <c r="P124" s="291">
        <f t="shared" si="18"/>
        <v>13764001</v>
      </c>
      <c r="Q124" s="298">
        <f t="shared" si="18"/>
        <v>67</v>
      </c>
      <c r="R124" s="291">
        <f t="shared" si="18"/>
        <v>419273</v>
      </c>
      <c r="S124" s="298">
        <f t="shared" si="18"/>
        <v>14</v>
      </c>
      <c r="T124" s="299">
        <f t="shared" si="19"/>
        <v>14183274</v>
      </c>
      <c r="U124" s="300">
        <f t="shared" si="19"/>
        <v>81</v>
      </c>
    </row>
    <row r="125" spans="1:21" ht="15" customHeight="1" x14ac:dyDescent="0.2">
      <c r="A125" s="1100"/>
      <c r="B125" s="1103"/>
      <c r="C125" s="285" t="s">
        <v>528</v>
      </c>
      <c r="D125" s="291">
        <v>942663</v>
      </c>
      <c r="E125" s="298">
        <v>40</v>
      </c>
      <c r="F125" s="291">
        <v>360626</v>
      </c>
      <c r="G125" s="298">
        <v>32</v>
      </c>
      <c r="H125" s="291">
        <v>2028582</v>
      </c>
      <c r="I125" s="298">
        <v>24</v>
      </c>
      <c r="J125" s="291">
        <v>0</v>
      </c>
      <c r="K125" s="298">
        <v>0</v>
      </c>
      <c r="L125" s="291">
        <v>178653</v>
      </c>
      <c r="M125" s="298">
        <v>5</v>
      </c>
      <c r="N125" s="291">
        <v>0</v>
      </c>
      <c r="O125" s="298">
        <v>0</v>
      </c>
      <c r="P125" s="291">
        <f t="shared" si="18"/>
        <v>3149898</v>
      </c>
      <c r="Q125" s="298">
        <f t="shared" si="18"/>
        <v>69</v>
      </c>
      <c r="R125" s="291">
        <f t="shared" si="18"/>
        <v>360626</v>
      </c>
      <c r="S125" s="298">
        <f t="shared" si="18"/>
        <v>32</v>
      </c>
      <c r="T125" s="299">
        <f t="shared" si="19"/>
        <v>3510524</v>
      </c>
      <c r="U125" s="300">
        <f t="shared" si="19"/>
        <v>101</v>
      </c>
    </row>
    <row r="126" spans="1:21" ht="15" customHeight="1" x14ac:dyDescent="0.2">
      <c r="A126" s="1101"/>
      <c r="B126" s="1104"/>
      <c r="C126" s="285" t="s">
        <v>529</v>
      </c>
      <c r="D126" s="291"/>
      <c r="E126" s="298"/>
      <c r="F126" s="291"/>
      <c r="G126" s="298"/>
      <c r="H126" s="291"/>
      <c r="I126" s="298"/>
      <c r="J126" s="291"/>
      <c r="K126" s="298"/>
      <c r="L126" s="291"/>
      <c r="M126" s="298"/>
      <c r="N126" s="291"/>
      <c r="O126" s="298"/>
      <c r="P126" s="291">
        <f t="shared" si="18"/>
        <v>0</v>
      </c>
      <c r="Q126" s="298">
        <f t="shared" si="18"/>
        <v>0</v>
      </c>
      <c r="R126" s="291">
        <f t="shared" si="18"/>
        <v>0</v>
      </c>
      <c r="S126" s="298">
        <f t="shared" si="18"/>
        <v>0</v>
      </c>
      <c r="T126" s="299">
        <f t="shared" si="19"/>
        <v>0</v>
      </c>
      <c r="U126" s="300">
        <f t="shared" si="19"/>
        <v>0</v>
      </c>
    </row>
    <row r="127" spans="1:21" ht="15" customHeight="1" thickBot="1" x14ac:dyDescent="0.25">
      <c r="A127" s="1078" t="s">
        <v>530</v>
      </c>
      <c r="B127" s="1079"/>
      <c r="C127" s="1080"/>
      <c r="D127" s="292">
        <f t="shared" ref="D127:U127" si="27">SUM(D123:D126)</f>
        <v>16061046</v>
      </c>
      <c r="E127" s="292">
        <f t="shared" si="27"/>
        <v>152</v>
      </c>
      <c r="F127" s="292">
        <f t="shared" si="27"/>
        <v>1642688</v>
      </c>
      <c r="G127" s="292">
        <f t="shared" si="27"/>
        <v>73</v>
      </c>
      <c r="H127" s="292">
        <f t="shared" si="27"/>
        <v>3580948</v>
      </c>
      <c r="I127" s="292">
        <f t="shared" si="27"/>
        <v>43</v>
      </c>
      <c r="J127" s="292">
        <f t="shared" si="27"/>
        <v>0</v>
      </c>
      <c r="K127" s="292">
        <f t="shared" si="27"/>
        <v>0</v>
      </c>
      <c r="L127" s="292">
        <f t="shared" si="27"/>
        <v>867039</v>
      </c>
      <c r="M127" s="292">
        <f t="shared" si="27"/>
        <v>20</v>
      </c>
      <c r="N127" s="292">
        <f t="shared" si="27"/>
        <v>80000</v>
      </c>
      <c r="O127" s="292">
        <f t="shared" si="27"/>
        <v>1</v>
      </c>
      <c r="P127" s="292">
        <f t="shared" si="27"/>
        <v>20509033</v>
      </c>
      <c r="Q127" s="292">
        <f t="shared" si="27"/>
        <v>215</v>
      </c>
      <c r="R127" s="292">
        <f t="shared" si="27"/>
        <v>1722688</v>
      </c>
      <c r="S127" s="292">
        <f t="shared" si="27"/>
        <v>74</v>
      </c>
      <c r="T127" s="292">
        <f t="shared" si="27"/>
        <v>22231721</v>
      </c>
      <c r="U127" s="293">
        <f t="shared" si="27"/>
        <v>289</v>
      </c>
    </row>
    <row r="128" spans="1:21" ht="15" customHeight="1" x14ac:dyDescent="0.2">
      <c r="A128" s="1081">
        <v>25</v>
      </c>
      <c r="B128" s="1084" t="s">
        <v>449</v>
      </c>
      <c r="C128" s="267" t="s">
        <v>526</v>
      </c>
      <c r="D128" s="268">
        <v>3942435</v>
      </c>
      <c r="E128" s="269">
        <v>96</v>
      </c>
      <c r="F128" s="268">
        <v>240510</v>
      </c>
      <c r="G128" s="269">
        <v>10</v>
      </c>
      <c r="H128" s="268">
        <v>278241</v>
      </c>
      <c r="I128" s="269">
        <v>4</v>
      </c>
      <c r="J128" s="268">
        <v>0</v>
      </c>
      <c r="K128" s="269">
        <v>0</v>
      </c>
      <c r="L128" s="268">
        <v>304612</v>
      </c>
      <c r="M128" s="269">
        <v>5</v>
      </c>
      <c r="N128" s="268">
        <v>54920</v>
      </c>
      <c r="O128" s="269">
        <v>1</v>
      </c>
      <c r="P128" s="268">
        <f t="shared" si="18"/>
        <v>4525288</v>
      </c>
      <c r="Q128" s="269">
        <f t="shared" si="18"/>
        <v>105</v>
      </c>
      <c r="R128" s="268">
        <f t="shared" si="18"/>
        <v>295430</v>
      </c>
      <c r="S128" s="269">
        <f t="shared" si="18"/>
        <v>11</v>
      </c>
      <c r="T128" s="270">
        <f t="shared" si="19"/>
        <v>4820718</v>
      </c>
      <c r="U128" s="271">
        <f t="shared" si="19"/>
        <v>116</v>
      </c>
    </row>
    <row r="129" spans="1:21" ht="15" customHeight="1" x14ac:dyDescent="0.2">
      <c r="A129" s="1082"/>
      <c r="B129" s="1085"/>
      <c r="C129" s="272" t="s">
        <v>527</v>
      </c>
      <c r="D129" s="273">
        <v>1762885.82</v>
      </c>
      <c r="E129" s="274">
        <v>52</v>
      </c>
      <c r="F129" s="273">
        <v>491963.45</v>
      </c>
      <c r="G129" s="274">
        <v>22</v>
      </c>
      <c r="H129" s="273">
        <v>1695987.12</v>
      </c>
      <c r="I129" s="274">
        <v>21</v>
      </c>
      <c r="J129" s="273">
        <v>229695.26</v>
      </c>
      <c r="K129" s="274">
        <v>2</v>
      </c>
      <c r="L129" s="273">
        <v>247643</v>
      </c>
      <c r="M129" s="274">
        <v>8</v>
      </c>
      <c r="N129" s="273">
        <v>0</v>
      </c>
      <c r="O129" s="274">
        <v>0</v>
      </c>
      <c r="P129" s="273">
        <f t="shared" si="18"/>
        <v>3706515.9400000004</v>
      </c>
      <c r="Q129" s="274">
        <f t="shared" si="18"/>
        <v>81</v>
      </c>
      <c r="R129" s="273">
        <f t="shared" si="18"/>
        <v>721658.71</v>
      </c>
      <c r="S129" s="274">
        <f t="shared" si="18"/>
        <v>24</v>
      </c>
      <c r="T129" s="275">
        <f t="shared" si="19"/>
        <v>4428174.6500000004</v>
      </c>
      <c r="U129" s="276">
        <f t="shared" si="19"/>
        <v>105</v>
      </c>
    </row>
    <row r="130" spans="1:21" ht="15" customHeight="1" x14ac:dyDescent="0.2">
      <c r="A130" s="1082"/>
      <c r="B130" s="1085"/>
      <c r="C130" s="272" t="s">
        <v>528</v>
      </c>
      <c r="D130" s="273">
        <v>693363</v>
      </c>
      <c r="E130" s="274">
        <v>16</v>
      </c>
      <c r="F130" s="273">
        <v>742150</v>
      </c>
      <c r="G130" s="274">
        <v>28</v>
      </c>
      <c r="H130" s="273">
        <v>902496</v>
      </c>
      <c r="I130" s="274">
        <v>9</v>
      </c>
      <c r="J130" s="273">
        <v>305741</v>
      </c>
      <c r="K130" s="274">
        <v>3</v>
      </c>
      <c r="L130" s="273">
        <v>293663</v>
      </c>
      <c r="M130" s="274">
        <v>7</v>
      </c>
      <c r="N130" s="273">
        <v>0</v>
      </c>
      <c r="O130" s="274">
        <v>0</v>
      </c>
      <c r="P130" s="273">
        <f t="shared" si="18"/>
        <v>1889522</v>
      </c>
      <c r="Q130" s="274">
        <f t="shared" si="18"/>
        <v>32</v>
      </c>
      <c r="R130" s="273">
        <f t="shared" si="18"/>
        <v>1047891</v>
      </c>
      <c r="S130" s="274">
        <f t="shared" si="18"/>
        <v>31</v>
      </c>
      <c r="T130" s="275">
        <f t="shared" si="19"/>
        <v>2937413</v>
      </c>
      <c r="U130" s="276">
        <f t="shared" si="19"/>
        <v>63</v>
      </c>
    </row>
    <row r="131" spans="1:21" ht="15" customHeight="1" x14ac:dyDescent="0.2">
      <c r="A131" s="1083"/>
      <c r="B131" s="1086"/>
      <c r="C131" s="272" t="s">
        <v>529</v>
      </c>
      <c r="D131" s="273"/>
      <c r="E131" s="274"/>
      <c r="F131" s="273"/>
      <c r="G131" s="274"/>
      <c r="H131" s="273"/>
      <c r="I131" s="274"/>
      <c r="J131" s="273"/>
      <c r="K131" s="274"/>
      <c r="L131" s="273"/>
      <c r="M131" s="274"/>
      <c r="N131" s="273"/>
      <c r="O131" s="274"/>
      <c r="P131" s="273">
        <f t="shared" si="18"/>
        <v>0</v>
      </c>
      <c r="Q131" s="274">
        <f t="shared" si="18"/>
        <v>0</v>
      </c>
      <c r="R131" s="273">
        <f t="shared" si="18"/>
        <v>0</v>
      </c>
      <c r="S131" s="274">
        <f t="shared" si="18"/>
        <v>0</v>
      </c>
      <c r="T131" s="275">
        <f t="shared" si="19"/>
        <v>0</v>
      </c>
      <c r="U131" s="276">
        <f t="shared" si="19"/>
        <v>0</v>
      </c>
    </row>
    <row r="132" spans="1:21" ht="15" customHeight="1" thickBot="1" x14ac:dyDescent="0.25">
      <c r="A132" s="1087" t="s">
        <v>530</v>
      </c>
      <c r="B132" s="1088"/>
      <c r="C132" s="1089"/>
      <c r="D132" s="278">
        <f t="shared" ref="D132:U132" si="28">SUM(D128:D131)</f>
        <v>6398683.8200000003</v>
      </c>
      <c r="E132" s="278">
        <f t="shared" si="28"/>
        <v>164</v>
      </c>
      <c r="F132" s="278">
        <f t="shared" si="28"/>
        <v>1474623.45</v>
      </c>
      <c r="G132" s="278">
        <f t="shared" si="28"/>
        <v>60</v>
      </c>
      <c r="H132" s="278">
        <f t="shared" si="28"/>
        <v>2876724.12</v>
      </c>
      <c r="I132" s="278">
        <f t="shared" si="28"/>
        <v>34</v>
      </c>
      <c r="J132" s="278">
        <f t="shared" si="28"/>
        <v>535436.26</v>
      </c>
      <c r="K132" s="278">
        <f t="shared" si="28"/>
        <v>5</v>
      </c>
      <c r="L132" s="278">
        <f t="shared" si="28"/>
        <v>845918</v>
      </c>
      <c r="M132" s="278">
        <f t="shared" si="28"/>
        <v>20</v>
      </c>
      <c r="N132" s="278">
        <f t="shared" si="28"/>
        <v>54920</v>
      </c>
      <c r="O132" s="278">
        <f t="shared" si="28"/>
        <v>1</v>
      </c>
      <c r="P132" s="278">
        <f t="shared" si="28"/>
        <v>10121325.940000001</v>
      </c>
      <c r="Q132" s="278">
        <f t="shared" si="28"/>
        <v>218</v>
      </c>
      <c r="R132" s="278">
        <f t="shared" si="28"/>
        <v>2064979.71</v>
      </c>
      <c r="S132" s="278">
        <f t="shared" si="28"/>
        <v>66</v>
      </c>
      <c r="T132" s="278">
        <f t="shared" si="28"/>
        <v>12186305.65</v>
      </c>
      <c r="U132" s="279">
        <f t="shared" si="28"/>
        <v>284</v>
      </c>
    </row>
    <row r="133" spans="1:21" ht="15" customHeight="1" x14ac:dyDescent="0.2">
      <c r="A133" s="1099">
        <v>26</v>
      </c>
      <c r="B133" s="1102" t="s">
        <v>450</v>
      </c>
      <c r="C133" s="280" t="s">
        <v>526</v>
      </c>
      <c r="D133" s="294">
        <v>4023415.62</v>
      </c>
      <c r="E133" s="295">
        <v>108</v>
      </c>
      <c r="F133" s="294">
        <v>314040.25</v>
      </c>
      <c r="G133" s="295">
        <v>4</v>
      </c>
      <c r="H133" s="294">
        <v>411033.53</v>
      </c>
      <c r="I133" s="295">
        <v>6</v>
      </c>
      <c r="J133" s="294">
        <v>0</v>
      </c>
      <c r="K133" s="295">
        <v>0</v>
      </c>
      <c r="L133" s="294">
        <v>1459766.8</v>
      </c>
      <c r="M133" s="295">
        <v>23</v>
      </c>
      <c r="N133" s="294">
        <v>0</v>
      </c>
      <c r="O133" s="295">
        <v>0</v>
      </c>
      <c r="P133" s="294">
        <f t="shared" si="18"/>
        <v>5894215.9500000002</v>
      </c>
      <c r="Q133" s="295">
        <f t="shared" si="18"/>
        <v>137</v>
      </c>
      <c r="R133" s="294">
        <f t="shared" si="18"/>
        <v>314040.25</v>
      </c>
      <c r="S133" s="295">
        <f t="shared" si="18"/>
        <v>4</v>
      </c>
      <c r="T133" s="296">
        <f t="shared" si="19"/>
        <v>6208256.2000000002</v>
      </c>
      <c r="U133" s="297">
        <f t="shared" si="19"/>
        <v>141</v>
      </c>
    </row>
    <row r="134" spans="1:21" ht="15" customHeight="1" x14ac:dyDescent="0.2">
      <c r="A134" s="1100"/>
      <c r="B134" s="1103"/>
      <c r="C134" s="285" t="s">
        <v>527</v>
      </c>
      <c r="D134" s="291">
        <v>953319.15</v>
      </c>
      <c r="E134" s="298">
        <v>53</v>
      </c>
      <c r="F134" s="291">
        <v>430178.4</v>
      </c>
      <c r="G134" s="298">
        <v>9</v>
      </c>
      <c r="H134" s="291">
        <v>922674.37</v>
      </c>
      <c r="I134" s="298">
        <v>15</v>
      </c>
      <c r="J134" s="291">
        <v>305066.55</v>
      </c>
      <c r="K134" s="298">
        <v>3</v>
      </c>
      <c r="L134" s="291">
        <v>106093</v>
      </c>
      <c r="M134" s="298">
        <v>2</v>
      </c>
      <c r="N134" s="291">
        <v>198000</v>
      </c>
      <c r="O134" s="298">
        <v>2</v>
      </c>
      <c r="P134" s="291">
        <f t="shared" si="18"/>
        <v>1982086.52</v>
      </c>
      <c r="Q134" s="298">
        <f t="shared" si="18"/>
        <v>70</v>
      </c>
      <c r="R134" s="291">
        <f t="shared" si="18"/>
        <v>933244.95</v>
      </c>
      <c r="S134" s="298">
        <f t="shared" si="18"/>
        <v>14</v>
      </c>
      <c r="T134" s="299">
        <f t="shared" si="19"/>
        <v>2915331.4699999997</v>
      </c>
      <c r="U134" s="300">
        <f t="shared" si="19"/>
        <v>84</v>
      </c>
    </row>
    <row r="135" spans="1:21" ht="15" customHeight="1" x14ac:dyDescent="0.2">
      <c r="A135" s="1100"/>
      <c r="B135" s="1103"/>
      <c r="C135" s="285" t="s">
        <v>528</v>
      </c>
      <c r="D135" s="291">
        <v>1522417</v>
      </c>
      <c r="E135" s="298">
        <v>52</v>
      </c>
      <c r="F135" s="291">
        <v>118954.74</v>
      </c>
      <c r="G135" s="298">
        <v>3</v>
      </c>
      <c r="H135" s="291">
        <v>879839.39</v>
      </c>
      <c r="I135" s="298">
        <v>10</v>
      </c>
      <c r="J135" s="291">
        <v>87440.6</v>
      </c>
      <c r="K135" s="298">
        <v>1</v>
      </c>
      <c r="L135" s="291">
        <v>285772.74</v>
      </c>
      <c r="M135" s="298">
        <v>3</v>
      </c>
      <c r="N135" s="291">
        <v>0</v>
      </c>
      <c r="O135" s="298">
        <v>0</v>
      </c>
      <c r="P135" s="291">
        <f t="shared" si="18"/>
        <v>2688029.13</v>
      </c>
      <c r="Q135" s="298">
        <f t="shared" si="18"/>
        <v>65</v>
      </c>
      <c r="R135" s="291">
        <f t="shared" si="18"/>
        <v>206395.34000000003</v>
      </c>
      <c r="S135" s="298">
        <f t="shared" si="18"/>
        <v>4</v>
      </c>
      <c r="T135" s="299">
        <f t="shared" si="19"/>
        <v>2894424.4699999997</v>
      </c>
      <c r="U135" s="300">
        <f t="shared" si="19"/>
        <v>69</v>
      </c>
    </row>
    <row r="136" spans="1:21" ht="15" customHeight="1" x14ac:dyDescent="0.2">
      <c r="A136" s="1101"/>
      <c r="B136" s="1104"/>
      <c r="C136" s="285" t="s">
        <v>529</v>
      </c>
      <c r="D136" s="291">
        <v>192029.75</v>
      </c>
      <c r="E136" s="298">
        <v>6</v>
      </c>
      <c r="F136" s="291">
        <v>0</v>
      </c>
      <c r="G136" s="298">
        <v>0</v>
      </c>
      <c r="H136" s="291">
        <v>218996</v>
      </c>
      <c r="I136" s="298">
        <v>2</v>
      </c>
      <c r="J136" s="291">
        <v>0</v>
      </c>
      <c r="K136" s="298">
        <v>0</v>
      </c>
      <c r="L136" s="291">
        <v>33125.47</v>
      </c>
      <c r="M136" s="298">
        <v>1</v>
      </c>
      <c r="N136" s="291">
        <v>99980</v>
      </c>
      <c r="O136" s="298">
        <v>1</v>
      </c>
      <c r="P136" s="291">
        <f t="shared" si="18"/>
        <v>444151.22</v>
      </c>
      <c r="Q136" s="298">
        <f t="shared" si="18"/>
        <v>9</v>
      </c>
      <c r="R136" s="291">
        <f t="shared" si="18"/>
        <v>99980</v>
      </c>
      <c r="S136" s="298">
        <f t="shared" si="18"/>
        <v>1</v>
      </c>
      <c r="T136" s="299">
        <f t="shared" si="19"/>
        <v>544131.22</v>
      </c>
      <c r="U136" s="300">
        <f t="shared" si="19"/>
        <v>10</v>
      </c>
    </row>
    <row r="137" spans="1:21" ht="15" customHeight="1" thickBot="1" x14ac:dyDescent="0.25">
      <c r="A137" s="1078" t="s">
        <v>530</v>
      </c>
      <c r="B137" s="1079"/>
      <c r="C137" s="1080"/>
      <c r="D137" s="292">
        <f t="shared" ref="D137:U137" si="29">SUM(D133:D136)</f>
        <v>6691181.5200000005</v>
      </c>
      <c r="E137" s="292">
        <f t="shared" si="29"/>
        <v>219</v>
      </c>
      <c r="F137" s="292">
        <f t="shared" si="29"/>
        <v>863173.39</v>
      </c>
      <c r="G137" s="292">
        <f t="shared" si="29"/>
        <v>16</v>
      </c>
      <c r="H137" s="292">
        <f t="shared" si="29"/>
        <v>2432543.29</v>
      </c>
      <c r="I137" s="292">
        <f t="shared" si="29"/>
        <v>33</v>
      </c>
      <c r="J137" s="292">
        <f t="shared" si="29"/>
        <v>392507.15</v>
      </c>
      <c r="K137" s="292">
        <f t="shared" si="29"/>
        <v>4</v>
      </c>
      <c r="L137" s="292">
        <f t="shared" si="29"/>
        <v>1884758.01</v>
      </c>
      <c r="M137" s="292">
        <f t="shared" si="29"/>
        <v>29</v>
      </c>
      <c r="N137" s="292">
        <f t="shared" si="29"/>
        <v>297980</v>
      </c>
      <c r="O137" s="292">
        <f t="shared" si="29"/>
        <v>3</v>
      </c>
      <c r="P137" s="292">
        <f t="shared" si="29"/>
        <v>11008482.820000002</v>
      </c>
      <c r="Q137" s="292">
        <f t="shared" si="29"/>
        <v>281</v>
      </c>
      <c r="R137" s="292">
        <f t="shared" si="29"/>
        <v>1553660.54</v>
      </c>
      <c r="S137" s="292">
        <f t="shared" si="29"/>
        <v>23</v>
      </c>
      <c r="T137" s="292">
        <f t="shared" si="29"/>
        <v>12562143.360000001</v>
      </c>
      <c r="U137" s="293">
        <f t="shared" si="29"/>
        <v>304</v>
      </c>
    </row>
    <row r="138" spans="1:21" ht="15" customHeight="1" x14ac:dyDescent="0.2">
      <c r="A138" s="1081">
        <v>27</v>
      </c>
      <c r="B138" s="1084" t="s">
        <v>451</v>
      </c>
      <c r="C138" s="267" t="s">
        <v>526</v>
      </c>
      <c r="D138" s="268">
        <v>2743870.5</v>
      </c>
      <c r="E138" s="269">
        <v>68</v>
      </c>
      <c r="F138" s="268">
        <v>162866.93</v>
      </c>
      <c r="G138" s="269">
        <v>2</v>
      </c>
      <c r="H138" s="268">
        <v>448085.61</v>
      </c>
      <c r="I138" s="269">
        <v>7</v>
      </c>
      <c r="J138" s="268">
        <v>0</v>
      </c>
      <c r="K138" s="269">
        <v>0</v>
      </c>
      <c r="L138" s="268">
        <v>571245.43999999994</v>
      </c>
      <c r="M138" s="269">
        <v>8</v>
      </c>
      <c r="N138" s="268">
        <v>0</v>
      </c>
      <c r="O138" s="269">
        <v>0</v>
      </c>
      <c r="P138" s="268">
        <f t="shared" si="18"/>
        <v>3763201.55</v>
      </c>
      <c r="Q138" s="269">
        <f t="shared" si="18"/>
        <v>83</v>
      </c>
      <c r="R138" s="268">
        <f t="shared" si="18"/>
        <v>162866.93</v>
      </c>
      <c r="S138" s="269">
        <f t="shared" si="18"/>
        <v>2</v>
      </c>
      <c r="T138" s="270">
        <f t="shared" si="19"/>
        <v>3926068.48</v>
      </c>
      <c r="U138" s="271">
        <f t="shared" si="19"/>
        <v>85</v>
      </c>
    </row>
    <row r="139" spans="1:21" ht="15" customHeight="1" x14ac:dyDescent="0.2">
      <c r="A139" s="1082"/>
      <c r="B139" s="1085"/>
      <c r="C139" s="272" t="s">
        <v>527</v>
      </c>
      <c r="D139" s="273">
        <v>1514660.83</v>
      </c>
      <c r="E139" s="274">
        <v>53</v>
      </c>
      <c r="F139" s="273">
        <v>418448.7</v>
      </c>
      <c r="G139" s="274">
        <v>12</v>
      </c>
      <c r="H139" s="273">
        <v>562802.34</v>
      </c>
      <c r="I139" s="274">
        <v>8</v>
      </c>
      <c r="J139" s="273">
        <v>0</v>
      </c>
      <c r="K139" s="274">
        <v>0</v>
      </c>
      <c r="L139" s="273">
        <v>195480</v>
      </c>
      <c r="M139" s="274">
        <v>4</v>
      </c>
      <c r="N139" s="273">
        <v>118915</v>
      </c>
      <c r="O139" s="274">
        <v>1</v>
      </c>
      <c r="P139" s="273">
        <f t="shared" si="18"/>
        <v>2272943.17</v>
      </c>
      <c r="Q139" s="274">
        <f t="shared" si="18"/>
        <v>65</v>
      </c>
      <c r="R139" s="273">
        <f t="shared" si="18"/>
        <v>537363.69999999995</v>
      </c>
      <c r="S139" s="274">
        <f t="shared" si="18"/>
        <v>13</v>
      </c>
      <c r="T139" s="275">
        <f t="shared" si="19"/>
        <v>2810306.87</v>
      </c>
      <c r="U139" s="276">
        <f t="shared" si="19"/>
        <v>78</v>
      </c>
    </row>
    <row r="140" spans="1:21" ht="15" customHeight="1" x14ac:dyDescent="0.2">
      <c r="A140" s="1082"/>
      <c r="B140" s="1085"/>
      <c r="C140" s="272" t="s">
        <v>528</v>
      </c>
      <c r="D140" s="273">
        <v>944751.07</v>
      </c>
      <c r="E140" s="274">
        <v>23</v>
      </c>
      <c r="F140" s="273">
        <v>147039.95000000001</v>
      </c>
      <c r="G140" s="274">
        <v>4</v>
      </c>
      <c r="H140" s="273">
        <v>1145232.94</v>
      </c>
      <c r="I140" s="274">
        <v>14</v>
      </c>
      <c r="J140" s="273">
        <v>0</v>
      </c>
      <c r="K140" s="274">
        <v>0</v>
      </c>
      <c r="L140" s="273">
        <v>333174</v>
      </c>
      <c r="M140" s="274">
        <v>6</v>
      </c>
      <c r="N140" s="273">
        <v>0</v>
      </c>
      <c r="O140" s="274">
        <v>0</v>
      </c>
      <c r="P140" s="273">
        <f t="shared" si="18"/>
        <v>2423158.0099999998</v>
      </c>
      <c r="Q140" s="274">
        <f t="shared" si="18"/>
        <v>43</v>
      </c>
      <c r="R140" s="273">
        <f t="shared" si="18"/>
        <v>147039.95000000001</v>
      </c>
      <c r="S140" s="274">
        <f t="shared" si="18"/>
        <v>4</v>
      </c>
      <c r="T140" s="275">
        <f t="shared" si="19"/>
        <v>2570197.96</v>
      </c>
      <c r="U140" s="276">
        <f t="shared" si="19"/>
        <v>47</v>
      </c>
    </row>
    <row r="141" spans="1:21" ht="15" customHeight="1" x14ac:dyDescent="0.2">
      <c r="A141" s="1083"/>
      <c r="B141" s="1086"/>
      <c r="C141" s="272" t="s">
        <v>529</v>
      </c>
      <c r="D141" s="273"/>
      <c r="E141" s="274"/>
      <c r="F141" s="273"/>
      <c r="G141" s="274"/>
      <c r="H141" s="273"/>
      <c r="I141" s="274"/>
      <c r="J141" s="273"/>
      <c r="K141" s="274"/>
      <c r="L141" s="273"/>
      <c r="M141" s="274"/>
      <c r="N141" s="273"/>
      <c r="O141" s="274"/>
      <c r="P141" s="273">
        <f t="shared" si="18"/>
        <v>0</v>
      </c>
      <c r="Q141" s="274">
        <f t="shared" si="18"/>
        <v>0</v>
      </c>
      <c r="R141" s="273">
        <f t="shared" si="18"/>
        <v>0</v>
      </c>
      <c r="S141" s="274">
        <f t="shared" si="18"/>
        <v>0</v>
      </c>
      <c r="T141" s="275">
        <f t="shared" si="19"/>
        <v>0</v>
      </c>
      <c r="U141" s="276">
        <f t="shared" si="19"/>
        <v>0</v>
      </c>
    </row>
    <row r="142" spans="1:21" ht="15" customHeight="1" thickBot="1" x14ac:dyDescent="0.25">
      <c r="A142" s="1087" t="s">
        <v>530</v>
      </c>
      <c r="B142" s="1088"/>
      <c r="C142" s="1089"/>
      <c r="D142" s="278">
        <f t="shared" ref="D142:U142" si="30">SUM(D138:D141)</f>
        <v>5203282.4000000004</v>
      </c>
      <c r="E142" s="278">
        <f t="shared" si="30"/>
        <v>144</v>
      </c>
      <c r="F142" s="278">
        <f t="shared" si="30"/>
        <v>728355.58000000007</v>
      </c>
      <c r="G142" s="278">
        <f t="shared" si="30"/>
        <v>18</v>
      </c>
      <c r="H142" s="278">
        <f t="shared" si="30"/>
        <v>2156120.8899999997</v>
      </c>
      <c r="I142" s="278">
        <f t="shared" si="30"/>
        <v>29</v>
      </c>
      <c r="J142" s="278">
        <f t="shared" si="30"/>
        <v>0</v>
      </c>
      <c r="K142" s="278">
        <f t="shared" si="30"/>
        <v>0</v>
      </c>
      <c r="L142" s="278">
        <f t="shared" si="30"/>
        <v>1099899.44</v>
      </c>
      <c r="M142" s="278">
        <f t="shared" si="30"/>
        <v>18</v>
      </c>
      <c r="N142" s="278">
        <f t="shared" si="30"/>
        <v>118915</v>
      </c>
      <c r="O142" s="278">
        <f t="shared" si="30"/>
        <v>1</v>
      </c>
      <c r="P142" s="278">
        <f t="shared" si="30"/>
        <v>8459302.7300000004</v>
      </c>
      <c r="Q142" s="278">
        <f t="shared" si="30"/>
        <v>191</v>
      </c>
      <c r="R142" s="278">
        <f t="shared" si="30"/>
        <v>847270.57999999984</v>
      </c>
      <c r="S142" s="278">
        <f t="shared" si="30"/>
        <v>19</v>
      </c>
      <c r="T142" s="278">
        <f t="shared" si="30"/>
        <v>9306573.3099999987</v>
      </c>
      <c r="U142" s="279">
        <f t="shared" si="30"/>
        <v>210</v>
      </c>
    </row>
    <row r="143" spans="1:21" ht="15" customHeight="1" x14ac:dyDescent="0.2">
      <c r="A143" s="1099">
        <v>28</v>
      </c>
      <c r="B143" s="1102" t="s">
        <v>452</v>
      </c>
      <c r="C143" s="280" t="s">
        <v>526</v>
      </c>
      <c r="D143" s="294">
        <v>3046598</v>
      </c>
      <c r="E143" s="295">
        <v>106</v>
      </c>
      <c r="F143" s="294">
        <v>94355</v>
      </c>
      <c r="G143" s="295">
        <v>3</v>
      </c>
      <c r="H143" s="294">
        <v>234435</v>
      </c>
      <c r="I143" s="295">
        <v>4</v>
      </c>
      <c r="J143" s="294">
        <v>0</v>
      </c>
      <c r="K143" s="295">
        <v>0</v>
      </c>
      <c r="L143" s="294">
        <v>49960</v>
      </c>
      <c r="M143" s="295">
        <v>1</v>
      </c>
      <c r="N143" s="294">
        <v>0</v>
      </c>
      <c r="O143" s="295">
        <v>0</v>
      </c>
      <c r="P143" s="294">
        <f t="shared" si="18"/>
        <v>3330993</v>
      </c>
      <c r="Q143" s="295">
        <f t="shared" si="18"/>
        <v>111</v>
      </c>
      <c r="R143" s="294">
        <f t="shared" si="18"/>
        <v>94355</v>
      </c>
      <c r="S143" s="295">
        <f t="shared" si="18"/>
        <v>3</v>
      </c>
      <c r="T143" s="296">
        <f t="shared" si="19"/>
        <v>3425348</v>
      </c>
      <c r="U143" s="297">
        <f t="shared" si="19"/>
        <v>114</v>
      </c>
    </row>
    <row r="144" spans="1:21" ht="15" customHeight="1" x14ac:dyDescent="0.2">
      <c r="A144" s="1100"/>
      <c r="B144" s="1103"/>
      <c r="C144" s="285" t="s">
        <v>527</v>
      </c>
      <c r="D144" s="291">
        <v>1048551.76</v>
      </c>
      <c r="E144" s="298">
        <v>53</v>
      </c>
      <c r="F144" s="291">
        <v>181739</v>
      </c>
      <c r="G144" s="298">
        <v>13</v>
      </c>
      <c r="H144" s="291">
        <v>634876</v>
      </c>
      <c r="I144" s="298">
        <v>10</v>
      </c>
      <c r="J144" s="291">
        <v>0</v>
      </c>
      <c r="K144" s="298">
        <v>0</v>
      </c>
      <c r="L144" s="291">
        <v>121986</v>
      </c>
      <c r="M144" s="298">
        <v>3</v>
      </c>
      <c r="N144" s="291">
        <v>0</v>
      </c>
      <c r="O144" s="298">
        <v>0</v>
      </c>
      <c r="P144" s="291">
        <f t="shared" si="18"/>
        <v>1805413.76</v>
      </c>
      <c r="Q144" s="298">
        <f t="shared" si="18"/>
        <v>66</v>
      </c>
      <c r="R144" s="291">
        <f t="shared" si="18"/>
        <v>181739</v>
      </c>
      <c r="S144" s="298">
        <f t="shared" si="18"/>
        <v>13</v>
      </c>
      <c r="T144" s="299">
        <f t="shared" si="19"/>
        <v>1987152.76</v>
      </c>
      <c r="U144" s="300">
        <f t="shared" si="19"/>
        <v>79</v>
      </c>
    </row>
    <row r="145" spans="1:21" ht="15" customHeight="1" x14ac:dyDescent="0.2">
      <c r="A145" s="1100"/>
      <c r="B145" s="1103"/>
      <c r="C145" s="285" t="s">
        <v>528</v>
      </c>
      <c r="D145" s="291">
        <v>1339229</v>
      </c>
      <c r="E145" s="298">
        <v>63</v>
      </c>
      <c r="F145" s="291">
        <v>177154</v>
      </c>
      <c r="G145" s="298">
        <v>9</v>
      </c>
      <c r="H145" s="291">
        <v>1023090</v>
      </c>
      <c r="I145" s="298">
        <v>14</v>
      </c>
      <c r="J145" s="291">
        <v>60960</v>
      </c>
      <c r="K145" s="298">
        <v>1</v>
      </c>
      <c r="L145" s="291">
        <v>59800</v>
      </c>
      <c r="M145" s="298">
        <v>1</v>
      </c>
      <c r="N145" s="291">
        <v>0</v>
      </c>
      <c r="O145" s="298">
        <v>0</v>
      </c>
      <c r="P145" s="291">
        <f t="shared" si="18"/>
        <v>2422119</v>
      </c>
      <c r="Q145" s="298">
        <f t="shared" si="18"/>
        <v>78</v>
      </c>
      <c r="R145" s="291">
        <f t="shared" si="18"/>
        <v>238114</v>
      </c>
      <c r="S145" s="298">
        <f t="shared" si="18"/>
        <v>10</v>
      </c>
      <c r="T145" s="299">
        <f t="shared" si="19"/>
        <v>2660233</v>
      </c>
      <c r="U145" s="300">
        <f t="shared" si="19"/>
        <v>88</v>
      </c>
    </row>
    <row r="146" spans="1:21" ht="15" customHeight="1" x14ac:dyDescent="0.2">
      <c r="A146" s="1101"/>
      <c r="B146" s="1104"/>
      <c r="C146" s="285" t="s">
        <v>529</v>
      </c>
      <c r="D146" s="291"/>
      <c r="E146" s="298"/>
      <c r="F146" s="291"/>
      <c r="G146" s="298"/>
      <c r="H146" s="291"/>
      <c r="I146" s="298"/>
      <c r="J146" s="291"/>
      <c r="K146" s="298"/>
      <c r="L146" s="291"/>
      <c r="M146" s="298"/>
      <c r="N146" s="291"/>
      <c r="O146" s="298"/>
      <c r="P146" s="291">
        <f t="shared" si="18"/>
        <v>0</v>
      </c>
      <c r="Q146" s="298">
        <f t="shared" si="18"/>
        <v>0</v>
      </c>
      <c r="R146" s="291">
        <f t="shared" si="18"/>
        <v>0</v>
      </c>
      <c r="S146" s="298">
        <f t="shared" si="18"/>
        <v>0</v>
      </c>
      <c r="T146" s="299">
        <f t="shared" si="19"/>
        <v>0</v>
      </c>
      <c r="U146" s="300">
        <f t="shared" si="19"/>
        <v>0</v>
      </c>
    </row>
    <row r="147" spans="1:21" ht="15" customHeight="1" thickBot="1" x14ac:dyDescent="0.25">
      <c r="A147" s="1078" t="s">
        <v>530</v>
      </c>
      <c r="B147" s="1079"/>
      <c r="C147" s="1080"/>
      <c r="D147" s="292">
        <f t="shared" ref="D147:U147" si="31">SUM(D143:D146)</f>
        <v>5434378.7599999998</v>
      </c>
      <c r="E147" s="292">
        <f t="shared" si="31"/>
        <v>222</v>
      </c>
      <c r="F147" s="292">
        <f t="shared" si="31"/>
        <v>453248</v>
      </c>
      <c r="G147" s="292">
        <f t="shared" si="31"/>
        <v>25</v>
      </c>
      <c r="H147" s="292">
        <f t="shared" si="31"/>
        <v>1892401</v>
      </c>
      <c r="I147" s="292">
        <f t="shared" si="31"/>
        <v>28</v>
      </c>
      <c r="J147" s="292">
        <f t="shared" si="31"/>
        <v>60960</v>
      </c>
      <c r="K147" s="292">
        <f t="shared" si="31"/>
        <v>1</v>
      </c>
      <c r="L147" s="292">
        <f t="shared" si="31"/>
        <v>231746</v>
      </c>
      <c r="M147" s="292">
        <f t="shared" si="31"/>
        <v>5</v>
      </c>
      <c r="N147" s="292">
        <f t="shared" si="31"/>
        <v>0</v>
      </c>
      <c r="O147" s="292">
        <f t="shared" si="31"/>
        <v>0</v>
      </c>
      <c r="P147" s="292">
        <f t="shared" si="31"/>
        <v>7558525.7599999998</v>
      </c>
      <c r="Q147" s="292">
        <f t="shared" si="31"/>
        <v>255</v>
      </c>
      <c r="R147" s="292">
        <f t="shared" si="31"/>
        <v>514208</v>
      </c>
      <c r="S147" s="292">
        <f t="shared" si="31"/>
        <v>26</v>
      </c>
      <c r="T147" s="292">
        <f t="shared" si="31"/>
        <v>8072733.7599999998</v>
      </c>
      <c r="U147" s="293">
        <f t="shared" si="31"/>
        <v>281</v>
      </c>
    </row>
    <row r="148" spans="1:21" ht="15" customHeight="1" x14ac:dyDescent="0.2">
      <c r="A148" s="1081">
        <v>29</v>
      </c>
      <c r="B148" s="1084" t="s">
        <v>453</v>
      </c>
      <c r="C148" s="267" t="s">
        <v>526</v>
      </c>
      <c r="D148" s="268">
        <v>6658475</v>
      </c>
      <c r="E148" s="269">
        <v>198</v>
      </c>
      <c r="F148" s="268">
        <v>162110</v>
      </c>
      <c r="G148" s="269">
        <v>7</v>
      </c>
      <c r="H148" s="268">
        <v>274170</v>
      </c>
      <c r="I148" s="269">
        <v>6</v>
      </c>
      <c r="J148" s="268">
        <v>0</v>
      </c>
      <c r="K148" s="269">
        <v>0</v>
      </c>
      <c r="L148" s="268">
        <v>143582</v>
      </c>
      <c r="M148" s="269">
        <v>2</v>
      </c>
      <c r="N148" s="268">
        <v>0</v>
      </c>
      <c r="O148" s="269">
        <v>0</v>
      </c>
      <c r="P148" s="268">
        <f t="shared" si="18"/>
        <v>7076227</v>
      </c>
      <c r="Q148" s="269">
        <f t="shared" si="18"/>
        <v>206</v>
      </c>
      <c r="R148" s="268">
        <f t="shared" si="18"/>
        <v>162110</v>
      </c>
      <c r="S148" s="269">
        <f t="shared" si="18"/>
        <v>7</v>
      </c>
      <c r="T148" s="270">
        <f t="shared" si="19"/>
        <v>7238337</v>
      </c>
      <c r="U148" s="271">
        <f t="shared" si="19"/>
        <v>213</v>
      </c>
    </row>
    <row r="149" spans="1:21" ht="15" customHeight="1" x14ac:dyDescent="0.2">
      <c r="A149" s="1082"/>
      <c r="B149" s="1085"/>
      <c r="C149" s="272" t="s">
        <v>527</v>
      </c>
      <c r="D149" s="273">
        <v>3413462</v>
      </c>
      <c r="E149" s="274">
        <v>165</v>
      </c>
      <c r="F149" s="273">
        <v>215271</v>
      </c>
      <c r="G149" s="274">
        <v>6</v>
      </c>
      <c r="H149" s="273">
        <v>1199410</v>
      </c>
      <c r="I149" s="274">
        <v>17</v>
      </c>
      <c r="J149" s="273">
        <v>0</v>
      </c>
      <c r="K149" s="274">
        <v>0</v>
      </c>
      <c r="L149" s="273">
        <v>328229</v>
      </c>
      <c r="M149" s="274">
        <v>8</v>
      </c>
      <c r="N149" s="273">
        <v>162596</v>
      </c>
      <c r="O149" s="274">
        <v>2</v>
      </c>
      <c r="P149" s="273">
        <f t="shared" si="18"/>
        <v>4941101</v>
      </c>
      <c r="Q149" s="274">
        <f t="shared" si="18"/>
        <v>190</v>
      </c>
      <c r="R149" s="273">
        <f t="shared" si="18"/>
        <v>377867</v>
      </c>
      <c r="S149" s="274">
        <f t="shared" si="18"/>
        <v>8</v>
      </c>
      <c r="T149" s="275">
        <f t="shared" si="19"/>
        <v>5318968</v>
      </c>
      <c r="U149" s="276">
        <f t="shared" si="19"/>
        <v>198</v>
      </c>
    </row>
    <row r="150" spans="1:21" ht="15" customHeight="1" x14ac:dyDescent="0.2">
      <c r="A150" s="1082"/>
      <c r="B150" s="1085"/>
      <c r="C150" s="272" t="s">
        <v>528</v>
      </c>
      <c r="D150" s="273">
        <v>3049547</v>
      </c>
      <c r="E150" s="274">
        <v>191</v>
      </c>
      <c r="F150" s="273">
        <v>481221</v>
      </c>
      <c r="G150" s="274">
        <v>10</v>
      </c>
      <c r="H150" s="273">
        <v>1650229</v>
      </c>
      <c r="I150" s="274">
        <v>32</v>
      </c>
      <c r="J150" s="273">
        <v>0</v>
      </c>
      <c r="K150" s="274">
        <v>0</v>
      </c>
      <c r="L150" s="273">
        <v>173971</v>
      </c>
      <c r="M150" s="274">
        <v>8</v>
      </c>
      <c r="N150" s="273">
        <v>0</v>
      </c>
      <c r="O150" s="274">
        <v>0</v>
      </c>
      <c r="P150" s="273">
        <f t="shared" si="18"/>
        <v>4873747</v>
      </c>
      <c r="Q150" s="274">
        <f t="shared" si="18"/>
        <v>231</v>
      </c>
      <c r="R150" s="273">
        <f t="shared" si="18"/>
        <v>481221</v>
      </c>
      <c r="S150" s="274">
        <f t="shared" si="18"/>
        <v>10</v>
      </c>
      <c r="T150" s="275">
        <f t="shared" si="19"/>
        <v>5354968</v>
      </c>
      <c r="U150" s="276">
        <f t="shared" si="19"/>
        <v>241</v>
      </c>
    </row>
    <row r="151" spans="1:21" ht="15" customHeight="1" x14ac:dyDescent="0.2">
      <c r="A151" s="1083"/>
      <c r="B151" s="1086"/>
      <c r="C151" s="272" t="s">
        <v>529</v>
      </c>
      <c r="D151" s="273"/>
      <c r="E151" s="274"/>
      <c r="F151" s="273"/>
      <c r="G151" s="274"/>
      <c r="H151" s="273"/>
      <c r="I151" s="274"/>
      <c r="J151" s="273"/>
      <c r="K151" s="274"/>
      <c r="L151" s="273"/>
      <c r="M151" s="274"/>
      <c r="N151" s="273"/>
      <c r="O151" s="274"/>
      <c r="P151" s="273">
        <f t="shared" si="18"/>
        <v>0</v>
      </c>
      <c r="Q151" s="274">
        <f t="shared" si="18"/>
        <v>0</v>
      </c>
      <c r="R151" s="273">
        <f t="shared" si="18"/>
        <v>0</v>
      </c>
      <c r="S151" s="274">
        <f t="shared" si="18"/>
        <v>0</v>
      </c>
      <c r="T151" s="275">
        <f t="shared" si="19"/>
        <v>0</v>
      </c>
      <c r="U151" s="276">
        <f t="shared" si="19"/>
        <v>0</v>
      </c>
    </row>
    <row r="152" spans="1:21" ht="15" customHeight="1" thickBot="1" x14ac:dyDescent="0.25">
      <c r="A152" s="1087" t="s">
        <v>530</v>
      </c>
      <c r="B152" s="1088"/>
      <c r="C152" s="1089"/>
      <c r="D152" s="278">
        <f t="shared" ref="D152:U152" si="32">SUM(D148:D151)</f>
        <v>13121484</v>
      </c>
      <c r="E152" s="278">
        <f t="shared" si="32"/>
        <v>554</v>
      </c>
      <c r="F152" s="278">
        <f t="shared" si="32"/>
        <v>858602</v>
      </c>
      <c r="G152" s="278">
        <f t="shared" si="32"/>
        <v>23</v>
      </c>
      <c r="H152" s="278">
        <f t="shared" si="32"/>
        <v>3123809</v>
      </c>
      <c r="I152" s="278">
        <f t="shared" si="32"/>
        <v>55</v>
      </c>
      <c r="J152" s="278">
        <f t="shared" si="32"/>
        <v>0</v>
      </c>
      <c r="K152" s="278">
        <f t="shared" si="32"/>
        <v>0</v>
      </c>
      <c r="L152" s="278">
        <f t="shared" si="32"/>
        <v>645782</v>
      </c>
      <c r="M152" s="278">
        <f t="shared" si="32"/>
        <v>18</v>
      </c>
      <c r="N152" s="278">
        <f t="shared" si="32"/>
        <v>162596</v>
      </c>
      <c r="O152" s="278">
        <f t="shared" si="32"/>
        <v>2</v>
      </c>
      <c r="P152" s="278">
        <f t="shared" si="32"/>
        <v>16891075</v>
      </c>
      <c r="Q152" s="278">
        <f t="shared" si="32"/>
        <v>627</v>
      </c>
      <c r="R152" s="278">
        <f t="shared" si="32"/>
        <v>1021198</v>
      </c>
      <c r="S152" s="278">
        <f t="shared" si="32"/>
        <v>25</v>
      </c>
      <c r="T152" s="278">
        <f t="shared" si="32"/>
        <v>17912273</v>
      </c>
      <c r="U152" s="279">
        <f t="shared" si="32"/>
        <v>652</v>
      </c>
    </row>
    <row r="153" spans="1:21" ht="15" customHeight="1" x14ac:dyDescent="0.2">
      <c r="A153" s="1099">
        <v>30</v>
      </c>
      <c r="B153" s="1102" t="s">
        <v>454</v>
      </c>
      <c r="C153" s="280" t="s">
        <v>526</v>
      </c>
      <c r="D153" s="294">
        <v>2321341.2200000002</v>
      </c>
      <c r="E153" s="295">
        <v>90</v>
      </c>
      <c r="F153" s="294">
        <v>382467.82</v>
      </c>
      <c r="G153" s="295">
        <v>9</v>
      </c>
      <c r="H153" s="294">
        <v>328637.34999999998</v>
      </c>
      <c r="I153" s="295">
        <v>4</v>
      </c>
      <c r="J153" s="294">
        <v>0</v>
      </c>
      <c r="K153" s="295">
        <v>0</v>
      </c>
      <c r="L153" s="294">
        <v>292234</v>
      </c>
      <c r="M153" s="295">
        <v>5</v>
      </c>
      <c r="N153" s="294">
        <v>196000</v>
      </c>
      <c r="O153" s="295">
        <v>2</v>
      </c>
      <c r="P153" s="294">
        <f t="shared" si="18"/>
        <v>2942212.5700000003</v>
      </c>
      <c r="Q153" s="295">
        <f t="shared" si="18"/>
        <v>99</v>
      </c>
      <c r="R153" s="294">
        <f t="shared" si="18"/>
        <v>578467.82000000007</v>
      </c>
      <c r="S153" s="295">
        <f t="shared" si="18"/>
        <v>11</v>
      </c>
      <c r="T153" s="296">
        <f t="shared" si="19"/>
        <v>3520680.3900000006</v>
      </c>
      <c r="U153" s="297">
        <f t="shared" si="19"/>
        <v>110</v>
      </c>
    </row>
    <row r="154" spans="1:21" ht="15" customHeight="1" x14ac:dyDescent="0.2">
      <c r="A154" s="1100"/>
      <c r="B154" s="1103"/>
      <c r="C154" s="285" t="s">
        <v>527</v>
      </c>
      <c r="D154" s="291">
        <v>415437.69</v>
      </c>
      <c r="E154" s="298">
        <v>33</v>
      </c>
      <c r="F154" s="291">
        <v>246362.3</v>
      </c>
      <c r="G154" s="298">
        <v>3</v>
      </c>
      <c r="H154" s="291">
        <v>621495.32999999996</v>
      </c>
      <c r="I154" s="298">
        <v>8</v>
      </c>
      <c r="J154" s="291">
        <v>0</v>
      </c>
      <c r="K154" s="298">
        <v>0</v>
      </c>
      <c r="L154" s="291">
        <v>0</v>
      </c>
      <c r="M154" s="298">
        <v>0</v>
      </c>
      <c r="N154" s="291">
        <v>0</v>
      </c>
      <c r="O154" s="298">
        <v>0</v>
      </c>
      <c r="P154" s="291">
        <f t="shared" si="18"/>
        <v>1036933.02</v>
      </c>
      <c r="Q154" s="298">
        <f t="shared" si="18"/>
        <v>41</v>
      </c>
      <c r="R154" s="291">
        <f t="shared" si="18"/>
        <v>246362.3</v>
      </c>
      <c r="S154" s="298">
        <f t="shared" si="18"/>
        <v>3</v>
      </c>
      <c r="T154" s="299">
        <f t="shared" si="19"/>
        <v>1283295.32</v>
      </c>
      <c r="U154" s="300">
        <f t="shared" si="19"/>
        <v>44</v>
      </c>
    </row>
    <row r="155" spans="1:21" ht="15" customHeight="1" x14ac:dyDescent="0.2">
      <c r="A155" s="1100"/>
      <c r="B155" s="1103"/>
      <c r="C155" s="285" t="s">
        <v>528</v>
      </c>
      <c r="D155" s="291">
        <v>280432.34000000003</v>
      </c>
      <c r="E155" s="298">
        <v>24</v>
      </c>
      <c r="F155" s="291">
        <v>381217.12</v>
      </c>
      <c r="G155" s="298">
        <v>18</v>
      </c>
      <c r="H155" s="291">
        <v>1354624.99</v>
      </c>
      <c r="I155" s="298">
        <v>15</v>
      </c>
      <c r="J155" s="291">
        <v>112360.08</v>
      </c>
      <c r="K155" s="298">
        <v>1</v>
      </c>
      <c r="L155" s="291">
        <v>59200</v>
      </c>
      <c r="M155" s="298">
        <v>1</v>
      </c>
      <c r="N155" s="291">
        <v>0</v>
      </c>
      <c r="O155" s="298">
        <v>0</v>
      </c>
      <c r="P155" s="291">
        <f t="shared" si="18"/>
        <v>1694257.33</v>
      </c>
      <c r="Q155" s="298">
        <f t="shared" si="18"/>
        <v>40</v>
      </c>
      <c r="R155" s="291">
        <f t="shared" si="18"/>
        <v>493577.2</v>
      </c>
      <c r="S155" s="298">
        <f t="shared" si="18"/>
        <v>19</v>
      </c>
      <c r="T155" s="299">
        <f t="shared" si="19"/>
        <v>2187834.5300000003</v>
      </c>
      <c r="U155" s="300">
        <f t="shared" si="19"/>
        <v>59</v>
      </c>
    </row>
    <row r="156" spans="1:21" ht="15" customHeight="1" x14ac:dyDescent="0.2">
      <c r="A156" s="1101"/>
      <c r="B156" s="1104"/>
      <c r="C156" s="285" t="s">
        <v>529</v>
      </c>
      <c r="D156" s="291"/>
      <c r="E156" s="298"/>
      <c r="F156" s="291"/>
      <c r="G156" s="298"/>
      <c r="H156" s="291"/>
      <c r="I156" s="298"/>
      <c r="J156" s="291"/>
      <c r="K156" s="298"/>
      <c r="L156" s="291"/>
      <c r="M156" s="298"/>
      <c r="N156" s="291"/>
      <c r="O156" s="298"/>
      <c r="P156" s="291">
        <f t="shared" si="18"/>
        <v>0</v>
      </c>
      <c r="Q156" s="298">
        <f t="shared" si="18"/>
        <v>0</v>
      </c>
      <c r="R156" s="291">
        <f t="shared" si="18"/>
        <v>0</v>
      </c>
      <c r="S156" s="298">
        <f t="shared" si="18"/>
        <v>0</v>
      </c>
      <c r="T156" s="299">
        <f t="shared" si="19"/>
        <v>0</v>
      </c>
      <c r="U156" s="300">
        <f t="shared" si="19"/>
        <v>0</v>
      </c>
    </row>
    <row r="157" spans="1:21" ht="15" customHeight="1" thickBot="1" x14ac:dyDescent="0.25">
      <c r="A157" s="1078" t="s">
        <v>530</v>
      </c>
      <c r="B157" s="1079"/>
      <c r="C157" s="1080"/>
      <c r="D157" s="292">
        <f t="shared" ref="D157:U157" si="33">SUM(D153:D156)</f>
        <v>3017211.25</v>
      </c>
      <c r="E157" s="292">
        <f t="shared" si="33"/>
        <v>147</v>
      </c>
      <c r="F157" s="292">
        <f t="shared" si="33"/>
        <v>1010047.24</v>
      </c>
      <c r="G157" s="292">
        <f t="shared" si="33"/>
        <v>30</v>
      </c>
      <c r="H157" s="292">
        <f t="shared" si="33"/>
        <v>2304757.67</v>
      </c>
      <c r="I157" s="292">
        <f t="shared" si="33"/>
        <v>27</v>
      </c>
      <c r="J157" s="292">
        <f t="shared" si="33"/>
        <v>112360.08</v>
      </c>
      <c r="K157" s="292">
        <f t="shared" si="33"/>
        <v>1</v>
      </c>
      <c r="L157" s="292">
        <f t="shared" si="33"/>
        <v>351434</v>
      </c>
      <c r="M157" s="292">
        <f t="shared" si="33"/>
        <v>6</v>
      </c>
      <c r="N157" s="292">
        <f t="shared" si="33"/>
        <v>196000</v>
      </c>
      <c r="O157" s="292">
        <f t="shared" si="33"/>
        <v>2</v>
      </c>
      <c r="P157" s="292">
        <f t="shared" si="33"/>
        <v>5673402.9199999999</v>
      </c>
      <c r="Q157" s="292">
        <f t="shared" si="33"/>
        <v>180</v>
      </c>
      <c r="R157" s="292">
        <f t="shared" si="33"/>
        <v>1318407.32</v>
      </c>
      <c r="S157" s="292">
        <f t="shared" si="33"/>
        <v>33</v>
      </c>
      <c r="T157" s="292">
        <f t="shared" si="33"/>
        <v>6991810.2400000012</v>
      </c>
      <c r="U157" s="293">
        <f t="shared" si="33"/>
        <v>213</v>
      </c>
    </row>
    <row r="158" spans="1:21" ht="15" customHeight="1" x14ac:dyDescent="0.2">
      <c r="A158" s="1081">
        <v>31</v>
      </c>
      <c r="B158" s="1084" t="s">
        <v>455</v>
      </c>
      <c r="C158" s="267" t="s">
        <v>526</v>
      </c>
      <c r="D158" s="268">
        <v>2608110.77</v>
      </c>
      <c r="E158" s="269">
        <v>88</v>
      </c>
      <c r="F158" s="268">
        <v>331696.09999999998</v>
      </c>
      <c r="G158" s="269">
        <v>15</v>
      </c>
      <c r="H158" s="268">
        <v>963829.49</v>
      </c>
      <c r="I158" s="269">
        <v>10</v>
      </c>
      <c r="J158" s="268">
        <v>0</v>
      </c>
      <c r="K158" s="269">
        <v>0</v>
      </c>
      <c r="L158" s="268">
        <v>108076</v>
      </c>
      <c r="M158" s="269">
        <v>2</v>
      </c>
      <c r="N158" s="268">
        <v>72000</v>
      </c>
      <c r="O158" s="269">
        <v>1</v>
      </c>
      <c r="P158" s="268">
        <f t="shared" si="18"/>
        <v>3680016.26</v>
      </c>
      <c r="Q158" s="269">
        <f t="shared" si="18"/>
        <v>100</v>
      </c>
      <c r="R158" s="268">
        <f t="shared" si="18"/>
        <v>403696.1</v>
      </c>
      <c r="S158" s="269">
        <f t="shared" si="18"/>
        <v>16</v>
      </c>
      <c r="T158" s="270">
        <f t="shared" si="19"/>
        <v>4083712.36</v>
      </c>
      <c r="U158" s="271">
        <f t="shared" si="19"/>
        <v>116</v>
      </c>
    </row>
    <row r="159" spans="1:21" ht="15" customHeight="1" x14ac:dyDescent="0.2">
      <c r="A159" s="1082"/>
      <c r="B159" s="1085"/>
      <c r="C159" s="272" t="s">
        <v>527</v>
      </c>
      <c r="D159" s="273">
        <v>1464300.9</v>
      </c>
      <c r="E159" s="274">
        <v>66</v>
      </c>
      <c r="F159" s="273">
        <v>323452.40000000002</v>
      </c>
      <c r="G159" s="274">
        <v>10</v>
      </c>
      <c r="H159" s="273">
        <v>1706655.66</v>
      </c>
      <c r="I159" s="274">
        <v>22</v>
      </c>
      <c r="J159" s="273">
        <v>106146.59</v>
      </c>
      <c r="K159" s="274">
        <v>1</v>
      </c>
      <c r="L159" s="273">
        <v>304661</v>
      </c>
      <c r="M159" s="274">
        <v>6</v>
      </c>
      <c r="N159" s="273">
        <v>108000</v>
      </c>
      <c r="O159" s="274">
        <v>1</v>
      </c>
      <c r="P159" s="273">
        <f t="shared" si="18"/>
        <v>3475617.5599999996</v>
      </c>
      <c r="Q159" s="274">
        <f t="shared" si="18"/>
        <v>94</v>
      </c>
      <c r="R159" s="273">
        <f t="shared" si="18"/>
        <v>537598.99</v>
      </c>
      <c r="S159" s="274">
        <f t="shared" si="18"/>
        <v>12</v>
      </c>
      <c r="T159" s="275">
        <f t="shared" si="19"/>
        <v>4013216.55</v>
      </c>
      <c r="U159" s="276">
        <f t="shared" si="19"/>
        <v>106</v>
      </c>
    </row>
    <row r="160" spans="1:21" ht="15" customHeight="1" x14ac:dyDescent="0.2">
      <c r="A160" s="1082"/>
      <c r="B160" s="1085"/>
      <c r="C160" s="272" t="s">
        <v>528</v>
      </c>
      <c r="D160" s="273">
        <v>1321996.49</v>
      </c>
      <c r="E160" s="274">
        <v>57</v>
      </c>
      <c r="F160" s="273">
        <v>195320.05</v>
      </c>
      <c r="G160" s="274">
        <v>7</v>
      </c>
      <c r="H160" s="273">
        <v>2956250.91</v>
      </c>
      <c r="I160" s="274">
        <v>28</v>
      </c>
      <c r="J160" s="273">
        <v>0</v>
      </c>
      <c r="K160" s="274">
        <v>0</v>
      </c>
      <c r="L160" s="273">
        <v>60000</v>
      </c>
      <c r="M160" s="274">
        <v>1</v>
      </c>
      <c r="N160" s="273">
        <v>99000</v>
      </c>
      <c r="O160" s="274">
        <v>3</v>
      </c>
      <c r="P160" s="273">
        <f t="shared" si="18"/>
        <v>4338247.4000000004</v>
      </c>
      <c r="Q160" s="274">
        <f t="shared" si="18"/>
        <v>86</v>
      </c>
      <c r="R160" s="273">
        <f t="shared" si="18"/>
        <v>294320.05</v>
      </c>
      <c r="S160" s="274">
        <f t="shared" si="18"/>
        <v>10</v>
      </c>
      <c r="T160" s="275">
        <f t="shared" si="19"/>
        <v>4632567.45</v>
      </c>
      <c r="U160" s="276">
        <f t="shared" si="19"/>
        <v>96</v>
      </c>
    </row>
    <row r="161" spans="1:21" ht="15" customHeight="1" x14ac:dyDescent="0.2">
      <c r="A161" s="1083"/>
      <c r="B161" s="1086"/>
      <c r="C161" s="272" t="s">
        <v>529</v>
      </c>
      <c r="D161" s="273"/>
      <c r="E161" s="274"/>
      <c r="F161" s="273"/>
      <c r="G161" s="274"/>
      <c r="H161" s="273"/>
      <c r="I161" s="274"/>
      <c r="J161" s="273"/>
      <c r="K161" s="274"/>
      <c r="L161" s="273"/>
      <c r="M161" s="274"/>
      <c r="N161" s="273"/>
      <c r="O161" s="274"/>
      <c r="P161" s="273">
        <f t="shared" si="18"/>
        <v>0</v>
      </c>
      <c r="Q161" s="274">
        <f t="shared" si="18"/>
        <v>0</v>
      </c>
      <c r="R161" s="273">
        <f t="shared" si="18"/>
        <v>0</v>
      </c>
      <c r="S161" s="274">
        <f t="shared" si="18"/>
        <v>0</v>
      </c>
      <c r="T161" s="275">
        <f t="shared" si="19"/>
        <v>0</v>
      </c>
      <c r="U161" s="276">
        <f t="shared" si="19"/>
        <v>0</v>
      </c>
    </row>
    <row r="162" spans="1:21" ht="15" customHeight="1" thickBot="1" x14ac:dyDescent="0.25">
      <c r="A162" s="1087" t="s">
        <v>530</v>
      </c>
      <c r="B162" s="1088"/>
      <c r="C162" s="1089"/>
      <c r="D162" s="278">
        <f t="shared" ref="D162:U162" si="34">SUM(D158:D161)</f>
        <v>5394408.1600000001</v>
      </c>
      <c r="E162" s="278">
        <f t="shared" si="34"/>
        <v>211</v>
      </c>
      <c r="F162" s="278">
        <f t="shared" si="34"/>
        <v>850468.55</v>
      </c>
      <c r="G162" s="278">
        <f t="shared" si="34"/>
        <v>32</v>
      </c>
      <c r="H162" s="278">
        <f t="shared" si="34"/>
        <v>5626736.0600000005</v>
      </c>
      <c r="I162" s="278">
        <f t="shared" si="34"/>
        <v>60</v>
      </c>
      <c r="J162" s="278">
        <f t="shared" si="34"/>
        <v>106146.59</v>
      </c>
      <c r="K162" s="278">
        <f t="shared" si="34"/>
        <v>1</v>
      </c>
      <c r="L162" s="278">
        <f t="shared" si="34"/>
        <v>472737</v>
      </c>
      <c r="M162" s="278">
        <f t="shared" si="34"/>
        <v>9</v>
      </c>
      <c r="N162" s="278">
        <f t="shared" si="34"/>
        <v>279000</v>
      </c>
      <c r="O162" s="278">
        <f t="shared" si="34"/>
        <v>5</v>
      </c>
      <c r="P162" s="278">
        <f t="shared" si="34"/>
        <v>11493881.219999999</v>
      </c>
      <c r="Q162" s="278">
        <f t="shared" si="34"/>
        <v>280</v>
      </c>
      <c r="R162" s="278">
        <f t="shared" si="34"/>
        <v>1235615.1399999999</v>
      </c>
      <c r="S162" s="278">
        <f t="shared" si="34"/>
        <v>38</v>
      </c>
      <c r="T162" s="278">
        <f t="shared" si="34"/>
        <v>12729496.359999999</v>
      </c>
      <c r="U162" s="279">
        <f t="shared" si="34"/>
        <v>318</v>
      </c>
    </row>
    <row r="163" spans="1:21" ht="15" customHeight="1" x14ac:dyDescent="0.2">
      <c r="A163" s="1093">
        <v>32</v>
      </c>
      <c r="B163" s="1096" t="s">
        <v>456</v>
      </c>
      <c r="C163" s="280" t="s">
        <v>526</v>
      </c>
      <c r="D163" s="281">
        <v>2223883.33</v>
      </c>
      <c r="E163" s="282">
        <v>48</v>
      </c>
      <c r="F163" s="281">
        <v>270122.08</v>
      </c>
      <c r="G163" s="282">
        <v>10</v>
      </c>
      <c r="H163" s="281">
        <v>1125065.58</v>
      </c>
      <c r="I163" s="282">
        <v>13</v>
      </c>
      <c r="J163" s="281">
        <v>0</v>
      </c>
      <c r="K163" s="282">
        <v>0</v>
      </c>
      <c r="L163" s="281">
        <v>482046.48</v>
      </c>
      <c r="M163" s="282">
        <v>8</v>
      </c>
      <c r="N163" s="281">
        <v>0</v>
      </c>
      <c r="O163" s="282">
        <v>0</v>
      </c>
      <c r="P163" s="281">
        <f t="shared" si="18"/>
        <v>3830995.39</v>
      </c>
      <c r="Q163" s="282">
        <f t="shared" si="18"/>
        <v>69</v>
      </c>
      <c r="R163" s="281">
        <f t="shared" si="18"/>
        <v>270122.08</v>
      </c>
      <c r="S163" s="282">
        <f t="shared" si="18"/>
        <v>10</v>
      </c>
      <c r="T163" s="283">
        <f t="shared" si="19"/>
        <v>4101117.47</v>
      </c>
      <c r="U163" s="284">
        <f t="shared" si="19"/>
        <v>79</v>
      </c>
    </row>
    <row r="164" spans="1:21" ht="15" customHeight="1" x14ac:dyDescent="0.2">
      <c r="A164" s="1094"/>
      <c r="B164" s="1097"/>
      <c r="C164" s="285" t="s">
        <v>527</v>
      </c>
      <c r="D164" s="286">
        <v>1969810</v>
      </c>
      <c r="E164" s="287">
        <v>45</v>
      </c>
      <c r="F164" s="286">
        <v>102000</v>
      </c>
      <c r="G164" s="287">
        <v>1</v>
      </c>
      <c r="H164" s="286">
        <v>2414231</v>
      </c>
      <c r="I164" s="287">
        <v>28</v>
      </c>
      <c r="J164" s="286">
        <v>0</v>
      </c>
      <c r="K164" s="287">
        <v>0</v>
      </c>
      <c r="L164" s="286">
        <v>118260</v>
      </c>
      <c r="M164" s="287">
        <v>3</v>
      </c>
      <c r="N164" s="286">
        <v>118718</v>
      </c>
      <c r="O164" s="287">
        <v>3</v>
      </c>
      <c r="P164" s="286">
        <f t="shared" si="18"/>
        <v>4502301</v>
      </c>
      <c r="Q164" s="287">
        <f t="shared" si="18"/>
        <v>76</v>
      </c>
      <c r="R164" s="286">
        <f t="shared" si="18"/>
        <v>220718</v>
      </c>
      <c r="S164" s="287">
        <f t="shared" si="18"/>
        <v>4</v>
      </c>
      <c r="T164" s="288">
        <f t="shared" si="19"/>
        <v>4723019</v>
      </c>
      <c r="U164" s="289">
        <f t="shared" si="19"/>
        <v>80</v>
      </c>
    </row>
    <row r="165" spans="1:21" ht="15" customHeight="1" x14ac:dyDescent="0.2">
      <c r="A165" s="1094"/>
      <c r="B165" s="1097"/>
      <c r="C165" s="285" t="s">
        <v>528</v>
      </c>
      <c r="D165" s="286">
        <v>848850.43</v>
      </c>
      <c r="E165" s="287">
        <v>19</v>
      </c>
      <c r="F165" s="286">
        <v>85016.95</v>
      </c>
      <c r="G165" s="287">
        <v>3</v>
      </c>
      <c r="H165" s="286">
        <v>2795599.5</v>
      </c>
      <c r="I165" s="287">
        <v>30</v>
      </c>
      <c r="J165" s="286">
        <v>0</v>
      </c>
      <c r="K165" s="287">
        <v>0</v>
      </c>
      <c r="L165" s="286">
        <v>399862</v>
      </c>
      <c r="M165" s="287">
        <v>7</v>
      </c>
      <c r="N165" s="286">
        <v>122550</v>
      </c>
      <c r="O165" s="287">
        <v>3</v>
      </c>
      <c r="P165" s="286">
        <f t="shared" si="18"/>
        <v>4044311.93</v>
      </c>
      <c r="Q165" s="287">
        <f t="shared" si="18"/>
        <v>56</v>
      </c>
      <c r="R165" s="286">
        <f t="shared" si="18"/>
        <v>207566.95</v>
      </c>
      <c r="S165" s="287">
        <f t="shared" si="18"/>
        <v>6</v>
      </c>
      <c r="T165" s="288">
        <f t="shared" si="19"/>
        <v>4251878.88</v>
      </c>
      <c r="U165" s="289">
        <f t="shared" si="19"/>
        <v>62</v>
      </c>
    </row>
    <row r="166" spans="1:21" ht="15" customHeight="1" x14ac:dyDescent="0.2">
      <c r="A166" s="1095"/>
      <c r="B166" s="1098"/>
      <c r="C166" s="285" t="s">
        <v>529</v>
      </c>
      <c r="D166" s="286"/>
      <c r="E166" s="287"/>
      <c r="F166" s="286"/>
      <c r="G166" s="287"/>
      <c r="H166" s="286"/>
      <c r="I166" s="287"/>
      <c r="J166" s="286"/>
      <c r="K166" s="287"/>
      <c r="L166" s="286"/>
      <c r="M166" s="287"/>
      <c r="N166" s="286"/>
      <c r="O166" s="287"/>
      <c r="P166" s="286">
        <f t="shared" si="18"/>
        <v>0</v>
      </c>
      <c r="Q166" s="287">
        <f t="shared" si="18"/>
        <v>0</v>
      </c>
      <c r="R166" s="286">
        <f t="shared" si="18"/>
        <v>0</v>
      </c>
      <c r="S166" s="287">
        <f t="shared" si="18"/>
        <v>0</v>
      </c>
      <c r="T166" s="288">
        <f t="shared" si="19"/>
        <v>0</v>
      </c>
      <c r="U166" s="289">
        <f t="shared" si="19"/>
        <v>0</v>
      </c>
    </row>
    <row r="167" spans="1:21" ht="15" customHeight="1" thickBot="1" x14ac:dyDescent="0.25">
      <c r="A167" s="1078" t="s">
        <v>530</v>
      </c>
      <c r="B167" s="1079"/>
      <c r="C167" s="1080"/>
      <c r="D167" s="292">
        <f t="shared" ref="D167:U167" si="35">SUM(D163:D166)</f>
        <v>5042543.76</v>
      </c>
      <c r="E167" s="292">
        <f t="shared" si="35"/>
        <v>112</v>
      </c>
      <c r="F167" s="292">
        <f t="shared" si="35"/>
        <v>457139.03</v>
      </c>
      <c r="G167" s="292">
        <f t="shared" si="35"/>
        <v>14</v>
      </c>
      <c r="H167" s="292">
        <f t="shared" si="35"/>
        <v>6334896.0800000001</v>
      </c>
      <c r="I167" s="292">
        <f t="shared" si="35"/>
        <v>71</v>
      </c>
      <c r="J167" s="292">
        <f t="shared" si="35"/>
        <v>0</v>
      </c>
      <c r="K167" s="292">
        <f t="shared" si="35"/>
        <v>0</v>
      </c>
      <c r="L167" s="292">
        <f t="shared" si="35"/>
        <v>1000168.48</v>
      </c>
      <c r="M167" s="292">
        <f t="shared" si="35"/>
        <v>18</v>
      </c>
      <c r="N167" s="292">
        <f t="shared" si="35"/>
        <v>241268</v>
      </c>
      <c r="O167" s="292">
        <f t="shared" si="35"/>
        <v>6</v>
      </c>
      <c r="P167" s="292">
        <f t="shared" si="35"/>
        <v>12377608.32</v>
      </c>
      <c r="Q167" s="292">
        <f t="shared" si="35"/>
        <v>201</v>
      </c>
      <c r="R167" s="292">
        <f t="shared" si="35"/>
        <v>698407.03</v>
      </c>
      <c r="S167" s="292">
        <f t="shared" si="35"/>
        <v>20</v>
      </c>
      <c r="T167" s="292">
        <f t="shared" si="35"/>
        <v>13076015.350000001</v>
      </c>
      <c r="U167" s="293">
        <f t="shared" si="35"/>
        <v>221</v>
      </c>
    </row>
    <row r="168" spans="1:21" ht="15" customHeight="1" x14ac:dyDescent="0.2">
      <c r="A168" s="1081">
        <v>33</v>
      </c>
      <c r="B168" s="1084" t="s">
        <v>457</v>
      </c>
      <c r="C168" s="267" t="s">
        <v>526</v>
      </c>
      <c r="D168" s="268">
        <v>9882848.4900000002</v>
      </c>
      <c r="E168" s="269">
        <v>155</v>
      </c>
      <c r="F168" s="268">
        <v>1911529.58</v>
      </c>
      <c r="G168" s="269">
        <v>51</v>
      </c>
      <c r="H168" s="268">
        <v>222230.93</v>
      </c>
      <c r="I168" s="269">
        <v>3</v>
      </c>
      <c r="J168" s="268">
        <v>0</v>
      </c>
      <c r="K168" s="269">
        <v>0</v>
      </c>
      <c r="L168" s="268">
        <v>2335887.17</v>
      </c>
      <c r="M168" s="269">
        <v>41</v>
      </c>
      <c r="N168" s="268">
        <v>609590.9</v>
      </c>
      <c r="O168" s="269">
        <v>12</v>
      </c>
      <c r="P168" s="268">
        <f t="shared" si="18"/>
        <v>12440966.59</v>
      </c>
      <c r="Q168" s="269">
        <f t="shared" si="18"/>
        <v>199</v>
      </c>
      <c r="R168" s="268">
        <f t="shared" si="18"/>
        <v>2521120.48</v>
      </c>
      <c r="S168" s="269">
        <f t="shared" si="18"/>
        <v>63</v>
      </c>
      <c r="T168" s="270">
        <f t="shared" si="19"/>
        <v>14962087.07</v>
      </c>
      <c r="U168" s="271">
        <f t="shared" si="19"/>
        <v>262</v>
      </c>
    </row>
    <row r="169" spans="1:21" ht="15" customHeight="1" x14ac:dyDescent="0.2">
      <c r="A169" s="1082"/>
      <c r="B169" s="1085"/>
      <c r="C169" s="272" t="s">
        <v>527</v>
      </c>
      <c r="D169" s="273">
        <v>4038138.23</v>
      </c>
      <c r="E169" s="274">
        <v>86</v>
      </c>
      <c r="F169" s="273">
        <v>1002876.91</v>
      </c>
      <c r="G169" s="274">
        <v>22</v>
      </c>
      <c r="H169" s="273">
        <v>1648270.6</v>
      </c>
      <c r="I169" s="274">
        <v>19</v>
      </c>
      <c r="J169" s="273">
        <v>0</v>
      </c>
      <c r="K169" s="274">
        <v>0</v>
      </c>
      <c r="L169" s="273">
        <v>1026948.94</v>
      </c>
      <c r="M169" s="274">
        <v>20</v>
      </c>
      <c r="N169" s="273">
        <v>475295.25</v>
      </c>
      <c r="O169" s="274">
        <v>7</v>
      </c>
      <c r="P169" s="273">
        <f t="shared" ref="P169:S181" si="36">D169+H169+L169</f>
        <v>6713357.7699999996</v>
      </c>
      <c r="Q169" s="274">
        <f t="shared" si="36"/>
        <v>125</v>
      </c>
      <c r="R169" s="273">
        <f t="shared" si="36"/>
        <v>1478172.1600000001</v>
      </c>
      <c r="S169" s="274">
        <f t="shared" si="36"/>
        <v>29</v>
      </c>
      <c r="T169" s="275">
        <f t="shared" ref="T169:U181" si="37">P169+R169</f>
        <v>8191529.9299999997</v>
      </c>
      <c r="U169" s="276">
        <f t="shared" si="37"/>
        <v>154</v>
      </c>
    </row>
    <row r="170" spans="1:21" ht="15" customHeight="1" x14ac:dyDescent="0.2">
      <c r="A170" s="1082"/>
      <c r="B170" s="1085"/>
      <c r="C170" s="272" t="s">
        <v>528</v>
      </c>
      <c r="D170" s="273">
        <v>2737043.62</v>
      </c>
      <c r="E170" s="274">
        <v>57</v>
      </c>
      <c r="F170" s="273">
        <v>1466442.39</v>
      </c>
      <c r="G170" s="274">
        <v>27</v>
      </c>
      <c r="H170" s="273">
        <v>3970976.22</v>
      </c>
      <c r="I170" s="274">
        <v>36</v>
      </c>
      <c r="J170" s="273">
        <v>96943.84</v>
      </c>
      <c r="K170" s="274">
        <v>1</v>
      </c>
      <c r="L170" s="273">
        <v>477437.58</v>
      </c>
      <c r="M170" s="274">
        <v>11</v>
      </c>
      <c r="N170" s="273">
        <v>285531</v>
      </c>
      <c r="O170" s="274">
        <v>5</v>
      </c>
      <c r="P170" s="273">
        <f t="shared" si="36"/>
        <v>7185457.4199999999</v>
      </c>
      <c r="Q170" s="274">
        <f t="shared" si="36"/>
        <v>104</v>
      </c>
      <c r="R170" s="273">
        <f t="shared" si="36"/>
        <v>1848917.23</v>
      </c>
      <c r="S170" s="274">
        <f t="shared" si="36"/>
        <v>33</v>
      </c>
      <c r="T170" s="275">
        <f t="shared" si="37"/>
        <v>9034374.6500000004</v>
      </c>
      <c r="U170" s="276">
        <f t="shared" si="37"/>
        <v>137</v>
      </c>
    </row>
    <row r="171" spans="1:21" ht="15" customHeight="1" x14ac:dyDescent="0.2">
      <c r="A171" s="1083"/>
      <c r="B171" s="1086"/>
      <c r="C171" s="272" t="s">
        <v>529</v>
      </c>
      <c r="D171" s="273"/>
      <c r="E171" s="274"/>
      <c r="F171" s="273"/>
      <c r="G171" s="274"/>
      <c r="H171" s="273"/>
      <c r="I171" s="274"/>
      <c r="J171" s="273"/>
      <c r="K171" s="274"/>
      <c r="L171" s="273"/>
      <c r="M171" s="274"/>
      <c r="N171" s="273"/>
      <c r="O171" s="274"/>
      <c r="P171" s="273">
        <f t="shared" si="36"/>
        <v>0</v>
      </c>
      <c r="Q171" s="274">
        <f t="shared" si="36"/>
        <v>0</v>
      </c>
      <c r="R171" s="273">
        <f t="shared" si="36"/>
        <v>0</v>
      </c>
      <c r="S171" s="274">
        <f t="shared" si="36"/>
        <v>0</v>
      </c>
      <c r="T171" s="275">
        <f t="shared" si="37"/>
        <v>0</v>
      </c>
      <c r="U171" s="276">
        <f t="shared" si="37"/>
        <v>0</v>
      </c>
    </row>
    <row r="172" spans="1:21" ht="15" customHeight="1" thickBot="1" x14ac:dyDescent="0.25">
      <c r="A172" s="1087" t="s">
        <v>530</v>
      </c>
      <c r="B172" s="1088"/>
      <c r="C172" s="1089"/>
      <c r="D172" s="278">
        <f t="shared" ref="D172:U172" si="38">SUM(D168:D171)</f>
        <v>16658030.34</v>
      </c>
      <c r="E172" s="278">
        <f t="shared" si="38"/>
        <v>298</v>
      </c>
      <c r="F172" s="278">
        <f t="shared" si="38"/>
        <v>4380848.88</v>
      </c>
      <c r="G172" s="278">
        <f t="shared" si="38"/>
        <v>100</v>
      </c>
      <c r="H172" s="278">
        <f t="shared" si="38"/>
        <v>5841477.75</v>
      </c>
      <c r="I172" s="278">
        <f t="shared" si="38"/>
        <v>58</v>
      </c>
      <c r="J172" s="278">
        <f t="shared" si="38"/>
        <v>96943.84</v>
      </c>
      <c r="K172" s="278">
        <f t="shared" si="38"/>
        <v>1</v>
      </c>
      <c r="L172" s="278">
        <f t="shared" si="38"/>
        <v>3840273.69</v>
      </c>
      <c r="M172" s="278">
        <f t="shared" si="38"/>
        <v>72</v>
      </c>
      <c r="N172" s="278">
        <f t="shared" si="38"/>
        <v>1370417.15</v>
      </c>
      <c r="O172" s="278">
        <f t="shared" si="38"/>
        <v>24</v>
      </c>
      <c r="P172" s="278">
        <f t="shared" si="38"/>
        <v>26339781.780000001</v>
      </c>
      <c r="Q172" s="278">
        <f t="shared" si="38"/>
        <v>428</v>
      </c>
      <c r="R172" s="278">
        <f t="shared" si="38"/>
        <v>5848209.8700000001</v>
      </c>
      <c r="S172" s="278">
        <f t="shared" si="38"/>
        <v>125</v>
      </c>
      <c r="T172" s="278">
        <f t="shared" si="38"/>
        <v>32187991.649999999</v>
      </c>
      <c r="U172" s="279">
        <f t="shared" si="38"/>
        <v>553</v>
      </c>
    </row>
    <row r="173" spans="1:21" ht="15" customHeight="1" x14ac:dyDescent="0.2">
      <c r="A173" s="1093">
        <v>34</v>
      </c>
      <c r="B173" s="1096" t="s">
        <v>458</v>
      </c>
      <c r="C173" s="280" t="s">
        <v>526</v>
      </c>
      <c r="D173" s="281">
        <v>958690</v>
      </c>
      <c r="E173" s="282">
        <v>18</v>
      </c>
      <c r="F173" s="281">
        <v>348200</v>
      </c>
      <c r="G173" s="282">
        <v>6</v>
      </c>
      <c r="H173" s="281">
        <v>0</v>
      </c>
      <c r="I173" s="282">
        <v>0</v>
      </c>
      <c r="J173" s="281">
        <v>0</v>
      </c>
      <c r="K173" s="282">
        <v>0</v>
      </c>
      <c r="L173" s="281">
        <v>378000</v>
      </c>
      <c r="M173" s="282">
        <v>10</v>
      </c>
      <c r="N173" s="281">
        <v>306400</v>
      </c>
      <c r="O173" s="282">
        <v>3</v>
      </c>
      <c r="P173" s="281">
        <f t="shared" si="36"/>
        <v>1336690</v>
      </c>
      <c r="Q173" s="282">
        <f t="shared" si="36"/>
        <v>28</v>
      </c>
      <c r="R173" s="281">
        <f t="shared" si="36"/>
        <v>654600</v>
      </c>
      <c r="S173" s="282">
        <f t="shared" si="36"/>
        <v>9</v>
      </c>
      <c r="T173" s="283">
        <f t="shared" si="37"/>
        <v>1991290</v>
      </c>
      <c r="U173" s="284">
        <f t="shared" si="37"/>
        <v>37</v>
      </c>
    </row>
    <row r="174" spans="1:21" ht="15" customHeight="1" x14ac:dyDescent="0.2">
      <c r="A174" s="1094"/>
      <c r="B174" s="1097"/>
      <c r="C174" s="285" t="s">
        <v>527</v>
      </c>
      <c r="D174" s="286">
        <v>24500</v>
      </c>
      <c r="E174" s="287">
        <v>1</v>
      </c>
      <c r="F174" s="286">
        <v>179600</v>
      </c>
      <c r="G174" s="287">
        <v>4</v>
      </c>
      <c r="H174" s="286">
        <v>207577</v>
      </c>
      <c r="I174" s="287">
        <v>2</v>
      </c>
      <c r="J174" s="286">
        <v>0</v>
      </c>
      <c r="K174" s="287">
        <v>0</v>
      </c>
      <c r="L174" s="286">
        <v>293348</v>
      </c>
      <c r="M174" s="287">
        <v>9</v>
      </c>
      <c r="N174" s="286">
        <v>50000</v>
      </c>
      <c r="O174" s="287">
        <v>1</v>
      </c>
      <c r="P174" s="286">
        <f t="shared" si="36"/>
        <v>525425</v>
      </c>
      <c r="Q174" s="287">
        <f t="shared" si="36"/>
        <v>12</v>
      </c>
      <c r="R174" s="286">
        <f t="shared" si="36"/>
        <v>229600</v>
      </c>
      <c r="S174" s="287">
        <f t="shared" si="36"/>
        <v>5</v>
      </c>
      <c r="T174" s="288">
        <f t="shared" si="37"/>
        <v>755025</v>
      </c>
      <c r="U174" s="289">
        <f t="shared" si="37"/>
        <v>17</v>
      </c>
    </row>
    <row r="175" spans="1:21" ht="15" customHeight="1" x14ac:dyDescent="0.2">
      <c r="A175" s="1094"/>
      <c r="B175" s="1097"/>
      <c r="C175" s="285" t="s">
        <v>528</v>
      </c>
      <c r="D175" s="286">
        <v>97531</v>
      </c>
      <c r="E175" s="287">
        <v>2</v>
      </c>
      <c r="F175" s="286">
        <v>0</v>
      </c>
      <c r="G175" s="287">
        <v>0</v>
      </c>
      <c r="H175" s="286">
        <v>367780</v>
      </c>
      <c r="I175" s="287">
        <v>5</v>
      </c>
      <c r="J175" s="286">
        <v>0</v>
      </c>
      <c r="K175" s="287">
        <v>0</v>
      </c>
      <c r="L175" s="286">
        <v>0</v>
      </c>
      <c r="M175" s="287">
        <v>0</v>
      </c>
      <c r="N175" s="286">
        <v>0</v>
      </c>
      <c r="O175" s="287">
        <v>0</v>
      </c>
      <c r="P175" s="286">
        <f t="shared" si="36"/>
        <v>465311</v>
      </c>
      <c r="Q175" s="287">
        <f t="shared" si="36"/>
        <v>7</v>
      </c>
      <c r="R175" s="286">
        <f t="shared" si="36"/>
        <v>0</v>
      </c>
      <c r="S175" s="287">
        <f t="shared" si="36"/>
        <v>0</v>
      </c>
      <c r="T175" s="288">
        <f t="shared" si="37"/>
        <v>465311</v>
      </c>
      <c r="U175" s="289">
        <f t="shared" si="37"/>
        <v>7</v>
      </c>
    </row>
    <row r="176" spans="1:21" ht="15" customHeight="1" x14ac:dyDescent="0.2">
      <c r="A176" s="1095"/>
      <c r="B176" s="1098"/>
      <c r="C176" s="285" t="s">
        <v>529</v>
      </c>
      <c r="D176" s="286"/>
      <c r="E176" s="287"/>
      <c r="F176" s="286"/>
      <c r="G176" s="287"/>
      <c r="H176" s="286"/>
      <c r="I176" s="287"/>
      <c r="J176" s="286"/>
      <c r="K176" s="287"/>
      <c r="L176" s="286"/>
      <c r="M176" s="287"/>
      <c r="N176" s="286"/>
      <c r="O176" s="287"/>
      <c r="P176" s="286">
        <f t="shared" si="36"/>
        <v>0</v>
      </c>
      <c r="Q176" s="287">
        <f t="shared" si="36"/>
        <v>0</v>
      </c>
      <c r="R176" s="286">
        <f t="shared" si="36"/>
        <v>0</v>
      </c>
      <c r="S176" s="287">
        <f t="shared" si="36"/>
        <v>0</v>
      </c>
      <c r="T176" s="288">
        <f t="shared" si="37"/>
        <v>0</v>
      </c>
      <c r="U176" s="289">
        <f t="shared" si="37"/>
        <v>0</v>
      </c>
    </row>
    <row r="177" spans="1:21" ht="15" customHeight="1" thickBot="1" x14ac:dyDescent="0.25">
      <c r="A177" s="1078" t="s">
        <v>530</v>
      </c>
      <c r="B177" s="1079"/>
      <c r="C177" s="1080"/>
      <c r="D177" s="292">
        <f t="shared" ref="D177:U177" si="39">SUM(D173:D176)</f>
        <v>1080721</v>
      </c>
      <c r="E177" s="292">
        <f t="shared" si="39"/>
        <v>21</v>
      </c>
      <c r="F177" s="292">
        <f t="shared" si="39"/>
        <v>527800</v>
      </c>
      <c r="G177" s="292">
        <f t="shared" si="39"/>
        <v>10</v>
      </c>
      <c r="H177" s="292">
        <f t="shared" si="39"/>
        <v>575357</v>
      </c>
      <c r="I177" s="292">
        <f t="shared" si="39"/>
        <v>7</v>
      </c>
      <c r="J177" s="292">
        <f t="shared" si="39"/>
        <v>0</v>
      </c>
      <c r="K177" s="292">
        <f t="shared" si="39"/>
        <v>0</v>
      </c>
      <c r="L177" s="292">
        <f t="shared" si="39"/>
        <v>671348</v>
      </c>
      <c r="M177" s="292">
        <f t="shared" si="39"/>
        <v>19</v>
      </c>
      <c r="N177" s="292">
        <f t="shared" si="39"/>
        <v>356400</v>
      </c>
      <c r="O177" s="292">
        <f t="shared" si="39"/>
        <v>4</v>
      </c>
      <c r="P177" s="292">
        <f t="shared" si="39"/>
        <v>2327426</v>
      </c>
      <c r="Q177" s="292">
        <f t="shared" si="39"/>
        <v>47</v>
      </c>
      <c r="R177" s="292">
        <f t="shared" si="39"/>
        <v>884200</v>
      </c>
      <c r="S177" s="292">
        <f t="shared" si="39"/>
        <v>14</v>
      </c>
      <c r="T177" s="292">
        <f t="shared" si="39"/>
        <v>3211626</v>
      </c>
      <c r="U177" s="293">
        <f t="shared" si="39"/>
        <v>61</v>
      </c>
    </row>
    <row r="178" spans="1:21" ht="15" customHeight="1" x14ac:dyDescent="0.2">
      <c r="A178" s="1081">
        <v>35</v>
      </c>
      <c r="B178" s="1084" t="s">
        <v>459</v>
      </c>
      <c r="C178" s="267" t="s">
        <v>526</v>
      </c>
      <c r="D178" s="268">
        <v>8219599</v>
      </c>
      <c r="E178" s="269">
        <v>200</v>
      </c>
      <c r="F178" s="268">
        <v>892407</v>
      </c>
      <c r="G178" s="269">
        <v>57</v>
      </c>
      <c r="H178" s="268">
        <v>1396522</v>
      </c>
      <c r="I178" s="269">
        <v>16</v>
      </c>
      <c r="J178" s="268">
        <v>0</v>
      </c>
      <c r="K178" s="269">
        <v>0</v>
      </c>
      <c r="L178" s="268">
        <v>646750</v>
      </c>
      <c r="M178" s="269">
        <v>15</v>
      </c>
      <c r="N178" s="268">
        <v>137409</v>
      </c>
      <c r="O178" s="269">
        <v>3</v>
      </c>
      <c r="P178" s="268">
        <f t="shared" si="36"/>
        <v>10262871</v>
      </c>
      <c r="Q178" s="269">
        <f t="shared" si="36"/>
        <v>231</v>
      </c>
      <c r="R178" s="268">
        <f t="shared" si="36"/>
        <v>1029816</v>
      </c>
      <c r="S178" s="269">
        <f t="shared" si="36"/>
        <v>60</v>
      </c>
      <c r="T178" s="270">
        <f t="shared" si="37"/>
        <v>11292687</v>
      </c>
      <c r="U178" s="271">
        <f t="shared" si="37"/>
        <v>291</v>
      </c>
    </row>
    <row r="179" spans="1:21" ht="15" customHeight="1" x14ac:dyDescent="0.2">
      <c r="A179" s="1082"/>
      <c r="B179" s="1085"/>
      <c r="C179" s="272" t="s">
        <v>527</v>
      </c>
      <c r="D179" s="273">
        <v>3524869</v>
      </c>
      <c r="E179" s="274">
        <v>133</v>
      </c>
      <c r="F179" s="273">
        <v>2202230</v>
      </c>
      <c r="G179" s="274">
        <v>57</v>
      </c>
      <c r="H179" s="273">
        <v>1693285</v>
      </c>
      <c r="I179" s="274">
        <v>23</v>
      </c>
      <c r="J179" s="273">
        <v>0</v>
      </c>
      <c r="K179" s="274">
        <v>0</v>
      </c>
      <c r="L179" s="273">
        <v>531590</v>
      </c>
      <c r="M179" s="274">
        <v>10</v>
      </c>
      <c r="N179" s="273">
        <v>47640</v>
      </c>
      <c r="O179" s="274">
        <v>1</v>
      </c>
      <c r="P179" s="273">
        <f t="shared" si="36"/>
        <v>5749744</v>
      </c>
      <c r="Q179" s="274">
        <f t="shared" si="36"/>
        <v>166</v>
      </c>
      <c r="R179" s="273">
        <f t="shared" si="36"/>
        <v>2249870</v>
      </c>
      <c r="S179" s="274">
        <f t="shared" si="36"/>
        <v>58</v>
      </c>
      <c r="T179" s="275">
        <f t="shared" si="37"/>
        <v>7999614</v>
      </c>
      <c r="U179" s="276">
        <f t="shared" si="37"/>
        <v>224</v>
      </c>
    </row>
    <row r="180" spans="1:21" ht="15" customHeight="1" x14ac:dyDescent="0.2">
      <c r="A180" s="1082"/>
      <c r="B180" s="1085"/>
      <c r="C180" s="272" t="s">
        <v>528</v>
      </c>
      <c r="D180" s="273">
        <v>1829617.4</v>
      </c>
      <c r="E180" s="274">
        <v>57</v>
      </c>
      <c r="F180" s="273">
        <v>1001953</v>
      </c>
      <c r="G180" s="274">
        <v>41</v>
      </c>
      <c r="H180" s="273">
        <v>908513</v>
      </c>
      <c r="I180" s="274">
        <v>17</v>
      </c>
      <c r="J180" s="273">
        <v>133690</v>
      </c>
      <c r="K180" s="274">
        <v>2</v>
      </c>
      <c r="L180" s="273">
        <v>539976</v>
      </c>
      <c r="M180" s="274">
        <v>6</v>
      </c>
      <c r="N180" s="273">
        <v>163627</v>
      </c>
      <c r="O180" s="274">
        <v>2</v>
      </c>
      <c r="P180" s="273">
        <f t="shared" si="36"/>
        <v>3278106.4</v>
      </c>
      <c r="Q180" s="274">
        <f t="shared" si="36"/>
        <v>80</v>
      </c>
      <c r="R180" s="273">
        <f t="shared" si="36"/>
        <v>1299270</v>
      </c>
      <c r="S180" s="274">
        <f t="shared" si="36"/>
        <v>45</v>
      </c>
      <c r="T180" s="275">
        <f t="shared" si="37"/>
        <v>4577376.4000000004</v>
      </c>
      <c r="U180" s="276">
        <f t="shared" si="37"/>
        <v>125</v>
      </c>
    </row>
    <row r="181" spans="1:21" ht="15" customHeight="1" x14ac:dyDescent="0.2">
      <c r="A181" s="1083"/>
      <c r="B181" s="1086"/>
      <c r="C181" s="272" t="s">
        <v>529</v>
      </c>
      <c r="D181" s="273"/>
      <c r="E181" s="274"/>
      <c r="F181" s="273"/>
      <c r="G181" s="274"/>
      <c r="H181" s="273"/>
      <c r="I181" s="274"/>
      <c r="J181" s="273"/>
      <c r="K181" s="274"/>
      <c r="L181" s="273"/>
      <c r="M181" s="274"/>
      <c r="N181" s="273"/>
      <c r="O181" s="274"/>
      <c r="P181" s="273">
        <f t="shared" si="36"/>
        <v>0</v>
      </c>
      <c r="Q181" s="274">
        <f t="shared" si="36"/>
        <v>0</v>
      </c>
      <c r="R181" s="273">
        <f t="shared" si="36"/>
        <v>0</v>
      </c>
      <c r="S181" s="274">
        <f t="shared" si="36"/>
        <v>0</v>
      </c>
      <c r="T181" s="275">
        <f t="shared" si="37"/>
        <v>0</v>
      </c>
      <c r="U181" s="276">
        <f t="shared" si="37"/>
        <v>0</v>
      </c>
    </row>
    <row r="182" spans="1:21" ht="15" customHeight="1" thickBot="1" x14ac:dyDescent="0.25">
      <c r="A182" s="1087" t="s">
        <v>530</v>
      </c>
      <c r="B182" s="1088"/>
      <c r="C182" s="1089"/>
      <c r="D182" s="278">
        <f t="shared" ref="D182:U182" si="40">SUM(D178:D181)</f>
        <v>13574085.4</v>
      </c>
      <c r="E182" s="302">
        <f t="shared" si="40"/>
        <v>390</v>
      </c>
      <c r="F182" s="278">
        <f t="shared" si="40"/>
        <v>4096590</v>
      </c>
      <c r="G182" s="302">
        <f t="shared" si="40"/>
        <v>155</v>
      </c>
      <c r="H182" s="278">
        <f t="shared" si="40"/>
        <v>3998320</v>
      </c>
      <c r="I182" s="302">
        <f t="shared" si="40"/>
        <v>56</v>
      </c>
      <c r="J182" s="278">
        <f t="shared" si="40"/>
        <v>133690</v>
      </c>
      <c r="K182" s="302">
        <f t="shared" si="40"/>
        <v>2</v>
      </c>
      <c r="L182" s="278">
        <f t="shared" si="40"/>
        <v>1718316</v>
      </c>
      <c r="M182" s="302">
        <f t="shared" si="40"/>
        <v>31</v>
      </c>
      <c r="N182" s="278">
        <f t="shared" si="40"/>
        <v>348676</v>
      </c>
      <c r="O182" s="302">
        <f t="shared" si="40"/>
        <v>6</v>
      </c>
      <c r="P182" s="278">
        <f t="shared" si="40"/>
        <v>19290721.399999999</v>
      </c>
      <c r="Q182" s="302">
        <f t="shared" si="40"/>
        <v>477</v>
      </c>
      <c r="R182" s="278">
        <f t="shared" si="40"/>
        <v>4578956</v>
      </c>
      <c r="S182" s="302">
        <f t="shared" si="40"/>
        <v>163</v>
      </c>
      <c r="T182" s="278">
        <f t="shared" si="40"/>
        <v>23869677.399999999</v>
      </c>
      <c r="U182" s="303">
        <f t="shared" si="40"/>
        <v>640</v>
      </c>
    </row>
    <row r="183" spans="1:21" s="306" customFormat="1" ht="22.5" customHeight="1" thickBot="1" x14ac:dyDescent="0.2">
      <c r="A183" s="1090" t="s">
        <v>268</v>
      </c>
      <c r="B183" s="1091"/>
      <c r="C183" s="1092"/>
      <c r="D183" s="304">
        <f>D182+D177+D172+D167+D162+D157+D152+D147+D142+D137+D132+D127+D122+D117+D112+D107+D102+D97+D92+D87+D82+D77+D72+D67+D62+D57+D52+D47+D42+D37+D32+D27+D22+D17+D12</f>
        <v>240376818.72499996</v>
      </c>
      <c r="E183" s="305">
        <f t="shared" ref="E183:U183" si="41">E182+E177+E172+E167+E162+E157+E152+E147+E142+E137+E132+E127+E122+E117+E112+E107+E102+E97+E92+E87+E82+E77+E72+E67+E62+E57+E52+E47+E42+E37+E32+E27+E22+E17+E12</f>
        <v>6635</v>
      </c>
      <c r="F183" s="304">
        <f t="shared" si="41"/>
        <v>39156268.419999987</v>
      </c>
      <c r="G183" s="305">
        <f t="shared" si="41"/>
        <v>1187</v>
      </c>
      <c r="H183" s="304">
        <f t="shared" si="41"/>
        <v>109246977.87999997</v>
      </c>
      <c r="I183" s="305">
        <f t="shared" si="41"/>
        <v>1353</v>
      </c>
      <c r="J183" s="304">
        <f t="shared" si="41"/>
        <v>6176365</v>
      </c>
      <c r="K183" s="305">
        <f t="shared" si="41"/>
        <v>48</v>
      </c>
      <c r="L183" s="304">
        <f t="shared" si="41"/>
        <v>35715765.409999996</v>
      </c>
      <c r="M183" s="305">
        <f t="shared" si="41"/>
        <v>732</v>
      </c>
      <c r="N183" s="304">
        <f t="shared" si="41"/>
        <v>6512414.7200000007</v>
      </c>
      <c r="O183" s="305">
        <f t="shared" si="41"/>
        <v>105</v>
      </c>
      <c r="P183" s="304">
        <f t="shared" si="41"/>
        <v>385339562.01500005</v>
      </c>
      <c r="Q183" s="305">
        <f t="shared" si="41"/>
        <v>8720</v>
      </c>
      <c r="R183" s="304">
        <f t="shared" si="41"/>
        <v>51845048.140000008</v>
      </c>
      <c r="S183" s="305">
        <f t="shared" si="41"/>
        <v>1340</v>
      </c>
      <c r="T183" s="304">
        <f t="shared" si="41"/>
        <v>437184610.15500009</v>
      </c>
      <c r="U183" s="305">
        <f t="shared" si="41"/>
        <v>10060</v>
      </c>
    </row>
  </sheetData>
  <mergeCells count="127">
    <mergeCell ref="R1:S1"/>
    <mergeCell ref="V1:W1"/>
    <mergeCell ref="A2:S2"/>
    <mergeCell ref="A3:S3"/>
    <mergeCell ref="A5:A7"/>
    <mergeCell ref="B5:B7"/>
    <mergeCell ref="C5:C7"/>
    <mergeCell ref="D5:G5"/>
    <mergeCell ref="H5:K5"/>
    <mergeCell ref="L5:O5"/>
    <mergeCell ref="V13:AD13"/>
    <mergeCell ref="P5:S5"/>
    <mergeCell ref="T5:U6"/>
    <mergeCell ref="D6:E6"/>
    <mergeCell ref="F6:G6"/>
    <mergeCell ref="H6:I6"/>
    <mergeCell ref="J6:K6"/>
    <mergeCell ref="L6:M6"/>
    <mergeCell ref="N6:O6"/>
    <mergeCell ref="P6:Q6"/>
    <mergeCell ref="R6:S6"/>
    <mergeCell ref="A17:C17"/>
    <mergeCell ref="A18:A21"/>
    <mergeCell ref="B18:B21"/>
    <mergeCell ref="A22:C22"/>
    <mergeCell ref="A23:A26"/>
    <mergeCell ref="B23:B26"/>
    <mergeCell ref="A8:A11"/>
    <mergeCell ref="B8:B11"/>
    <mergeCell ref="A12:C12"/>
    <mergeCell ref="A13:A16"/>
    <mergeCell ref="B13:B16"/>
    <mergeCell ref="A37:C37"/>
    <mergeCell ref="A38:A41"/>
    <mergeCell ref="B38:B41"/>
    <mergeCell ref="A42:C42"/>
    <mergeCell ref="A43:A46"/>
    <mergeCell ref="B43:B46"/>
    <mergeCell ref="A27:C27"/>
    <mergeCell ref="A28:A31"/>
    <mergeCell ref="B28:B31"/>
    <mergeCell ref="A32:C32"/>
    <mergeCell ref="A33:A36"/>
    <mergeCell ref="B33:B36"/>
    <mergeCell ref="A57:C57"/>
    <mergeCell ref="A58:A61"/>
    <mergeCell ref="B58:B61"/>
    <mergeCell ref="A62:C62"/>
    <mergeCell ref="A63:A66"/>
    <mergeCell ref="B63:B66"/>
    <mergeCell ref="A47:C47"/>
    <mergeCell ref="A48:A51"/>
    <mergeCell ref="B48:B51"/>
    <mergeCell ref="A52:C52"/>
    <mergeCell ref="A53:A56"/>
    <mergeCell ref="B53:B56"/>
    <mergeCell ref="A77:C77"/>
    <mergeCell ref="A78:A81"/>
    <mergeCell ref="B78:B81"/>
    <mergeCell ref="A82:C82"/>
    <mergeCell ref="A83:A86"/>
    <mergeCell ref="B83:B86"/>
    <mergeCell ref="A67:C67"/>
    <mergeCell ref="A68:A71"/>
    <mergeCell ref="B68:B71"/>
    <mergeCell ref="A72:C72"/>
    <mergeCell ref="A73:A76"/>
    <mergeCell ref="B73:B76"/>
    <mergeCell ref="A97:C97"/>
    <mergeCell ref="A98:A101"/>
    <mergeCell ref="B98:B101"/>
    <mergeCell ref="A102:C102"/>
    <mergeCell ref="A103:A106"/>
    <mergeCell ref="B103:B106"/>
    <mergeCell ref="A87:C87"/>
    <mergeCell ref="A88:A91"/>
    <mergeCell ref="B88:B91"/>
    <mergeCell ref="A92:C92"/>
    <mergeCell ref="A93:A96"/>
    <mergeCell ref="B93:B96"/>
    <mergeCell ref="A117:C117"/>
    <mergeCell ref="A118:A121"/>
    <mergeCell ref="B118:B121"/>
    <mergeCell ref="A122:C122"/>
    <mergeCell ref="A123:A126"/>
    <mergeCell ref="B123:B126"/>
    <mergeCell ref="A107:C107"/>
    <mergeCell ref="A108:A111"/>
    <mergeCell ref="B108:B111"/>
    <mergeCell ref="A112:C112"/>
    <mergeCell ref="A113:A116"/>
    <mergeCell ref="B113:B116"/>
    <mergeCell ref="A137:C137"/>
    <mergeCell ref="A138:A141"/>
    <mergeCell ref="B138:B141"/>
    <mergeCell ref="A142:C142"/>
    <mergeCell ref="A143:A146"/>
    <mergeCell ref="B143:B146"/>
    <mergeCell ref="A127:C127"/>
    <mergeCell ref="A128:A131"/>
    <mergeCell ref="B128:B131"/>
    <mergeCell ref="A132:C132"/>
    <mergeCell ref="A133:A136"/>
    <mergeCell ref="B133:B136"/>
    <mergeCell ref="A157:C157"/>
    <mergeCell ref="A158:A161"/>
    <mergeCell ref="B158:B161"/>
    <mergeCell ref="A162:C162"/>
    <mergeCell ref="A163:A166"/>
    <mergeCell ref="B163:B166"/>
    <mergeCell ref="A147:C147"/>
    <mergeCell ref="A148:A151"/>
    <mergeCell ref="B148:B151"/>
    <mergeCell ref="A152:C152"/>
    <mergeCell ref="A153:A156"/>
    <mergeCell ref="B153:B156"/>
    <mergeCell ref="A177:C177"/>
    <mergeCell ref="A178:A181"/>
    <mergeCell ref="B178:B181"/>
    <mergeCell ref="A182:C182"/>
    <mergeCell ref="A183:C183"/>
    <mergeCell ref="A167:C167"/>
    <mergeCell ref="A168:A171"/>
    <mergeCell ref="B168:B171"/>
    <mergeCell ref="A172:C172"/>
    <mergeCell ref="A173:A176"/>
    <mergeCell ref="B173:B176"/>
  </mergeCells>
  <printOptions horizontalCentered="1"/>
  <pageMargins left="0" right="0" top="0.59055118110236227" bottom="0" header="0.51181102362204722" footer="0.51181102362204722"/>
  <pageSetup paperSize="9" scale="1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J28"/>
  <sheetViews>
    <sheetView tabSelected="1" view="pageBreakPreview" zoomScaleNormal="55" zoomScaleSheetLayoutView="100" workbookViewId="0">
      <selection activeCell="B5" sqref="B5:B6"/>
    </sheetView>
  </sheetViews>
  <sheetFormatPr defaultRowHeight="12.75" x14ac:dyDescent="0.2"/>
  <cols>
    <col min="1" max="1" width="7.42578125" style="7" customWidth="1"/>
    <col min="2" max="2" width="67.28515625" style="7" customWidth="1"/>
    <col min="3" max="3" width="13.85546875" style="7" customWidth="1"/>
    <col min="4" max="5" width="9.140625" style="7"/>
    <col min="6" max="6" width="36" style="7" customWidth="1"/>
    <col min="7" max="256" width="9.140625" style="7"/>
    <col min="257" max="257" width="7.42578125" style="7" customWidth="1"/>
    <col min="258" max="258" width="67.28515625" style="7" customWidth="1"/>
    <col min="259" max="259" width="13.85546875" style="7" customWidth="1"/>
    <col min="260" max="512" width="9.140625" style="7"/>
    <col min="513" max="513" width="7.42578125" style="7" customWidth="1"/>
    <col min="514" max="514" width="67.28515625" style="7" customWidth="1"/>
    <col min="515" max="515" width="13.85546875" style="7" customWidth="1"/>
    <col min="516" max="768" width="9.140625" style="7"/>
    <col min="769" max="769" width="7.42578125" style="7" customWidth="1"/>
    <col min="770" max="770" width="67.28515625" style="7" customWidth="1"/>
    <col min="771" max="771" width="13.85546875" style="7" customWidth="1"/>
    <col min="772" max="1024" width="9.140625" style="7"/>
    <col min="1025" max="1025" width="7.42578125" style="7" customWidth="1"/>
    <col min="1026" max="1026" width="67.28515625" style="7" customWidth="1"/>
    <col min="1027" max="1027" width="13.85546875" style="7" customWidth="1"/>
    <col min="1028" max="1280" width="9.140625" style="7"/>
    <col min="1281" max="1281" width="7.42578125" style="7" customWidth="1"/>
    <col min="1282" max="1282" width="67.28515625" style="7" customWidth="1"/>
    <col min="1283" max="1283" width="13.85546875" style="7" customWidth="1"/>
    <col min="1284" max="1536" width="9.140625" style="7"/>
    <col min="1537" max="1537" width="7.42578125" style="7" customWidth="1"/>
    <col min="1538" max="1538" width="67.28515625" style="7" customWidth="1"/>
    <col min="1539" max="1539" width="13.85546875" style="7" customWidth="1"/>
    <col min="1540" max="1792" width="9.140625" style="7"/>
    <col min="1793" max="1793" width="7.42578125" style="7" customWidth="1"/>
    <col min="1794" max="1794" width="67.28515625" style="7" customWidth="1"/>
    <col min="1795" max="1795" width="13.85546875" style="7" customWidth="1"/>
    <col min="1796" max="2048" width="9.140625" style="7"/>
    <col min="2049" max="2049" width="7.42578125" style="7" customWidth="1"/>
    <col min="2050" max="2050" width="67.28515625" style="7" customWidth="1"/>
    <col min="2051" max="2051" width="13.85546875" style="7" customWidth="1"/>
    <col min="2052" max="2304" width="9.140625" style="7"/>
    <col min="2305" max="2305" width="7.42578125" style="7" customWidth="1"/>
    <col min="2306" max="2306" width="67.28515625" style="7" customWidth="1"/>
    <col min="2307" max="2307" width="13.85546875" style="7" customWidth="1"/>
    <col min="2308" max="2560" width="9.140625" style="7"/>
    <col min="2561" max="2561" width="7.42578125" style="7" customWidth="1"/>
    <col min="2562" max="2562" width="67.28515625" style="7" customWidth="1"/>
    <col min="2563" max="2563" width="13.85546875" style="7" customWidth="1"/>
    <col min="2564" max="2816" width="9.140625" style="7"/>
    <col min="2817" max="2817" width="7.42578125" style="7" customWidth="1"/>
    <col min="2818" max="2818" width="67.28515625" style="7" customWidth="1"/>
    <col min="2819" max="2819" width="13.85546875" style="7" customWidth="1"/>
    <col min="2820" max="3072" width="9.140625" style="7"/>
    <col min="3073" max="3073" width="7.42578125" style="7" customWidth="1"/>
    <col min="3074" max="3074" width="67.28515625" style="7" customWidth="1"/>
    <col min="3075" max="3075" width="13.85546875" style="7" customWidth="1"/>
    <col min="3076" max="3328" width="9.140625" style="7"/>
    <col min="3329" max="3329" width="7.42578125" style="7" customWidth="1"/>
    <col min="3330" max="3330" width="67.28515625" style="7" customWidth="1"/>
    <col min="3331" max="3331" width="13.85546875" style="7" customWidth="1"/>
    <col min="3332" max="3584" width="9.140625" style="7"/>
    <col min="3585" max="3585" width="7.42578125" style="7" customWidth="1"/>
    <col min="3586" max="3586" width="67.28515625" style="7" customWidth="1"/>
    <col min="3587" max="3587" width="13.85546875" style="7" customWidth="1"/>
    <col min="3588" max="3840" width="9.140625" style="7"/>
    <col min="3841" max="3841" width="7.42578125" style="7" customWidth="1"/>
    <col min="3842" max="3842" width="67.28515625" style="7" customWidth="1"/>
    <col min="3843" max="3843" width="13.85546875" style="7" customWidth="1"/>
    <col min="3844" max="4096" width="9.140625" style="7"/>
    <col min="4097" max="4097" width="7.42578125" style="7" customWidth="1"/>
    <col min="4098" max="4098" width="67.28515625" style="7" customWidth="1"/>
    <col min="4099" max="4099" width="13.85546875" style="7" customWidth="1"/>
    <col min="4100" max="4352" width="9.140625" style="7"/>
    <col min="4353" max="4353" width="7.42578125" style="7" customWidth="1"/>
    <col min="4354" max="4354" width="67.28515625" style="7" customWidth="1"/>
    <col min="4355" max="4355" width="13.85546875" style="7" customWidth="1"/>
    <col min="4356" max="4608" width="9.140625" style="7"/>
    <col min="4609" max="4609" width="7.42578125" style="7" customWidth="1"/>
    <col min="4610" max="4610" width="67.28515625" style="7" customWidth="1"/>
    <col min="4611" max="4611" width="13.85546875" style="7" customWidth="1"/>
    <col min="4612" max="4864" width="9.140625" style="7"/>
    <col min="4865" max="4865" width="7.42578125" style="7" customWidth="1"/>
    <col min="4866" max="4866" width="67.28515625" style="7" customWidth="1"/>
    <col min="4867" max="4867" width="13.85546875" style="7" customWidth="1"/>
    <col min="4868" max="5120" width="9.140625" style="7"/>
    <col min="5121" max="5121" width="7.42578125" style="7" customWidth="1"/>
    <col min="5122" max="5122" width="67.28515625" style="7" customWidth="1"/>
    <col min="5123" max="5123" width="13.85546875" style="7" customWidth="1"/>
    <col min="5124" max="5376" width="9.140625" style="7"/>
    <col min="5377" max="5377" width="7.42578125" style="7" customWidth="1"/>
    <col min="5378" max="5378" width="67.28515625" style="7" customWidth="1"/>
    <col min="5379" max="5379" width="13.85546875" style="7" customWidth="1"/>
    <col min="5380" max="5632" width="9.140625" style="7"/>
    <col min="5633" max="5633" width="7.42578125" style="7" customWidth="1"/>
    <col min="5634" max="5634" width="67.28515625" style="7" customWidth="1"/>
    <col min="5635" max="5635" width="13.85546875" style="7" customWidth="1"/>
    <col min="5636" max="5888" width="9.140625" style="7"/>
    <col min="5889" max="5889" width="7.42578125" style="7" customWidth="1"/>
    <col min="5890" max="5890" width="67.28515625" style="7" customWidth="1"/>
    <col min="5891" max="5891" width="13.85546875" style="7" customWidth="1"/>
    <col min="5892" max="6144" width="9.140625" style="7"/>
    <col min="6145" max="6145" width="7.42578125" style="7" customWidth="1"/>
    <col min="6146" max="6146" width="67.28515625" style="7" customWidth="1"/>
    <col min="6147" max="6147" width="13.85546875" style="7" customWidth="1"/>
    <col min="6148" max="6400" width="9.140625" style="7"/>
    <col min="6401" max="6401" width="7.42578125" style="7" customWidth="1"/>
    <col min="6402" max="6402" width="67.28515625" style="7" customWidth="1"/>
    <col min="6403" max="6403" width="13.85546875" style="7" customWidth="1"/>
    <col min="6404" max="6656" width="9.140625" style="7"/>
    <col min="6657" max="6657" width="7.42578125" style="7" customWidth="1"/>
    <col min="6658" max="6658" width="67.28515625" style="7" customWidth="1"/>
    <col min="6659" max="6659" width="13.85546875" style="7" customWidth="1"/>
    <col min="6660" max="6912" width="9.140625" style="7"/>
    <col min="6913" max="6913" width="7.42578125" style="7" customWidth="1"/>
    <col min="6914" max="6914" width="67.28515625" style="7" customWidth="1"/>
    <col min="6915" max="6915" width="13.85546875" style="7" customWidth="1"/>
    <col min="6916" max="7168" width="9.140625" style="7"/>
    <col min="7169" max="7169" width="7.42578125" style="7" customWidth="1"/>
    <col min="7170" max="7170" width="67.28515625" style="7" customWidth="1"/>
    <col min="7171" max="7171" width="13.85546875" style="7" customWidth="1"/>
    <col min="7172" max="7424" width="9.140625" style="7"/>
    <col min="7425" max="7425" width="7.42578125" style="7" customWidth="1"/>
    <col min="7426" max="7426" width="67.28515625" style="7" customWidth="1"/>
    <col min="7427" max="7427" width="13.85546875" style="7" customWidth="1"/>
    <col min="7428" max="7680" width="9.140625" style="7"/>
    <col min="7681" max="7681" width="7.42578125" style="7" customWidth="1"/>
    <col min="7682" max="7682" width="67.28515625" style="7" customWidth="1"/>
    <col min="7683" max="7683" width="13.85546875" style="7" customWidth="1"/>
    <col min="7684" max="7936" width="9.140625" style="7"/>
    <col min="7937" max="7937" width="7.42578125" style="7" customWidth="1"/>
    <col min="7938" max="7938" width="67.28515625" style="7" customWidth="1"/>
    <col min="7939" max="7939" width="13.85546875" style="7" customWidth="1"/>
    <col min="7940" max="8192" width="9.140625" style="7"/>
    <col min="8193" max="8193" width="7.42578125" style="7" customWidth="1"/>
    <col min="8194" max="8194" width="67.28515625" style="7" customWidth="1"/>
    <col min="8195" max="8195" width="13.85546875" style="7" customWidth="1"/>
    <col min="8196" max="8448" width="9.140625" style="7"/>
    <col min="8449" max="8449" width="7.42578125" style="7" customWidth="1"/>
    <col min="8450" max="8450" width="67.28515625" style="7" customWidth="1"/>
    <col min="8451" max="8451" width="13.85546875" style="7" customWidth="1"/>
    <col min="8452" max="8704" width="9.140625" style="7"/>
    <col min="8705" max="8705" width="7.42578125" style="7" customWidth="1"/>
    <col min="8706" max="8706" width="67.28515625" style="7" customWidth="1"/>
    <col min="8707" max="8707" width="13.85546875" style="7" customWidth="1"/>
    <col min="8708" max="8960" width="9.140625" style="7"/>
    <col min="8961" max="8961" width="7.42578125" style="7" customWidth="1"/>
    <col min="8962" max="8962" width="67.28515625" style="7" customWidth="1"/>
    <col min="8963" max="8963" width="13.85546875" style="7" customWidth="1"/>
    <col min="8964" max="9216" width="9.140625" style="7"/>
    <col min="9217" max="9217" width="7.42578125" style="7" customWidth="1"/>
    <col min="9218" max="9218" width="67.28515625" style="7" customWidth="1"/>
    <col min="9219" max="9219" width="13.85546875" style="7" customWidth="1"/>
    <col min="9220" max="9472" width="9.140625" style="7"/>
    <col min="9473" max="9473" width="7.42578125" style="7" customWidth="1"/>
    <col min="9474" max="9474" width="67.28515625" style="7" customWidth="1"/>
    <col min="9475" max="9475" width="13.85546875" style="7" customWidth="1"/>
    <col min="9476" max="9728" width="9.140625" style="7"/>
    <col min="9729" max="9729" width="7.42578125" style="7" customWidth="1"/>
    <col min="9730" max="9730" width="67.28515625" style="7" customWidth="1"/>
    <col min="9731" max="9731" width="13.85546875" style="7" customWidth="1"/>
    <col min="9732" max="9984" width="9.140625" style="7"/>
    <col min="9985" max="9985" width="7.42578125" style="7" customWidth="1"/>
    <col min="9986" max="9986" width="67.28515625" style="7" customWidth="1"/>
    <col min="9987" max="9987" width="13.85546875" style="7" customWidth="1"/>
    <col min="9988" max="10240" width="9.140625" style="7"/>
    <col min="10241" max="10241" width="7.42578125" style="7" customWidth="1"/>
    <col min="10242" max="10242" width="67.28515625" style="7" customWidth="1"/>
    <col min="10243" max="10243" width="13.85546875" style="7" customWidth="1"/>
    <col min="10244" max="10496" width="9.140625" style="7"/>
    <col min="10497" max="10497" width="7.42578125" style="7" customWidth="1"/>
    <col min="10498" max="10498" width="67.28515625" style="7" customWidth="1"/>
    <col min="10499" max="10499" width="13.85546875" style="7" customWidth="1"/>
    <col min="10500" max="10752" width="9.140625" style="7"/>
    <col min="10753" max="10753" width="7.42578125" style="7" customWidth="1"/>
    <col min="10754" max="10754" width="67.28515625" style="7" customWidth="1"/>
    <col min="10755" max="10755" width="13.85546875" style="7" customWidth="1"/>
    <col min="10756" max="11008" width="9.140625" style="7"/>
    <col min="11009" max="11009" width="7.42578125" style="7" customWidth="1"/>
    <col min="11010" max="11010" width="67.28515625" style="7" customWidth="1"/>
    <col min="11011" max="11011" width="13.85546875" style="7" customWidth="1"/>
    <col min="11012" max="11264" width="9.140625" style="7"/>
    <col min="11265" max="11265" width="7.42578125" style="7" customWidth="1"/>
    <col min="11266" max="11266" width="67.28515625" style="7" customWidth="1"/>
    <col min="11267" max="11267" width="13.85546875" style="7" customWidth="1"/>
    <col min="11268" max="11520" width="9.140625" style="7"/>
    <col min="11521" max="11521" width="7.42578125" style="7" customWidth="1"/>
    <col min="11522" max="11522" width="67.28515625" style="7" customWidth="1"/>
    <col min="11523" max="11523" width="13.85546875" style="7" customWidth="1"/>
    <col min="11524" max="11776" width="9.140625" style="7"/>
    <col min="11777" max="11777" width="7.42578125" style="7" customWidth="1"/>
    <col min="11778" max="11778" width="67.28515625" style="7" customWidth="1"/>
    <col min="11779" max="11779" width="13.85546875" style="7" customWidth="1"/>
    <col min="11780" max="12032" width="9.140625" style="7"/>
    <col min="12033" max="12033" width="7.42578125" style="7" customWidth="1"/>
    <col min="12034" max="12034" width="67.28515625" style="7" customWidth="1"/>
    <col min="12035" max="12035" width="13.85546875" style="7" customWidth="1"/>
    <col min="12036" max="12288" width="9.140625" style="7"/>
    <col min="12289" max="12289" width="7.42578125" style="7" customWidth="1"/>
    <col min="12290" max="12290" width="67.28515625" style="7" customWidth="1"/>
    <col min="12291" max="12291" width="13.85546875" style="7" customWidth="1"/>
    <col min="12292" max="12544" width="9.140625" style="7"/>
    <col min="12545" max="12545" width="7.42578125" style="7" customWidth="1"/>
    <col min="12546" max="12546" width="67.28515625" style="7" customWidth="1"/>
    <col min="12547" max="12547" width="13.85546875" style="7" customWidth="1"/>
    <col min="12548" max="12800" width="9.140625" style="7"/>
    <col min="12801" max="12801" width="7.42578125" style="7" customWidth="1"/>
    <col min="12802" max="12802" width="67.28515625" style="7" customWidth="1"/>
    <col min="12803" max="12803" width="13.85546875" style="7" customWidth="1"/>
    <col min="12804" max="13056" width="9.140625" style="7"/>
    <col min="13057" max="13057" width="7.42578125" style="7" customWidth="1"/>
    <col min="13058" max="13058" width="67.28515625" style="7" customWidth="1"/>
    <col min="13059" max="13059" width="13.85546875" style="7" customWidth="1"/>
    <col min="13060" max="13312" width="9.140625" style="7"/>
    <col min="13313" max="13313" width="7.42578125" style="7" customWidth="1"/>
    <col min="13314" max="13314" width="67.28515625" style="7" customWidth="1"/>
    <col min="13315" max="13315" width="13.85546875" style="7" customWidth="1"/>
    <col min="13316" max="13568" width="9.140625" style="7"/>
    <col min="13569" max="13569" width="7.42578125" style="7" customWidth="1"/>
    <col min="13570" max="13570" width="67.28515625" style="7" customWidth="1"/>
    <col min="13571" max="13571" width="13.85546875" style="7" customWidth="1"/>
    <col min="13572" max="13824" width="9.140625" style="7"/>
    <col min="13825" max="13825" width="7.42578125" style="7" customWidth="1"/>
    <col min="13826" max="13826" width="67.28515625" style="7" customWidth="1"/>
    <col min="13827" max="13827" width="13.85546875" style="7" customWidth="1"/>
    <col min="13828" max="14080" width="9.140625" style="7"/>
    <col min="14081" max="14081" width="7.42578125" style="7" customWidth="1"/>
    <col min="14082" max="14082" width="67.28515625" style="7" customWidth="1"/>
    <col min="14083" max="14083" width="13.85546875" style="7" customWidth="1"/>
    <col min="14084" max="14336" width="9.140625" style="7"/>
    <col min="14337" max="14337" width="7.42578125" style="7" customWidth="1"/>
    <col min="14338" max="14338" width="67.28515625" style="7" customWidth="1"/>
    <col min="14339" max="14339" width="13.85546875" style="7" customWidth="1"/>
    <col min="14340" max="14592" width="9.140625" style="7"/>
    <col min="14593" max="14593" width="7.42578125" style="7" customWidth="1"/>
    <col min="14594" max="14594" width="67.28515625" style="7" customWidth="1"/>
    <col min="14595" max="14595" width="13.85546875" style="7" customWidth="1"/>
    <col min="14596" max="14848" width="9.140625" style="7"/>
    <col min="14849" max="14849" width="7.42578125" style="7" customWidth="1"/>
    <col min="14850" max="14850" width="67.28515625" style="7" customWidth="1"/>
    <col min="14851" max="14851" width="13.85546875" style="7" customWidth="1"/>
    <col min="14852" max="15104" width="9.140625" style="7"/>
    <col min="15105" max="15105" width="7.42578125" style="7" customWidth="1"/>
    <col min="15106" max="15106" width="67.28515625" style="7" customWidth="1"/>
    <col min="15107" max="15107" width="13.85546875" style="7" customWidth="1"/>
    <col min="15108" max="15360" width="9.140625" style="7"/>
    <col min="15361" max="15361" width="7.42578125" style="7" customWidth="1"/>
    <col min="15362" max="15362" width="67.28515625" style="7" customWidth="1"/>
    <col min="15363" max="15363" width="13.85546875" style="7" customWidth="1"/>
    <col min="15364" max="15616" width="9.140625" style="7"/>
    <col min="15617" max="15617" width="7.42578125" style="7" customWidth="1"/>
    <col min="15618" max="15618" width="67.28515625" style="7" customWidth="1"/>
    <col min="15619" max="15619" width="13.85546875" style="7" customWidth="1"/>
    <col min="15620" max="15872" width="9.140625" style="7"/>
    <col min="15873" max="15873" width="7.42578125" style="7" customWidth="1"/>
    <col min="15874" max="15874" width="67.28515625" style="7" customWidth="1"/>
    <col min="15875" max="15875" width="13.85546875" style="7" customWidth="1"/>
    <col min="15876" max="16128" width="9.140625" style="7"/>
    <col min="16129" max="16129" width="7.42578125" style="7" customWidth="1"/>
    <col min="16130" max="16130" width="67.28515625" style="7" customWidth="1"/>
    <col min="16131" max="16131" width="13.85546875" style="7" customWidth="1"/>
    <col min="16132" max="16384" width="9.140625" style="7"/>
  </cols>
  <sheetData>
    <row r="1" spans="1:10" s="8" customFormat="1" ht="16.5" customHeight="1" x14ac:dyDescent="0.2">
      <c r="A1" s="4"/>
      <c r="B1" s="816" t="s">
        <v>338</v>
      </c>
      <c r="C1" s="816"/>
      <c r="D1" s="4"/>
      <c r="E1" s="7"/>
      <c r="F1" s="7"/>
      <c r="G1" s="4"/>
      <c r="H1" s="6"/>
      <c r="I1" s="812"/>
      <c r="J1" s="812"/>
    </row>
    <row r="2" spans="1:10" s="8" customFormat="1" ht="16.5" customHeight="1" x14ac:dyDescent="0.2">
      <c r="A2" s="813" t="s">
        <v>339</v>
      </c>
      <c r="B2" s="813"/>
      <c r="C2" s="813"/>
      <c r="D2" s="9"/>
      <c r="E2" s="9"/>
      <c r="F2" s="9"/>
      <c r="G2" s="10"/>
      <c r="H2" s="10"/>
      <c r="I2" s="10"/>
      <c r="J2" s="11"/>
    </row>
    <row r="3" spans="1:10" s="8" customFormat="1" ht="16.5" customHeight="1" x14ac:dyDescent="0.2">
      <c r="A3" s="813" t="s">
        <v>736</v>
      </c>
      <c r="B3" s="813"/>
      <c r="C3" s="813"/>
      <c r="D3" s="9"/>
      <c r="E3" s="9"/>
      <c r="F3" s="9"/>
      <c r="G3" s="10"/>
      <c r="H3" s="10"/>
      <c r="I3" s="10"/>
      <c r="J3" s="11"/>
    </row>
    <row r="4" spans="1:10" s="8" customFormat="1" ht="16.5" customHeight="1" thickBot="1" x14ac:dyDescent="0.25">
      <c r="A4" s="12"/>
      <c r="B4" s="13"/>
      <c r="C4" s="13"/>
      <c r="D4" s="13"/>
      <c r="E4" s="13"/>
      <c r="F4" s="13"/>
      <c r="G4" s="13"/>
      <c r="H4" s="13"/>
      <c r="I4" s="13"/>
      <c r="J4" s="11"/>
    </row>
    <row r="5" spans="1:10" s="15" customFormat="1" ht="33" customHeight="1" thickBot="1" x14ac:dyDescent="0.3">
      <c r="A5" s="324" t="s">
        <v>299</v>
      </c>
      <c r="B5" s="315" t="s">
        <v>340</v>
      </c>
      <c r="C5" s="317" t="s">
        <v>341</v>
      </c>
      <c r="D5" s="14"/>
      <c r="E5" s="14"/>
    </row>
    <row r="6" spans="1:10" s="16" customFormat="1" ht="16.5" customHeight="1" x14ac:dyDescent="0.25">
      <c r="A6" s="318">
        <v>1</v>
      </c>
      <c r="B6" s="22" t="s">
        <v>342</v>
      </c>
      <c r="C6" s="380">
        <v>46</v>
      </c>
      <c r="F6" s="384"/>
      <c r="G6" s="385"/>
    </row>
    <row r="7" spans="1:10" s="16" customFormat="1" ht="16.5" customHeight="1" x14ac:dyDescent="0.25">
      <c r="A7" s="319">
        <v>2</v>
      </c>
      <c r="B7" s="17" t="s">
        <v>343</v>
      </c>
      <c r="C7" s="321">
        <v>16</v>
      </c>
      <c r="F7" s="384"/>
      <c r="G7" s="386"/>
    </row>
    <row r="8" spans="1:10" s="16" customFormat="1" ht="16.5" customHeight="1" x14ac:dyDescent="0.25">
      <c r="A8" s="320">
        <v>3</v>
      </c>
      <c r="B8" s="18" t="s">
        <v>344</v>
      </c>
      <c r="C8" s="322">
        <v>13</v>
      </c>
      <c r="F8" s="384"/>
      <c r="G8" s="386"/>
    </row>
    <row r="9" spans="1:10" s="16" customFormat="1" ht="16.5" customHeight="1" x14ac:dyDescent="0.25">
      <c r="A9" s="319">
        <v>4</v>
      </c>
      <c r="B9" s="17" t="s">
        <v>345</v>
      </c>
      <c r="C9" s="321">
        <v>220</v>
      </c>
      <c r="F9" s="384"/>
      <c r="G9" s="387"/>
    </row>
    <row r="10" spans="1:10" s="16" customFormat="1" ht="16.5" customHeight="1" x14ac:dyDescent="0.25">
      <c r="A10" s="320">
        <v>5</v>
      </c>
      <c r="B10" s="18" t="s">
        <v>346</v>
      </c>
      <c r="C10" s="322">
        <v>199</v>
      </c>
      <c r="F10" s="384"/>
      <c r="G10" s="386"/>
    </row>
    <row r="11" spans="1:10" s="16" customFormat="1" ht="16.5" customHeight="1" x14ac:dyDescent="0.25">
      <c r="A11" s="319">
        <v>6</v>
      </c>
      <c r="B11" s="17" t="s">
        <v>347</v>
      </c>
      <c r="C11" s="321">
        <v>6</v>
      </c>
      <c r="F11" s="384"/>
      <c r="G11" s="386"/>
    </row>
    <row r="12" spans="1:10" s="16" customFormat="1" ht="16.5" customHeight="1" x14ac:dyDescent="0.25">
      <c r="A12" s="320">
        <v>7</v>
      </c>
      <c r="B12" s="18" t="s">
        <v>348</v>
      </c>
      <c r="C12" s="322">
        <v>302</v>
      </c>
      <c r="F12" s="384"/>
      <c r="G12" s="386"/>
    </row>
    <row r="13" spans="1:10" s="16" customFormat="1" ht="16.5" customHeight="1" x14ac:dyDescent="0.25">
      <c r="A13" s="319">
        <v>8</v>
      </c>
      <c r="B13" s="17" t="s">
        <v>349</v>
      </c>
      <c r="C13" s="321">
        <v>629</v>
      </c>
      <c r="F13" s="384"/>
      <c r="G13" s="386"/>
    </row>
    <row r="14" spans="1:10" s="16" customFormat="1" ht="16.5" customHeight="1" x14ac:dyDescent="0.25">
      <c r="A14" s="320">
        <v>9</v>
      </c>
      <c r="B14" s="18" t="s">
        <v>350</v>
      </c>
      <c r="C14" s="323">
        <v>313</v>
      </c>
      <c r="F14" s="384"/>
      <c r="G14" s="386"/>
    </row>
    <row r="15" spans="1:10" s="16" customFormat="1" ht="16.5" customHeight="1" x14ac:dyDescent="0.25">
      <c r="A15" s="319">
        <v>10</v>
      </c>
      <c r="B15" s="17" t="s">
        <v>351</v>
      </c>
      <c r="C15" s="321">
        <v>245</v>
      </c>
      <c r="F15" s="384"/>
      <c r="G15" s="387"/>
    </row>
    <row r="16" spans="1:10" s="16" customFormat="1" ht="16.5" customHeight="1" x14ac:dyDescent="0.25">
      <c r="A16" s="320">
        <v>11</v>
      </c>
      <c r="B16" s="18" t="s">
        <v>352</v>
      </c>
      <c r="C16" s="322">
        <v>202</v>
      </c>
      <c r="F16" s="384"/>
      <c r="G16" s="386"/>
    </row>
    <row r="17" spans="1:10" s="16" customFormat="1" ht="16.5" customHeight="1" x14ac:dyDescent="0.25">
      <c r="A17" s="319">
        <v>12</v>
      </c>
      <c r="B17" s="17" t="s">
        <v>353</v>
      </c>
      <c r="C17" s="321">
        <v>101</v>
      </c>
      <c r="F17" s="384"/>
      <c r="G17" s="386"/>
    </row>
    <row r="18" spans="1:10" s="16" customFormat="1" ht="16.5" customHeight="1" x14ac:dyDescent="0.25">
      <c r="A18" s="381">
        <v>13</v>
      </c>
      <c r="B18" s="382" t="s">
        <v>553</v>
      </c>
      <c r="C18" s="383">
        <v>550</v>
      </c>
      <c r="F18" s="384"/>
      <c r="G18" s="386"/>
    </row>
    <row r="19" spans="1:10" s="16" customFormat="1" ht="16.5" customHeight="1" thickBot="1" x14ac:dyDescent="0.3">
      <c r="A19" s="370">
        <v>14</v>
      </c>
      <c r="B19" s="371" t="s">
        <v>354</v>
      </c>
      <c r="C19" s="372">
        <v>363</v>
      </c>
      <c r="F19" s="384"/>
      <c r="G19" s="386"/>
    </row>
    <row r="20" spans="1:10" ht="20.25" customHeight="1" thickBot="1" x14ac:dyDescent="0.3">
      <c r="A20" s="817" t="s">
        <v>268</v>
      </c>
      <c r="B20" s="818"/>
      <c r="C20" s="325">
        <v>3205</v>
      </c>
      <c r="F20" s="384"/>
      <c r="G20" s="387"/>
    </row>
    <row r="21" spans="1:10" ht="15" x14ac:dyDescent="0.25">
      <c r="F21" s="384"/>
      <c r="G21" s="386"/>
    </row>
    <row r="22" spans="1:10" ht="15" x14ac:dyDescent="0.25">
      <c r="F22" s="384"/>
      <c r="G22" s="387"/>
    </row>
    <row r="28" spans="1:10" s="21" customFormat="1" x14ac:dyDescent="0.2">
      <c r="A28" s="7"/>
      <c r="B28" s="20"/>
      <c r="C28" s="7"/>
      <c r="D28" s="7"/>
      <c r="E28" s="7"/>
      <c r="F28" s="7"/>
      <c r="G28" s="7"/>
      <c r="H28" s="7"/>
      <c r="I28" s="7"/>
      <c r="J28" s="7"/>
    </row>
  </sheetData>
  <mergeCells count="5">
    <mergeCell ref="B1:C1"/>
    <mergeCell ref="I1:J1"/>
    <mergeCell ref="A2:C2"/>
    <mergeCell ref="A3:C3"/>
    <mergeCell ref="A20:B20"/>
  </mergeCells>
  <printOptions horizontalCentered="1"/>
  <pageMargins left="0.98425196850393704" right="0.39370078740157483" top="0.39370078740157483" bottom="0.39370078740157483" header="0" footer="0"/>
  <pageSetup paperSize="9" scale="99" fitToHeight="0" orientation="portrait" r:id="rId1"/>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F212"/>
  <sheetViews>
    <sheetView tabSelected="1" view="pageBreakPreview" zoomScaleNormal="85" zoomScaleSheetLayoutView="100" workbookViewId="0">
      <pane ySplit="6" topLeftCell="A167" activePane="bottomLeft" state="frozen"/>
      <selection activeCell="B5" sqref="B5:B6"/>
      <selection pane="bottomLeft" activeCell="B5" sqref="B5:B6"/>
    </sheetView>
  </sheetViews>
  <sheetFormatPr defaultColWidth="4.7109375" defaultRowHeight="12.75" x14ac:dyDescent="0.2"/>
  <cols>
    <col min="1" max="1" width="8.7109375" style="27" customWidth="1"/>
    <col min="2" max="2" width="55.28515625" style="28" customWidth="1"/>
    <col min="3" max="4" width="9.42578125" style="29" customWidth="1"/>
    <col min="5" max="6" width="9.42578125" style="7" customWidth="1"/>
    <col min="7" max="7" width="9.140625" style="7" customWidth="1"/>
    <col min="8" max="8" width="10.28515625" style="7" customWidth="1"/>
    <col min="9" max="255" width="9.140625" style="7" customWidth="1"/>
    <col min="256" max="256" width="4.7109375" style="7"/>
    <col min="257" max="257" width="8.7109375" style="7" customWidth="1"/>
    <col min="258" max="258" width="51.7109375" style="7" customWidth="1"/>
    <col min="259" max="260" width="14.5703125" style="7" customWidth="1"/>
    <col min="261" max="511" width="9.140625" style="7" customWidth="1"/>
    <col min="512" max="512" width="4.7109375" style="7"/>
    <col min="513" max="513" width="8.7109375" style="7" customWidth="1"/>
    <col min="514" max="514" width="51.7109375" style="7" customWidth="1"/>
    <col min="515" max="516" width="14.5703125" style="7" customWidth="1"/>
    <col min="517" max="767" width="9.140625" style="7" customWidth="1"/>
    <col min="768" max="768" width="4.7109375" style="7"/>
    <col min="769" max="769" width="8.7109375" style="7" customWidth="1"/>
    <col min="770" max="770" width="51.7109375" style="7" customWidth="1"/>
    <col min="771" max="772" width="14.5703125" style="7" customWidth="1"/>
    <col min="773" max="1023" width="9.140625" style="7" customWidth="1"/>
    <col min="1024" max="1024" width="4.7109375" style="7"/>
    <col min="1025" max="1025" width="8.7109375" style="7" customWidth="1"/>
    <col min="1026" max="1026" width="51.7109375" style="7" customWidth="1"/>
    <col min="1027" max="1028" width="14.5703125" style="7" customWidth="1"/>
    <col min="1029" max="1279" width="9.140625" style="7" customWidth="1"/>
    <col min="1280" max="1280" width="4.7109375" style="7"/>
    <col min="1281" max="1281" width="8.7109375" style="7" customWidth="1"/>
    <col min="1282" max="1282" width="51.7109375" style="7" customWidth="1"/>
    <col min="1283" max="1284" width="14.5703125" style="7" customWidth="1"/>
    <col min="1285" max="1535" width="9.140625" style="7" customWidth="1"/>
    <col min="1536" max="1536" width="4.7109375" style="7"/>
    <col min="1537" max="1537" width="8.7109375" style="7" customWidth="1"/>
    <col min="1538" max="1538" width="51.7109375" style="7" customWidth="1"/>
    <col min="1539" max="1540" width="14.5703125" style="7" customWidth="1"/>
    <col min="1541" max="1791" width="9.140625" style="7" customWidth="1"/>
    <col min="1792" max="1792" width="4.7109375" style="7"/>
    <col min="1793" max="1793" width="8.7109375" style="7" customWidth="1"/>
    <col min="1794" max="1794" width="51.7109375" style="7" customWidth="1"/>
    <col min="1795" max="1796" width="14.5703125" style="7" customWidth="1"/>
    <col min="1797" max="2047" width="9.140625" style="7" customWidth="1"/>
    <col min="2048" max="2048" width="4.7109375" style="7"/>
    <col min="2049" max="2049" width="8.7109375" style="7" customWidth="1"/>
    <col min="2050" max="2050" width="51.7109375" style="7" customWidth="1"/>
    <col min="2051" max="2052" width="14.5703125" style="7" customWidth="1"/>
    <col min="2053" max="2303" width="9.140625" style="7" customWidth="1"/>
    <col min="2304" max="2304" width="4.7109375" style="7"/>
    <col min="2305" max="2305" width="8.7109375" style="7" customWidth="1"/>
    <col min="2306" max="2306" width="51.7109375" style="7" customWidth="1"/>
    <col min="2307" max="2308" width="14.5703125" style="7" customWidth="1"/>
    <col min="2309" max="2559" width="9.140625" style="7" customWidth="1"/>
    <col min="2560" max="2560" width="4.7109375" style="7"/>
    <col min="2561" max="2561" width="8.7109375" style="7" customWidth="1"/>
    <col min="2562" max="2562" width="51.7109375" style="7" customWidth="1"/>
    <col min="2563" max="2564" width="14.5703125" style="7" customWidth="1"/>
    <col min="2565" max="2815" width="9.140625" style="7" customWidth="1"/>
    <col min="2816" max="2816" width="4.7109375" style="7"/>
    <col min="2817" max="2817" width="8.7109375" style="7" customWidth="1"/>
    <col min="2818" max="2818" width="51.7109375" style="7" customWidth="1"/>
    <col min="2819" max="2820" width="14.5703125" style="7" customWidth="1"/>
    <col min="2821" max="3071" width="9.140625" style="7" customWidth="1"/>
    <col min="3072" max="3072" width="4.7109375" style="7"/>
    <col min="3073" max="3073" width="8.7109375" style="7" customWidth="1"/>
    <col min="3074" max="3074" width="51.7109375" style="7" customWidth="1"/>
    <col min="3075" max="3076" width="14.5703125" style="7" customWidth="1"/>
    <col min="3077" max="3327" width="9.140625" style="7" customWidth="1"/>
    <col min="3328" max="3328" width="4.7109375" style="7"/>
    <col min="3329" max="3329" width="8.7109375" style="7" customWidth="1"/>
    <col min="3330" max="3330" width="51.7109375" style="7" customWidth="1"/>
    <col min="3331" max="3332" width="14.5703125" style="7" customWidth="1"/>
    <col min="3333" max="3583" width="9.140625" style="7" customWidth="1"/>
    <col min="3584" max="3584" width="4.7109375" style="7"/>
    <col min="3585" max="3585" width="8.7109375" style="7" customWidth="1"/>
    <col min="3586" max="3586" width="51.7109375" style="7" customWidth="1"/>
    <col min="3587" max="3588" width="14.5703125" style="7" customWidth="1"/>
    <col min="3589" max="3839" width="9.140625" style="7" customWidth="1"/>
    <col min="3840" max="3840" width="4.7109375" style="7"/>
    <col min="3841" max="3841" width="8.7109375" style="7" customWidth="1"/>
    <col min="3842" max="3842" width="51.7109375" style="7" customWidth="1"/>
    <col min="3843" max="3844" width="14.5703125" style="7" customWidth="1"/>
    <col min="3845" max="4095" width="9.140625" style="7" customWidth="1"/>
    <col min="4096" max="4096" width="4.7109375" style="7"/>
    <col min="4097" max="4097" width="8.7109375" style="7" customWidth="1"/>
    <col min="4098" max="4098" width="51.7109375" style="7" customWidth="1"/>
    <col min="4099" max="4100" width="14.5703125" style="7" customWidth="1"/>
    <col min="4101" max="4351" width="9.140625" style="7" customWidth="1"/>
    <col min="4352" max="4352" width="4.7109375" style="7"/>
    <col min="4353" max="4353" width="8.7109375" style="7" customWidth="1"/>
    <col min="4354" max="4354" width="51.7109375" style="7" customWidth="1"/>
    <col min="4355" max="4356" width="14.5703125" style="7" customWidth="1"/>
    <col min="4357" max="4607" width="9.140625" style="7" customWidth="1"/>
    <col min="4608" max="4608" width="4.7109375" style="7"/>
    <col min="4609" max="4609" width="8.7109375" style="7" customWidth="1"/>
    <col min="4610" max="4610" width="51.7109375" style="7" customWidth="1"/>
    <col min="4611" max="4612" width="14.5703125" style="7" customWidth="1"/>
    <col min="4613" max="4863" width="9.140625" style="7" customWidth="1"/>
    <col min="4864" max="4864" width="4.7109375" style="7"/>
    <col min="4865" max="4865" width="8.7109375" style="7" customWidth="1"/>
    <col min="4866" max="4866" width="51.7109375" style="7" customWidth="1"/>
    <col min="4867" max="4868" width="14.5703125" style="7" customWidth="1"/>
    <col min="4869" max="5119" width="9.140625" style="7" customWidth="1"/>
    <col min="5120" max="5120" width="4.7109375" style="7"/>
    <col min="5121" max="5121" width="8.7109375" style="7" customWidth="1"/>
    <col min="5122" max="5122" width="51.7109375" style="7" customWidth="1"/>
    <col min="5123" max="5124" width="14.5703125" style="7" customWidth="1"/>
    <col min="5125" max="5375" width="9.140625" style="7" customWidth="1"/>
    <col min="5376" max="5376" width="4.7109375" style="7"/>
    <col min="5377" max="5377" width="8.7109375" style="7" customWidth="1"/>
    <col min="5378" max="5378" width="51.7109375" style="7" customWidth="1"/>
    <col min="5379" max="5380" width="14.5703125" style="7" customWidth="1"/>
    <col min="5381" max="5631" width="9.140625" style="7" customWidth="1"/>
    <col min="5632" max="5632" width="4.7109375" style="7"/>
    <col min="5633" max="5633" width="8.7109375" style="7" customWidth="1"/>
    <col min="5634" max="5634" width="51.7109375" style="7" customWidth="1"/>
    <col min="5635" max="5636" width="14.5703125" style="7" customWidth="1"/>
    <col min="5637" max="5887" width="9.140625" style="7" customWidth="1"/>
    <col min="5888" max="5888" width="4.7109375" style="7"/>
    <col min="5889" max="5889" width="8.7109375" style="7" customWidth="1"/>
    <col min="5890" max="5890" width="51.7109375" style="7" customWidth="1"/>
    <col min="5891" max="5892" width="14.5703125" style="7" customWidth="1"/>
    <col min="5893" max="6143" width="9.140625" style="7" customWidth="1"/>
    <col min="6144" max="6144" width="4.7109375" style="7"/>
    <col min="6145" max="6145" width="8.7109375" style="7" customWidth="1"/>
    <col min="6146" max="6146" width="51.7109375" style="7" customWidth="1"/>
    <col min="6147" max="6148" width="14.5703125" style="7" customWidth="1"/>
    <col min="6149" max="6399" width="9.140625" style="7" customWidth="1"/>
    <col min="6400" max="6400" width="4.7109375" style="7"/>
    <col min="6401" max="6401" width="8.7109375" style="7" customWidth="1"/>
    <col min="6402" max="6402" width="51.7109375" style="7" customWidth="1"/>
    <col min="6403" max="6404" width="14.5703125" style="7" customWidth="1"/>
    <col min="6405" max="6655" width="9.140625" style="7" customWidth="1"/>
    <col min="6656" max="6656" width="4.7109375" style="7"/>
    <col min="6657" max="6657" width="8.7109375" style="7" customWidth="1"/>
    <col min="6658" max="6658" width="51.7109375" style="7" customWidth="1"/>
    <col min="6659" max="6660" width="14.5703125" style="7" customWidth="1"/>
    <col min="6661" max="6911" width="9.140625" style="7" customWidth="1"/>
    <col min="6912" max="6912" width="4.7109375" style="7"/>
    <col min="6913" max="6913" width="8.7109375" style="7" customWidth="1"/>
    <col min="6914" max="6914" width="51.7109375" style="7" customWidth="1"/>
    <col min="6915" max="6916" width="14.5703125" style="7" customWidth="1"/>
    <col min="6917" max="7167" width="9.140625" style="7" customWidth="1"/>
    <col min="7168" max="7168" width="4.7109375" style="7"/>
    <col min="7169" max="7169" width="8.7109375" style="7" customWidth="1"/>
    <col min="7170" max="7170" width="51.7109375" style="7" customWidth="1"/>
    <col min="7171" max="7172" width="14.5703125" style="7" customWidth="1"/>
    <col min="7173" max="7423" width="9.140625" style="7" customWidth="1"/>
    <col min="7424" max="7424" width="4.7109375" style="7"/>
    <col min="7425" max="7425" width="8.7109375" style="7" customWidth="1"/>
    <col min="7426" max="7426" width="51.7109375" style="7" customWidth="1"/>
    <col min="7427" max="7428" width="14.5703125" style="7" customWidth="1"/>
    <col min="7429" max="7679" width="9.140625" style="7" customWidth="1"/>
    <col min="7680" max="7680" width="4.7109375" style="7"/>
    <col min="7681" max="7681" width="8.7109375" style="7" customWidth="1"/>
    <col min="7682" max="7682" width="51.7109375" style="7" customWidth="1"/>
    <col min="7683" max="7684" width="14.5703125" style="7" customWidth="1"/>
    <col min="7685" max="7935" width="9.140625" style="7" customWidth="1"/>
    <col min="7936" max="7936" width="4.7109375" style="7"/>
    <col min="7937" max="7937" width="8.7109375" style="7" customWidth="1"/>
    <col min="7938" max="7938" width="51.7109375" style="7" customWidth="1"/>
    <col min="7939" max="7940" width="14.5703125" style="7" customWidth="1"/>
    <col min="7941" max="8191" width="9.140625" style="7" customWidth="1"/>
    <col min="8192" max="8192" width="4.7109375" style="7"/>
    <col min="8193" max="8193" width="8.7109375" style="7" customWidth="1"/>
    <col min="8194" max="8194" width="51.7109375" style="7" customWidth="1"/>
    <col min="8195" max="8196" width="14.5703125" style="7" customWidth="1"/>
    <col min="8197" max="8447" width="9.140625" style="7" customWidth="1"/>
    <col min="8448" max="8448" width="4.7109375" style="7"/>
    <col min="8449" max="8449" width="8.7109375" style="7" customWidth="1"/>
    <col min="8450" max="8450" width="51.7109375" style="7" customWidth="1"/>
    <col min="8451" max="8452" width="14.5703125" style="7" customWidth="1"/>
    <col min="8453" max="8703" width="9.140625" style="7" customWidth="1"/>
    <col min="8704" max="8704" width="4.7109375" style="7"/>
    <col min="8705" max="8705" width="8.7109375" style="7" customWidth="1"/>
    <col min="8706" max="8706" width="51.7109375" style="7" customWidth="1"/>
    <col min="8707" max="8708" width="14.5703125" style="7" customWidth="1"/>
    <col min="8709" max="8959" width="9.140625" style="7" customWidth="1"/>
    <col min="8960" max="8960" width="4.7109375" style="7"/>
    <col min="8961" max="8961" width="8.7109375" style="7" customWidth="1"/>
    <col min="8962" max="8962" width="51.7109375" style="7" customWidth="1"/>
    <col min="8963" max="8964" width="14.5703125" style="7" customWidth="1"/>
    <col min="8965" max="9215" width="9.140625" style="7" customWidth="1"/>
    <col min="9216" max="9216" width="4.7109375" style="7"/>
    <col min="9217" max="9217" width="8.7109375" style="7" customWidth="1"/>
    <col min="9218" max="9218" width="51.7109375" style="7" customWidth="1"/>
    <col min="9219" max="9220" width="14.5703125" style="7" customWidth="1"/>
    <col min="9221" max="9471" width="9.140625" style="7" customWidth="1"/>
    <col min="9472" max="9472" width="4.7109375" style="7"/>
    <col min="9473" max="9473" width="8.7109375" style="7" customWidth="1"/>
    <col min="9474" max="9474" width="51.7109375" style="7" customWidth="1"/>
    <col min="9475" max="9476" width="14.5703125" style="7" customWidth="1"/>
    <col min="9477" max="9727" width="9.140625" style="7" customWidth="1"/>
    <col min="9728" max="9728" width="4.7109375" style="7"/>
    <col min="9729" max="9729" width="8.7109375" style="7" customWidth="1"/>
    <col min="9730" max="9730" width="51.7109375" style="7" customWidth="1"/>
    <col min="9731" max="9732" width="14.5703125" style="7" customWidth="1"/>
    <col min="9733" max="9983" width="9.140625" style="7" customWidth="1"/>
    <col min="9984" max="9984" width="4.7109375" style="7"/>
    <col min="9985" max="9985" width="8.7109375" style="7" customWidth="1"/>
    <col min="9986" max="9986" width="51.7109375" style="7" customWidth="1"/>
    <col min="9987" max="9988" width="14.5703125" style="7" customWidth="1"/>
    <col min="9989" max="10239" width="9.140625" style="7" customWidth="1"/>
    <col min="10240" max="10240" width="4.7109375" style="7"/>
    <col min="10241" max="10241" width="8.7109375" style="7" customWidth="1"/>
    <col min="10242" max="10242" width="51.7109375" style="7" customWidth="1"/>
    <col min="10243" max="10244" width="14.5703125" style="7" customWidth="1"/>
    <col min="10245" max="10495" width="9.140625" style="7" customWidth="1"/>
    <col min="10496" max="10496" width="4.7109375" style="7"/>
    <col min="10497" max="10497" width="8.7109375" style="7" customWidth="1"/>
    <col min="10498" max="10498" width="51.7109375" style="7" customWidth="1"/>
    <col min="10499" max="10500" width="14.5703125" style="7" customWidth="1"/>
    <col min="10501" max="10751" width="9.140625" style="7" customWidth="1"/>
    <col min="10752" max="10752" width="4.7109375" style="7"/>
    <col min="10753" max="10753" width="8.7109375" style="7" customWidth="1"/>
    <col min="10754" max="10754" width="51.7109375" style="7" customWidth="1"/>
    <col min="10755" max="10756" width="14.5703125" style="7" customWidth="1"/>
    <col min="10757" max="11007" width="9.140625" style="7" customWidth="1"/>
    <col min="11008" max="11008" width="4.7109375" style="7"/>
    <col min="11009" max="11009" width="8.7109375" style="7" customWidth="1"/>
    <col min="11010" max="11010" width="51.7109375" style="7" customWidth="1"/>
    <col min="11011" max="11012" width="14.5703125" style="7" customWidth="1"/>
    <col min="11013" max="11263" width="9.140625" style="7" customWidth="1"/>
    <col min="11264" max="11264" width="4.7109375" style="7"/>
    <col min="11265" max="11265" width="8.7109375" style="7" customWidth="1"/>
    <col min="11266" max="11266" width="51.7109375" style="7" customWidth="1"/>
    <col min="11267" max="11268" width="14.5703125" style="7" customWidth="1"/>
    <col min="11269" max="11519" width="9.140625" style="7" customWidth="1"/>
    <col min="11520" max="11520" width="4.7109375" style="7"/>
    <col min="11521" max="11521" width="8.7109375" style="7" customWidth="1"/>
    <col min="11522" max="11522" width="51.7109375" style="7" customWidth="1"/>
    <col min="11523" max="11524" width="14.5703125" style="7" customWidth="1"/>
    <col min="11525" max="11775" width="9.140625" style="7" customWidth="1"/>
    <col min="11776" max="11776" width="4.7109375" style="7"/>
    <col min="11777" max="11777" width="8.7109375" style="7" customWidth="1"/>
    <col min="11778" max="11778" width="51.7109375" style="7" customWidth="1"/>
    <col min="11779" max="11780" width="14.5703125" style="7" customWidth="1"/>
    <col min="11781" max="12031" width="9.140625" style="7" customWidth="1"/>
    <col min="12032" max="12032" width="4.7109375" style="7"/>
    <col min="12033" max="12033" width="8.7109375" style="7" customWidth="1"/>
    <col min="12034" max="12034" width="51.7109375" style="7" customWidth="1"/>
    <col min="12035" max="12036" width="14.5703125" style="7" customWidth="1"/>
    <col min="12037" max="12287" width="9.140625" style="7" customWidth="1"/>
    <col min="12288" max="12288" width="4.7109375" style="7"/>
    <col min="12289" max="12289" width="8.7109375" style="7" customWidth="1"/>
    <col min="12290" max="12290" width="51.7109375" style="7" customWidth="1"/>
    <col min="12291" max="12292" width="14.5703125" style="7" customWidth="1"/>
    <col min="12293" max="12543" width="9.140625" style="7" customWidth="1"/>
    <col min="12544" max="12544" width="4.7109375" style="7"/>
    <col min="12545" max="12545" width="8.7109375" style="7" customWidth="1"/>
    <col min="12546" max="12546" width="51.7109375" style="7" customWidth="1"/>
    <col min="12547" max="12548" width="14.5703125" style="7" customWidth="1"/>
    <col min="12549" max="12799" width="9.140625" style="7" customWidth="1"/>
    <col min="12800" max="12800" width="4.7109375" style="7"/>
    <col min="12801" max="12801" width="8.7109375" style="7" customWidth="1"/>
    <col min="12802" max="12802" width="51.7109375" style="7" customWidth="1"/>
    <col min="12803" max="12804" width="14.5703125" style="7" customWidth="1"/>
    <col min="12805" max="13055" width="9.140625" style="7" customWidth="1"/>
    <col min="13056" max="13056" width="4.7109375" style="7"/>
    <col min="13057" max="13057" width="8.7109375" style="7" customWidth="1"/>
    <col min="13058" max="13058" width="51.7109375" style="7" customWidth="1"/>
    <col min="13059" max="13060" width="14.5703125" style="7" customWidth="1"/>
    <col min="13061" max="13311" width="9.140625" style="7" customWidth="1"/>
    <col min="13312" max="13312" width="4.7109375" style="7"/>
    <col min="13313" max="13313" width="8.7109375" style="7" customWidth="1"/>
    <col min="13314" max="13314" width="51.7109375" style="7" customWidth="1"/>
    <col min="13315" max="13316" width="14.5703125" style="7" customWidth="1"/>
    <col min="13317" max="13567" width="9.140625" style="7" customWidth="1"/>
    <col min="13568" max="13568" width="4.7109375" style="7"/>
    <col min="13569" max="13569" width="8.7109375" style="7" customWidth="1"/>
    <col min="13570" max="13570" width="51.7109375" style="7" customWidth="1"/>
    <col min="13571" max="13572" width="14.5703125" style="7" customWidth="1"/>
    <col min="13573" max="13823" width="9.140625" style="7" customWidth="1"/>
    <col min="13824" max="13824" width="4.7109375" style="7"/>
    <col min="13825" max="13825" width="8.7109375" style="7" customWidth="1"/>
    <col min="13826" max="13826" width="51.7109375" style="7" customWidth="1"/>
    <col min="13827" max="13828" width="14.5703125" style="7" customWidth="1"/>
    <col min="13829" max="14079" width="9.140625" style="7" customWidth="1"/>
    <col min="14080" max="14080" width="4.7109375" style="7"/>
    <col min="14081" max="14081" width="8.7109375" style="7" customWidth="1"/>
    <col min="14082" max="14082" width="51.7109375" style="7" customWidth="1"/>
    <col min="14083" max="14084" width="14.5703125" style="7" customWidth="1"/>
    <col min="14085" max="14335" width="9.140625" style="7" customWidth="1"/>
    <col min="14336" max="14336" width="4.7109375" style="7"/>
    <col min="14337" max="14337" width="8.7109375" style="7" customWidth="1"/>
    <col min="14338" max="14338" width="51.7109375" style="7" customWidth="1"/>
    <col min="14339" max="14340" width="14.5703125" style="7" customWidth="1"/>
    <col min="14341" max="14591" width="9.140625" style="7" customWidth="1"/>
    <col min="14592" max="14592" width="4.7109375" style="7"/>
    <col min="14593" max="14593" width="8.7109375" style="7" customWidth="1"/>
    <col min="14594" max="14594" width="51.7109375" style="7" customWidth="1"/>
    <col min="14595" max="14596" width="14.5703125" style="7" customWidth="1"/>
    <col min="14597" max="14847" width="9.140625" style="7" customWidth="1"/>
    <col min="14848" max="14848" width="4.7109375" style="7"/>
    <col min="14849" max="14849" width="8.7109375" style="7" customWidth="1"/>
    <col min="14850" max="14850" width="51.7109375" style="7" customWidth="1"/>
    <col min="14851" max="14852" width="14.5703125" style="7" customWidth="1"/>
    <col min="14853" max="15103" width="9.140625" style="7" customWidth="1"/>
    <col min="15104" max="15104" width="4.7109375" style="7"/>
    <col min="15105" max="15105" width="8.7109375" style="7" customWidth="1"/>
    <col min="15106" max="15106" width="51.7109375" style="7" customWidth="1"/>
    <col min="15107" max="15108" width="14.5703125" style="7" customWidth="1"/>
    <col min="15109" max="15359" width="9.140625" style="7" customWidth="1"/>
    <col min="15360" max="15360" width="4.7109375" style="7"/>
    <col min="15361" max="15361" width="8.7109375" style="7" customWidth="1"/>
    <col min="15362" max="15362" width="51.7109375" style="7" customWidth="1"/>
    <col min="15363" max="15364" width="14.5703125" style="7" customWidth="1"/>
    <col min="15365" max="15615" width="9.140625" style="7" customWidth="1"/>
    <col min="15616" max="15616" width="4.7109375" style="7"/>
    <col min="15617" max="15617" width="8.7109375" style="7" customWidth="1"/>
    <col min="15618" max="15618" width="51.7109375" style="7" customWidth="1"/>
    <col min="15619" max="15620" width="14.5703125" style="7" customWidth="1"/>
    <col min="15621" max="15871" width="9.140625" style="7" customWidth="1"/>
    <col min="15872" max="15872" width="4.7109375" style="7"/>
    <col min="15873" max="15873" width="8.7109375" style="7" customWidth="1"/>
    <col min="15874" max="15874" width="51.7109375" style="7" customWidth="1"/>
    <col min="15875" max="15876" width="14.5703125" style="7" customWidth="1"/>
    <col min="15877" max="16127" width="9.140625" style="7" customWidth="1"/>
    <col min="16128" max="16128" width="4.7109375" style="7"/>
    <col min="16129" max="16129" width="8.7109375" style="7" customWidth="1"/>
    <col min="16130" max="16130" width="51.7109375" style="7" customWidth="1"/>
    <col min="16131" max="16132" width="14.5703125" style="7" customWidth="1"/>
    <col min="16133" max="16383" width="9.140625" style="7" customWidth="1"/>
    <col min="16384" max="16384" width="4.7109375" style="7"/>
  </cols>
  <sheetData>
    <row r="1" spans="1:6" ht="16.5" customHeight="1" x14ac:dyDescent="0.2">
      <c r="A1" s="23"/>
      <c r="B1" s="24"/>
      <c r="E1" s="819" t="s">
        <v>355</v>
      </c>
      <c r="F1" s="819"/>
    </row>
    <row r="2" spans="1:6" ht="44.25" customHeight="1" x14ac:dyDescent="0.2">
      <c r="A2" s="820" t="s">
        <v>732</v>
      </c>
      <c r="B2" s="820"/>
      <c r="C2" s="820"/>
      <c r="D2" s="820"/>
      <c r="E2" s="820"/>
      <c r="F2" s="820"/>
    </row>
    <row r="3" spans="1:6" ht="15.75" customHeight="1" x14ac:dyDescent="0.2">
      <c r="A3" s="820"/>
      <c r="B3" s="820"/>
      <c r="C3" s="820"/>
      <c r="D3" s="820"/>
      <c r="E3" s="820"/>
      <c r="F3" s="820"/>
    </row>
    <row r="4" spans="1:6" ht="16.5" thickBot="1" x14ac:dyDescent="0.25">
      <c r="A4" s="436"/>
      <c r="B4" s="436"/>
      <c r="C4" s="436"/>
      <c r="D4" s="436"/>
    </row>
    <row r="5" spans="1:6" ht="40.5" customHeight="1" x14ac:dyDescent="0.2">
      <c r="A5" s="823" t="s">
        <v>2</v>
      </c>
      <c r="B5" s="825" t="s">
        <v>356</v>
      </c>
      <c r="C5" s="326" t="s">
        <v>289</v>
      </c>
      <c r="D5" s="326" t="s">
        <v>316</v>
      </c>
      <c r="E5" s="326" t="s">
        <v>535</v>
      </c>
      <c r="F5" s="437" t="s">
        <v>575</v>
      </c>
    </row>
    <row r="6" spans="1:6" ht="21" customHeight="1" x14ac:dyDescent="0.2">
      <c r="A6" s="824"/>
      <c r="B6" s="826"/>
      <c r="C6" s="438" t="s">
        <v>299</v>
      </c>
      <c r="D6" s="438" t="s">
        <v>299</v>
      </c>
      <c r="E6" s="438" t="s">
        <v>299</v>
      </c>
      <c r="F6" s="439" t="s">
        <v>299</v>
      </c>
    </row>
    <row r="7" spans="1:6" s="15" customFormat="1" x14ac:dyDescent="0.2">
      <c r="A7" s="674" t="s">
        <v>16</v>
      </c>
      <c r="B7" s="671" t="s">
        <v>17</v>
      </c>
      <c r="C7" s="50"/>
      <c r="D7" s="50">
        <v>21</v>
      </c>
      <c r="E7" s="50"/>
      <c r="F7" s="50">
        <v>21</v>
      </c>
    </row>
    <row r="8" spans="1:6" s="15" customFormat="1" x14ac:dyDescent="0.2">
      <c r="A8" s="673" t="s">
        <v>18</v>
      </c>
      <c r="B8" s="672" t="s">
        <v>19</v>
      </c>
      <c r="C8" s="53">
        <v>9</v>
      </c>
      <c r="D8" s="53">
        <v>25</v>
      </c>
      <c r="E8" s="53"/>
      <c r="F8" s="53">
        <v>34</v>
      </c>
    </row>
    <row r="9" spans="1:6" s="15" customFormat="1" x14ac:dyDescent="0.2">
      <c r="A9" s="674" t="s">
        <v>20</v>
      </c>
      <c r="B9" s="671" t="s">
        <v>21</v>
      </c>
      <c r="C9" s="50">
        <v>8</v>
      </c>
      <c r="D9" s="50">
        <v>27</v>
      </c>
      <c r="E9" s="50"/>
      <c r="F9" s="50">
        <v>35</v>
      </c>
    </row>
    <row r="10" spans="1:6" s="15" customFormat="1" x14ac:dyDescent="0.2">
      <c r="A10" s="673" t="s">
        <v>22</v>
      </c>
      <c r="B10" s="672" t="s">
        <v>23</v>
      </c>
      <c r="C10" s="53"/>
      <c r="D10" s="53">
        <v>1</v>
      </c>
      <c r="E10" s="53"/>
      <c r="F10" s="53">
        <v>1</v>
      </c>
    </row>
    <row r="11" spans="1:6" s="15" customFormat="1" x14ac:dyDescent="0.2">
      <c r="A11" s="674" t="s">
        <v>24</v>
      </c>
      <c r="B11" s="671" t="s">
        <v>25</v>
      </c>
      <c r="C11" s="50"/>
      <c r="D11" s="50">
        <v>8</v>
      </c>
      <c r="E11" s="50"/>
      <c r="F11" s="50">
        <v>8</v>
      </c>
    </row>
    <row r="12" spans="1:6" s="15" customFormat="1" x14ac:dyDescent="0.2">
      <c r="A12" s="673" t="s">
        <v>26</v>
      </c>
      <c r="B12" s="672" t="s">
        <v>27</v>
      </c>
      <c r="C12" s="53">
        <v>49</v>
      </c>
      <c r="D12" s="53">
        <v>103</v>
      </c>
      <c r="E12" s="53"/>
      <c r="F12" s="53">
        <v>152</v>
      </c>
    </row>
    <row r="13" spans="1:6" s="15" customFormat="1" x14ac:dyDescent="0.2">
      <c r="A13" s="674" t="s">
        <v>28</v>
      </c>
      <c r="B13" s="671" t="s">
        <v>29</v>
      </c>
      <c r="C13" s="50">
        <v>75</v>
      </c>
      <c r="D13" s="50">
        <v>292</v>
      </c>
      <c r="E13" s="50"/>
      <c r="F13" s="50">
        <v>367</v>
      </c>
    </row>
    <row r="14" spans="1:6" s="15" customFormat="1" x14ac:dyDescent="0.2">
      <c r="A14" s="673" t="s">
        <v>30</v>
      </c>
      <c r="B14" s="672" t="s">
        <v>31</v>
      </c>
      <c r="C14" s="53">
        <v>3</v>
      </c>
      <c r="D14" s="53">
        <v>7</v>
      </c>
      <c r="E14" s="53"/>
      <c r="F14" s="53">
        <v>10</v>
      </c>
    </row>
    <row r="15" spans="1:6" s="15" customFormat="1" x14ac:dyDescent="0.2">
      <c r="A15" s="674" t="s">
        <v>32</v>
      </c>
      <c r="B15" s="671" t="s">
        <v>33</v>
      </c>
      <c r="C15" s="50">
        <v>9</v>
      </c>
      <c r="D15" s="50">
        <v>17</v>
      </c>
      <c r="E15" s="50"/>
      <c r="F15" s="50">
        <v>26</v>
      </c>
    </row>
    <row r="16" spans="1:6" s="15" customFormat="1" x14ac:dyDescent="0.2">
      <c r="A16" s="673" t="s">
        <v>34</v>
      </c>
      <c r="B16" s="672" t="s">
        <v>35</v>
      </c>
      <c r="C16" s="53">
        <v>1</v>
      </c>
      <c r="D16" s="53"/>
      <c r="E16" s="53"/>
      <c r="F16" s="53">
        <v>1</v>
      </c>
    </row>
    <row r="17" spans="1:6" s="15" customFormat="1" x14ac:dyDescent="0.2">
      <c r="A17" s="674" t="s">
        <v>699</v>
      </c>
      <c r="B17" s="671" t="s">
        <v>700</v>
      </c>
      <c r="C17" s="50"/>
      <c r="D17" s="50">
        <v>2</v>
      </c>
      <c r="E17" s="50"/>
      <c r="F17" s="50">
        <v>2</v>
      </c>
    </row>
    <row r="18" spans="1:6" s="15" customFormat="1" x14ac:dyDescent="0.2">
      <c r="A18" s="673" t="s">
        <v>36</v>
      </c>
      <c r="B18" s="672" t="s">
        <v>37</v>
      </c>
      <c r="C18" s="53">
        <v>78</v>
      </c>
      <c r="D18" s="53">
        <v>700</v>
      </c>
      <c r="E18" s="53"/>
      <c r="F18" s="53">
        <v>778</v>
      </c>
    </row>
    <row r="19" spans="1:6" s="15" customFormat="1" x14ac:dyDescent="0.2">
      <c r="A19" s="674" t="s">
        <v>38</v>
      </c>
      <c r="B19" s="671" t="s">
        <v>39</v>
      </c>
      <c r="C19" s="50">
        <v>1</v>
      </c>
      <c r="D19" s="50">
        <v>10</v>
      </c>
      <c r="E19" s="50"/>
      <c r="F19" s="50">
        <v>11</v>
      </c>
    </row>
    <row r="20" spans="1:6" s="15" customFormat="1" x14ac:dyDescent="0.2">
      <c r="A20" s="673" t="s">
        <v>701</v>
      </c>
      <c r="B20" s="672" t="s">
        <v>702</v>
      </c>
      <c r="C20" s="53"/>
      <c r="D20" s="53">
        <v>1</v>
      </c>
      <c r="E20" s="53"/>
      <c r="F20" s="53">
        <v>1</v>
      </c>
    </row>
    <row r="21" spans="1:6" s="15" customFormat="1" x14ac:dyDescent="0.2">
      <c r="A21" s="674" t="s">
        <v>611</v>
      </c>
      <c r="B21" s="671" t="s">
        <v>612</v>
      </c>
      <c r="C21" s="50"/>
      <c r="D21" s="50">
        <v>1</v>
      </c>
      <c r="E21" s="50"/>
      <c r="F21" s="50">
        <v>1</v>
      </c>
    </row>
    <row r="22" spans="1:6" s="15" customFormat="1" x14ac:dyDescent="0.2">
      <c r="A22" s="673" t="s">
        <v>40</v>
      </c>
      <c r="B22" s="672" t="s">
        <v>41</v>
      </c>
      <c r="C22" s="53">
        <v>2</v>
      </c>
      <c r="D22" s="53">
        <v>28</v>
      </c>
      <c r="E22" s="53"/>
      <c r="F22" s="53">
        <v>30</v>
      </c>
    </row>
    <row r="23" spans="1:6" s="15" customFormat="1" x14ac:dyDescent="0.2">
      <c r="A23" s="674" t="s">
        <v>42</v>
      </c>
      <c r="B23" s="671" t="s">
        <v>43</v>
      </c>
      <c r="C23" s="50"/>
      <c r="D23" s="50">
        <v>2</v>
      </c>
      <c r="E23" s="50"/>
      <c r="F23" s="50">
        <v>2</v>
      </c>
    </row>
    <row r="24" spans="1:6" s="15" customFormat="1" x14ac:dyDescent="0.2">
      <c r="A24" s="673" t="s">
        <v>44</v>
      </c>
      <c r="B24" s="672" t="s">
        <v>45</v>
      </c>
      <c r="C24" s="53">
        <v>212</v>
      </c>
      <c r="D24" s="53">
        <v>447</v>
      </c>
      <c r="E24" s="53"/>
      <c r="F24" s="53">
        <v>659</v>
      </c>
    </row>
    <row r="25" spans="1:6" s="15" customFormat="1" x14ac:dyDescent="0.2">
      <c r="A25" s="674" t="s">
        <v>357</v>
      </c>
      <c r="B25" s="671" t="s">
        <v>358</v>
      </c>
      <c r="C25" s="50"/>
      <c r="D25" s="50">
        <v>2</v>
      </c>
      <c r="E25" s="50"/>
      <c r="F25" s="50">
        <v>2</v>
      </c>
    </row>
    <row r="26" spans="1:6" s="15" customFormat="1" x14ac:dyDescent="0.2">
      <c r="A26" s="673" t="s">
        <v>717</v>
      </c>
      <c r="B26" s="672" t="s">
        <v>718</v>
      </c>
      <c r="C26" s="53"/>
      <c r="D26" s="53">
        <v>2</v>
      </c>
      <c r="E26" s="53"/>
      <c r="F26" s="53">
        <v>2</v>
      </c>
    </row>
    <row r="27" spans="1:6" s="15" customFormat="1" x14ac:dyDescent="0.2">
      <c r="A27" s="674" t="s">
        <v>635</v>
      </c>
      <c r="B27" s="671" t="s">
        <v>636</v>
      </c>
      <c r="C27" s="50"/>
      <c r="D27" s="50">
        <v>1</v>
      </c>
      <c r="E27" s="50"/>
      <c r="F27" s="50">
        <v>1</v>
      </c>
    </row>
    <row r="28" spans="1:6" s="15" customFormat="1" x14ac:dyDescent="0.2">
      <c r="A28" s="673" t="s">
        <v>46</v>
      </c>
      <c r="B28" s="672" t="s">
        <v>47</v>
      </c>
      <c r="C28" s="53">
        <v>5</v>
      </c>
      <c r="D28" s="53">
        <v>3</v>
      </c>
      <c r="E28" s="53"/>
      <c r="F28" s="53">
        <v>8</v>
      </c>
    </row>
    <row r="29" spans="1:6" s="15" customFormat="1" x14ac:dyDescent="0.2">
      <c r="A29" s="674" t="s">
        <v>537</v>
      </c>
      <c r="B29" s="671" t="s">
        <v>538</v>
      </c>
      <c r="C29" s="50"/>
      <c r="D29" s="50">
        <v>6</v>
      </c>
      <c r="E29" s="50"/>
      <c r="F29" s="50">
        <v>6</v>
      </c>
    </row>
    <row r="30" spans="1:6" s="15" customFormat="1" x14ac:dyDescent="0.2">
      <c r="A30" s="673" t="s">
        <v>48</v>
      </c>
      <c r="B30" s="672" t="s">
        <v>49</v>
      </c>
      <c r="C30" s="53">
        <v>1</v>
      </c>
      <c r="D30" s="53">
        <v>10</v>
      </c>
      <c r="E30" s="53"/>
      <c r="F30" s="53">
        <v>11</v>
      </c>
    </row>
    <row r="31" spans="1:6" s="15" customFormat="1" x14ac:dyDescent="0.2">
      <c r="A31" s="674" t="s">
        <v>50</v>
      </c>
      <c r="B31" s="671" t="s">
        <v>51</v>
      </c>
      <c r="C31" s="50">
        <v>1</v>
      </c>
      <c r="D31" s="50">
        <v>4</v>
      </c>
      <c r="E31" s="50"/>
      <c r="F31" s="50">
        <v>5</v>
      </c>
    </row>
    <row r="32" spans="1:6" s="15" customFormat="1" x14ac:dyDescent="0.2">
      <c r="A32" s="673" t="s">
        <v>52</v>
      </c>
      <c r="B32" s="672" t="s">
        <v>53</v>
      </c>
      <c r="C32" s="53"/>
      <c r="D32" s="53">
        <v>5</v>
      </c>
      <c r="E32" s="53"/>
      <c r="F32" s="53">
        <v>5</v>
      </c>
    </row>
    <row r="33" spans="1:6" s="15" customFormat="1" x14ac:dyDescent="0.2">
      <c r="A33" s="674" t="s">
        <v>562</v>
      </c>
      <c r="B33" s="671" t="s">
        <v>563</v>
      </c>
      <c r="C33" s="50"/>
      <c r="D33" s="50">
        <v>1</v>
      </c>
      <c r="E33" s="50"/>
      <c r="F33" s="50">
        <v>1</v>
      </c>
    </row>
    <row r="34" spans="1:6" s="15" customFormat="1" x14ac:dyDescent="0.2">
      <c r="A34" s="673" t="s">
        <v>54</v>
      </c>
      <c r="B34" s="672" t="s">
        <v>55</v>
      </c>
      <c r="C34" s="53"/>
      <c r="D34" s="53">
        <v>2</v>
      </c>
      <c r="E34" s="53"/>
      <c r="F34" s="53">
        <v>2</v>
      </c>
    </row>
    <row r="35" spans="1:6" s="15" customFormat="1" x14ac:dyDescent="0.2">
      <c r="A35" s="674" t="s">
        <v>56</v>
      </c>
      <c r="B35" s="671" t="s">
        <v>57</v>
      </c>
      <c r="C35" s="50"/>
      <c r="D35" s="50">
        <v>4</v>
      </c>
      <c r="E35" s="50"/>
      <c r="F35" s="50">
        <v>4</v>
      </c>
    </row>
    <row r="36" spans="1:6" s="15" customFormat="1" x14ac:dyDescent="0.2">
      <c r="A36" s="673" t="s">
        <v>615</v>
      </c>
      <c r="B36" s="672" t="s">
        <v>616</v>
      </c>
      <c r="C36" s="53"/>
      <c r="D36" s="53">
        <v>1</v>
      </c>
      <c r="E36" s="53"/>
      <c r="F36" s="53">
        <v>1</v>
      </c>
    </row>
    <row r="37" spans="1:6" s="15" customFormat="1" x14ac:dyDescent="0.2">
      <c r="A37" s="674" t="s">
        <v>539</v>
      </c>
      <c r="B37" s="671" t="s">
        <v>540</v>
      </c>
      <c r="C37" s="50"/>
      <c r="D37" s="50">
        <v>1</v>
      </c>
      <c r="E37" s="50"/>
      <c r="F37" s="50">
        <v>1</v>
      </c>
    </row>
    <row r="38" spans="1:6" s="15" customFormat="1" x14ac:dyDescent="0.2">
      <c r="A38" s="673" t="s">
        <v>637</v>
      </c>
      <c r="B38" s="672" t="s">
        <v>638</v>
      </c>
      <c r="C38" s="53"/>
      <c r="D38" s="53">
        <v>3</v>
      </c>
      <c r="E38" s="53"/>
      <c r="F38" s="53">
        <v>3</v>
      </c>
    </row>
    <row r="39" spans="1:6" s="15" customFormat="1" x14ac:dyDescent="0.2">
      <c r="A39" s="674" t="s">
        <v>58</v>
      </c>
      <c r="B39" s="671" t="s">
        <v>59</v>
      </c>
      <c r="C39" s="50"/>
      <c r="D39" s="50">
        <v>1</v>
      </c>
      <c r="E39" s="50"/>
      <c r="F39" s="50">
        <v>1</v>
      </c>
    </row>
    <row r="40" spans="1:6" s="15" customFormat="1" x14ac:dyDescent="0.2">
      <c r="A40" s="673" t="s">
        <v>639</v>
      </c>
      <c r="B40" s="672" t="s">
        <v>640</v>
      </c>
      <c r="C40" s="53"/>
      <c r="D40" s="53">
        <v>6</v>
      </c>
      <c r="E40" s="53"/>
      <c r="F40" s="53">
        <v>6</v>
      </c>
    </row>
    <row r="41" spans="1:6" s="15" customFormat="1" x14ac:dyDescent="0.2">
      <c r="A41" s="674" t="s">
        <v>60</v>
      </c>
      <c r="B41" s="671" t="s">
        <v>61</v>
      </c>
      <c r="C41" s="50"/>
      <c r="D41" s="50">
        <v>4</v>
      </c>
      <c r="E41" s="50"/>
      <c r="F41" s="50">
        <v>4</v>
      </c>
    </row>
    <row r="42" spans="1:6" s="15" customFormat="1" x14ac:dyDescent="0.2">
      <c r="A42" s="673" t="s">
        <v>62</v>
      </c>
      <c r="B42" s="672" t="s">
        <v>63</v>
      </c>
      <c r="C42" s="53">
        <v>2</v>
      </c>
      <c r="D42" s="53">
        <v>3</v>
      </c>
      <c r="E42" s="53"/>
      <c r="F42" s="53">
        <v>5</v>
      </c>
    </row>
    <row r="43" spans="1:6" s="15" customFormat="1" ht="22.5" x14ac:dyDescent="0.2">
      <c r="A43" s="674" t="s">
        <v>64</v>
      </c>
      <c r="B43" s="617" t="s">
        <v>65</v>
      </c>
      <c r="C43" s="50">
        <v>1</v>
      </c>
      <c r="D43" s="50">
        <v>14</v>
      </c>
      <c r="E43" s="50"/>
      <c r="F43" s="50">
        <v>15</v>
      </c>
    </row>
    <row r="44" spans="1:6" s="15" customFormat="1" x14ac:dyDescent="0.2">
      <c r="A44" s="673" t="s">
        <v>66</v>
      </c>
      <c r="B44" s="618" t="s">
        <v>67</v>
      </c>
      <c r="C44" s="53">
        <v>2</v>
      </c>
      <c r="D44" s="53">
        <v>6</v>
      </c>
      <c r="E44" s="53"/>
      <c r="F44" s="53">
        <v>8</v>
      </c>
    </row>
    <row r="45" spans="1:6" s="15" customFormat="1" x14ac:dyDescent="0.2">
      <c r="A45" s="674" t="s">
        <v>68</v>
      </c>
      <c r="B45" s="617" t="s">
        <v>69</v>
      </c>
      <c r="C45" s="50"/>
      <c r="D45" s="50">
        <v>3</v>
      </c>
      <c r="E45" s="50"/>
      <c r="F45" s="50">
        <v>3</v>
      </c>
    </row>
    <row r="46" spans="1:6" s="15" customFormat="1" x14ac:dyDescent="0.2">
      <c r="A46" s="673" t="s">
        <v>70</v>
      </c>
      <c r="B46" s="618" t="s">
        <v>71</v>
      </c>
      <c r="C46" s="53"/>
      <c r="D46" s="53">
        <v>3</v>
      </c>
      <c r="E46" s="53"/>
      <c r="F46" s="53">
        <v>3</v>
      </c>
    </row>
    <row r="47" spans="1:6" s="15" customFormat="1" x14ac:dyDescent="0.2">
      <c r="A47" s="674" t="s">
        <v>72</v>
      </c>
      <c r="B47" s="617" t="s">
        <v>73</v>
      </c>
      <c r="C47" s="50">
        <v>2</v>
      </c>
      <c r="D47" s="50">
        <v>15</v>
      </c>
      <c r="E47" s="50"/>
      <c r="F47" s="50">
        <v>17</v>
      </c>
    </row>
    <row r="48" spans="1:6" s="15" customFormat="1" x14ac:dyDescent="0.2">
      <c r="A48" s="673" t="s">
        <v>74</v>
      </c>
      <c r="B48" s="618" t="s">
        <v>75</v>
      </c>
      <c r="C48" s="53">
        <v>2</v>
      </c>
      <c r="D48" s="53">
        <v>2</v>
      </c>
      <c r="E48" s="53"/>
      <c r="F48" s="53">
        <v>4</v>
      </c>
    </row>
    <row r="49" spans="1:6" s="15" customFormat="1" ht="22.5" x14ac:dyDescent="0.2">
      <c r="A49" s="674" t="s">
        <v>76</v>
      </c>
      <c r="B49" s="617" t="s">
        <v>77</v>
      </c>
      <c r="C49" s="50"/>
      <c r="D49" s="50">
        <v>37</v>
      </c>
      <c r="E49" s="50"/>
      <c r="F49" s="50">
        <v>37</v>
      </c>
    </row>
    <row r="50" spans="1:6" s="15" customFormat="1" ht="22.5" x14ac:dyDescent="0.2">
      <c r="A50" s="673" t="s">
        <v>78</v>
      </c>
      <c r="B50" s="618" t="s">
        <v>79</v>
      </c>
      <c r="C50" s="53">
        <v>8</v>
      </c>
      <c r="D50" s="53">
        <v>56</v>
      </c>
      <c r="E50" s="53"/>
      <c r="F50" s="53">
        <v>64</v>
      </c>
    </row>
    <row r="51" spans="1:6" s="15" customFormat="1" x14ac:dyDescent="0.2">
      <c r="A51" s="674" t="s">
        <v>80</v>
      </c>
      <c r="B51" s="617" t="s">
        <v>81</v>
      </c>
      <c r="C51" s="50">
        <v>5</v>
      </c>
      <c r="D51" s="50">
        <v>24</v>
      </c>
      <c r="E51" s="50"/>
      <c r="F51" s="50">
        <v>29</v>
      </c>
    </row>
    <row r="52" spans="1:6" s="15" customFormat="1" x14ac:dyDescent="0.2">
      <c r="A52" s="673" t="s">
        <v>576</v>
      </c>
      <c r="B52" s="618" t="s">
        <v>577</v>
      </c>
      <c r="C52" s="53">
        <v>4</v>
      </c>
      <c r="D52" s="53">
        <v>3</v>
      </c>
      <c r="E52" s="53"/>
      <c r="F52" s="53">
        <v>7</v>
      </c>
    </row>
    <row r="53" spans="1:6" s="15" customFormat="1" x14ac:dyDescent="0.2">
      <c r="A53" s="674" t="s">
        <v>82</v>
      </c>
      <c r="B53" s="617" t="s">
        <v>83</v>
      </c>
      <c r="C53" s="50">
        <v>1</v>
      </c>
      <c r="D53" s="50">
        <v>1</v>
      </c>
      <c r="E53" s="50"/>
      <c r="F53" s="50">
        <v>2</v>
      </c>
    </row>
    <row r="54" spans="1:6" s="15" customFormat="1" x14ac:dyDescent="0.2">
      <c r="A54" s="673" t="s">
        <v>681</v>
      </c>
      <c r="B54" s="618" t="s">
        <v>682</v>
      </c>
      <c r="C54" s="53">
        <v>1</v>
      </c>
      <c r="D54" s="53"/>
      <c r="E54" s="53"/>
      <c r="F54" s="53">
        <v>1</v>
      </c>
    </row>
    <row r="55" spans="1:6" s="15" customFormat="1" x14ac:dyDescent="0.2">
      <c r="A55" s="674" t="s">
        <v>84</v>
      </c>
      <c r="B55" s="617" t="s">
        <v>85</v>
      </c>
      <c r="C55" s="50">
        <v>1</v>
      </c>
      <c r="D55" s="50">
        <v>6</v>
      </c>
      <c r="E55" s="50"/>
      <c r="F55" s="50">
        <v>7</v>
      </c>
    </row>
    <row r="56" spans="1:6" s="15" customFormat="1" x14ac:dyDescent="0.2">
      <c r="A56" s="673" t="s">
        <v>86</v>
      </c>
      <c r="B56" s="618" t="s">
        <v>87</v>
      </c>
      <c r="C56" s="53"/>
      <c r="D56" s="53">
        <v>3</v>
      </c>
      <c r="E56" s="53"/>
      <c r="F56" s="53">
        <v>3</v>
      </c>
    </row>
    <row r="57" spans="1:6" s="15" customFormat="1" ht="22.5" x14ac:dyDescent="0.2">
      <c r="A57" s="674" t="s">
        <v>88</v>
      </c>
      <c r="B57" s="617" t="s">
        <v>89</v>
      </c>
      <c r="C57" s="50">
        <v>1</v>
      </c>
      <c r="D57" s="50">
        <v>1</v>
      </c>
      <c r="E57" s="50"/>
      <c r="F57" s="50">
        <v>2</v>
      </c>
    </row>
    <row r="58" spans="1:6" s="15" customFormat="1" ht="22.5" x14ac:dyDescent="0.2">
      <c r="A58" s="673" t="s">
        <v>90</v>
      </c>
      <c r="B58" s="618" t="s">
        <v>91</v>
      </c>
      <c r="C58" s="53">
        <v>2</v>
      </c>
      <c r="D58" s="53">
        <v>17</v>
      </c>
      <c r="E58" s="53"/>
      <c r="F58" s="53">
        <v>19</v>
      </c>
    </row>
    <row r="59" spans="1:6" s="15" customFormat="1" x14ac:dyDescent="0.2">
      <c r="A59" s="674" t="s">
        <v>359</v>
      </c>
      <c r="B59" s="617" t="s">
        <v>360</v>
      </c>
      <c r="C59" s="50"/>
      <c r="D59" s="50">
        <v>2</v>
      </c>
      <c r="E59" s="50"/>
      <c r="F59" s="50">
        <v>2</v>
      </c>
    </row>
    <row r="60" spans="1:6" s="15" customFormat="1" ht="22.5" x14ac:dyDescent="0.2">
      <c r="A60" s="673" t="s">
        <v>92</v>
      </c>
      <c r="B60" s="618" t="s">
        <v>93</v>
      </c>
      <c r="C60" s="53">
        <v>27</v>
      </c>
      <c r="D60" s="53">
        <v>35</v>
      </c>
      <c r="E60" s="53"/>
      <c r="F60" s="53">
        <v>62</v>
      </c>
    </row>
    <row r="61" spans="1:6" s="15" customFormat="1" x14ac:dyDescent="0.2">
      <c r="A61" s="674" t="s">
        <v>94</v>
      </c>
      <c r="B61" s="617" t="s">
        <v>95</v>
      </c>
      <c r="C61" s="50">
        <v>24</v>
      </c>
      <c r="D61" s="50">
        <v>56</v>
      </c>
      <c r="E61" s="50"/>
      <c r="F61" s="50">
        <v>80</v>
      </c>
    </row>
    <row r="62" spans="1:6" s="15" customFormat="1" x14ac:dyDescent="0.2">
      <c r="A62" s="673" t="s">
        <v>96</v>
      </c>
      <c r="B62" s="618" t="s">
        <v>97</v>
      </c>
      <c r="C62" s="53">
        <v>34</v>
      </c>
      <c r="D62" s="53">
        <v>68</v>
      </c>
      <c r="E62" s="53"/>
      <c r="F62" s="53">
        <v>102</v>
      </c>
    </row>
    <row r="63" spans="1:6" s="15" customFormat="1" x14ac:dyDescent="0.2">
      <c r="A63" s="674" t="s">
        <v>98</v>
      </c>
      <c r="B63" s="617" t="s">
        <v>99</v>
      </c>
      <c r="C63" s="50">
        <v>2</v>
      </c>
      <c r="D63" s="50">
        <v>10</v>
      </c>
      <c r="E63" s="50"/>
      <c r="F63" s="50">
        <v>12</v>
      </c>
    </row>
    <row r="64" spans="1:6" s="15" customFormat="1" x14ac:dyDescent="0.2">
      <c r="A64" s="673" t="s">
        <v>578</v>
      </c>
      <c r="B64" s="618" t="s">
        <v>579</v>
      </c>
      <c r="C64" s="53"/>
      <c r="D64" s="53">
        <v>2</v>
      </c>
      <c r="E64" s="53"/>
      <c r="F64" s="53">
        <v>2</v>
      </c>
    </row>
    <row r="65" spans="1:6" s="15" customFormat="1" x14ac:dyDescent="0.2">
      <c r="A65" s="674" t="s">
        <v>100</v>
      </c>
      <c r="B65" s="617" t="s">
        <v>101</v>
      </c>
      <c r="C65" s="50">
        <v>4</v>
      </c>
      <c r="D65" s="50">
        <v>2</v>
      </c>
      <c r="E65" s="50"/>
      <c r="F65" s="50">
        <v>6</v>
      </c>
    </row>
    <row r="66" spans="1:6" s="15" customFormat="1" x14ac:dyDescent="0.2">
      <c r="A66" s="673" t="s">
        <v>102</v>
      </c>
      <c r="B66" s="618" t="s">
        <v>103</v>
      </c>
      <c r="C66" s="53">
        <v>49</v>
      </c>
      <c r="D66" s="53">
        <v>53</v>
      </c>
      <c r="E66" s="53"/>
      <c r="F66" s="53">
        <v>102</v>
      </c>
    </row>
    <row r="67" spans="1:6" s="15" customFormat="1" x14ac:dyDescent="0.2">
      <c r="A67" s="674" t="s">
        <v>703</v>
      </c>
      <c r="B67" s="617" t="s">
        <v>704</v>
      </c>
      <c r="C67" s="50"/>
      <c r="D67" s="50">
        <v>2</v>
      </c>
      <c r="E67" s="50"/>
      <c r="F67" s="50">
        <v>2</v>
      </c>
    </row>
    <row r="68" spans="1:6" s="15" customFormat="1" x14ac:dyDescent="0.2">
      <c r="A68" s="673" t="s">
        <v>104</v>
      </c>
      <c r="B68" s="618" t="s">
        <v>105</v>
      </c>
      <c r="C68" s="53">
        <v>7</v>
      </c>
      <c r="D68" s="53">
        <v>13</v>
      </c>
      <c r="E68" s="53"/>
      <c r="F68" s="53">
        <v>20</v>
      </c>
    </row>
    <row r="69" spans="1:6" s="15" customFormat="1" x14ac:dyDescent="0.2">
      <c r="A69" s="674" t="s">
        <v>106</v>
      </c>
      <c r="B69" s="617" t="s">
        <v>107</v>
      </c>
      <c r="C69" s="50"/>
      <c r="D69" s="50">
        <v>1</v>
      </c>
      <c r="E69" s="50"/>
      <c r="F69" s="50">
        <v>1</v>
      </c>
    </row>
    <row r="70" spans="1:6" s="15" customFormat="1" x14ac:dyDescent="0.2">
      <c r="A70" s="673" t="s">
        <v>108</v>
      </c>
      <c r="B70" s="618" t="s">
        <v>109</v>
      </c>
      <c r="C70" s="53">
        <v>14</v>
      </c>
      <c r="D70" s="53">
        <v>26</v>
      </c>
      <c r="E70" s="53"/>
      <c r="F70" s="53">
        <v>40</v>
      </c>
    </row>
    <row r="71" spans="1:6" s="15" customFormat="1" ht="22.5" x14ac:dyDescent="0.2">
      <c r="A71" s="674" t="s">
        <v>641</v>
      </c>
      <c r="B71" s="617" t="s">
        <v>642</v>
      </c>
      <c r="C71" s="50"/>
      <c r="D71" s="50">
        <v>2</v>
      </c>
      <c r="E71" s="50"/>
      <c r="F71" s="50">
        <v>2</v>
      </c>
    </row>
    <row r="72" spans="1:6" s="15" customFormat="1" x14ac:dyDescent="0.2">
      <c r="A72" s="673" t="s">
        <v>605</v>
      </c>
      <c r="B72" s="618" t="s">
        <v>606</v>
      </c>
      <c r="C72" s="53"/>
      <c r="D72" s="53">
        <v>1</v>
      </c>
      <c r="E72" s="53"/>
      <c r="F72" s="53">
        <v>1</v>
      </c>
    </row>
    <row r="73" spans="1:6" s="15" customFormat="1" x14ac:dyDescent="0.2">
      <c r="A73" s="674" t="s">
        <v>617</v>
      </c>
      <c r="B73" s="617" t="s">
        <v>618</v>
      </c>
      <c r="C73" s="50"/>
      <c r="D73" s="50">
        <v>3</v>
      </c>
      <c r="E73" s="50"/>
      <c r="F73" s="50">
        <v>3</v>
      </c>
    </row>
    <row r="74" spans="1:6" s="15" customFormat="1" x14ac:dyDescent="0.2">
      <c r="A74" s="673" t="s">
        <v>705</v>
      </c>
      <c r="B74" s="618" t="s">
        <v>706</v>
      </c>
      <c r="C74" s="53"/>
      <c r="D74" s="53">
        <v>2</v>
      </c>
      <c r="E74" s="53"/>
      <c r="F74" s="53">
        <v>2</v>
      </c>
    </row>
    <row r="75" spans="1:6" s="15" customFormat="1" ht="22.5" x14ac:dyDescent="0.2">
      <c r="A75" s="674" t="s">
        <v>361</v>
      </c>
      <c r="B75" s="617" t="s">
        <v>362</v>
      </c>
      <c r="C75" s="50"/>
      <c r="D75" s="50">
        <v>3</v>
      </c>
      <c r="E75" s="50"/>
      <c r="F75" s="50">
        <v>3</v>
      </c>
    </row>
    <row r="76" spans="1:6" s="15" customFormat="1" x14ac:dyDescent="0.2">
      <c r="A76" s="673" t="s">
        <v>566</v>
      </c>
      <c r="B76" s="618" t="s">
        <v>567</v>
      </c>
      <c r="C76" s="53">
        <v>1</v>
      </c>
      <c r="D76" s="53">
        <v>3</v>
      </c>
      <c r="E76" s="53"/>
      <c r="F76" s="53">
        <v>4</v>
      </c>
    </row>
    <row r="77" spans="1:6" s="15" customFormat="1" x14ac:dyDescent="0.2">
      <c r="A77" s="674" t="s">
        <v>110</v>
      </c>
      <c r="B77" s="617" t="s">
        <v>111</v>
      </c>
      <c r="C77" s="50">
        <v>2</v>
      </c>
      <c r="D77" s="50">
        <v>7</v>
      </c>
      <c r="E77" s="50"/>
      <c r="F77" s="50">
        <v>9</v>
      </c>
    </row>
    <row r="78" spans="1:6" s="15" customFormat="1" x14ac:dyDescent="0.2">
      <c r="A78" s="673" t="s">
        <v>112</v>
      </c>
      <c r="B78" s="618" t="s">
        <v>113</v>
      </c>
      <c r="C78" s="53">
        <v>3</v>
      </c>
      <c r="D78" s="53">
        <v>16</v>
      </c>
      <c r="E78" s="53"/>
      <c r="F78" s="53">
        <v>19</v>
      </c>
    </row>
    <row r="79" spans="1:6" s="15" customFormat="1" x14ac:dyDescent="0.2">
      <c r="A79" s="674" t="s">
        <v>619</v>
      </c>
      <c r="B79" s="617" t="s">
        <v>620</v>
      </c>
      <c r="C79" s="50">
        <v>1</v>
      </c>
      <c r="D79" s="50">
        <v>1</v>
      </c>
      <c r="E79" s="50"/>
      <c r="F79" s="50">
        <v>2</v>
      </c>
    </row>
    <row r="80" spans="1:6" s="15" customFormat="1" x14ac:dyDescent="0.2">
      <c r="A80" s="673" t="s">
        <v>114</v>
      </c>
      <c r="B80" s="618" t="s">
        <v>115</v>
      </c>
      <c r="C80" s="53">
        <v>3</v>
      </c>
      <c r="D80" s="53">
        <v>7</v>
      </c>
      <c r="E80" s="53"/>
      <c r="F80" s="53">
        <v>10</v>
      </c>
    </row>
    <row r="81" spans="1:6" s="15" customFormat="1" x14ac:dyDescent="0.2">
      <c r="A81" s="674" t="s">
        <v>590</v>
      </c>
      <c r="B81" s="617" t="s">
        <v>591</v>
      </c>
      <c r="C81" s="50"/>
      <c r="D81" s="50">
        <v>2</v>
      </c>
      <c r="E81" s="50"/>
      <c r="F81" s="50">
        <v>2</v>
      </c>
    </row>
    <row r="82" spans="1:6" s="15" customFormat="1" x14ac:dyDescent="0.2">
      <c r="A82" s="673" t="s">
        <v>643</v>
      </c>
      <c r="B82" s="618" t="s">
        <v>644</v>
      </c>
      <c r="C82" s="53"/>
      <c r="D82" s="53">
        <v>1</v>
      </c>
      <c r="E82" s="53"/>
      <c r="F82" s="53">
        <v>1</v>
      </c>
    </row>
    <row r="83" spans="1:6" s="15" customFormat="1" x14ac:dyDescent="0.2">
      <c r="A83" s="674" t="s">
        <v>116</v>
      </c>
      <c r="B83" s="617" t="s">
        <v>117</v>
      </c>
      <c r="C83" s="50"/>
      <c r="D83" s="50">
        <v>1</v>
      </c>
      <c r="E83" s="50"/>
      <c r="F83" s="50">
        <v>1</v>
      </c>
    </row>
    <row r="84" spans="1:6" s="15" customFormat="1" x14ac:dyDescent="0.2">
      <c r="A84" s="673" t="s">
        <v>645</v>
      </c>
      <c r="B84" s="618" t="s">
        <v>646</v>
      </c>
      <c r="C84" s="53"/>
      <c r="D84" s="53">
        <v>3</v>
      </c>
      <c r="E84" s="53"/>
      <c r="F84" s="53">
        <v>3</v>
      </c>
    </row>
    <row r="85" spans="1:6" s="15" customFormat="1" ht="22.5" x14ac:dyDescent="0.2">
      <c r="A85" s="674" t="s">
        <v>118</v>
      </c>
      <c r="B85" s="617" t="s">
        <v>119</v>
      </c>
      <c r="C85" s="50">
        <v>6</v>
      </c>
      <c r="D85" s="50">
        <v>29</v>
      </c>
      <c r="E85" s="50"/>
      <c r="F85" s="50">
        <v>35</v>
      </c>
    </row>
    <row r="86" spans="1:6" s="15" customFormat="1" x14ac:dyDescent="0.2">
      <c r="A86" s="673" t="s">
        <v>120</v>
      </c>
      <c r="B86" s="618" t="s">
        <v>121</v>
      </c>
      <c r="C86" s="53">
        <v>14</v>
      </c>
      <c r="D86" s="53">
        <v>77</v>
      </c>
      <c r="E86" s="53"/>
      <c r="F86" s="53">
        <v>91</v>
      </c>
    </row>
    <row r="87" spans="1:6" s="15" customFormat="1" x14ac:dyDescent="0.2">
      <c r="A87" s="674" t="s">
        <v>122</v>
      </c>
      <c r="B87" s="617" t="s">
        <v>123</v>
      </c>
      <c r="C87" s="50">
        <v>3</v>
      </c>
      <c r="D87" s="50">
        <v>23</v>
      </c>
      <c r="E87" s="50"/>
      <c r="F87" s="50">
        <v>26</v>
      </c>
    </row>
    <row r="88" spans="1:6" s="15" customFormat="1" x14ac:dyDescent="0.2">
      <c r="A88" s="673" t="s">
        <v>124</v>
      </c>
      <c r="B88" s="618" t="s">
        <v>125</v>
      </c>
      <c r="C88" s="53"/>
      <c r="D88" s="53">
        <v>2</v>
      </c>
      <c r="E88" s="53"/>
      <c r="F88" s="53">
        <v>2</v>
      </c>
    </row>
    <row r="89" spans="1:6" s="15" customFormat="1" x14ac:dyDescent="0.2">
      <c r="A89" s="674" t="s">
        <v>126</v>
      </c>
      <c r="B89" s="617" t="s">
        <v>127</v>
      </c>
      <c r="C89" s="50">
        <v>1</v>
      </c>
      <c r="D89" s="50">
        <v>11</v>
      </c>
      <c r="E89" s="50"/>
      <c r="F89" s="50">
        <v>12</v>
      </c>
    </row>
    <row r="90" spans="1:6" s="15" customFormat="1" x14ac:dyDescent="0.2">
      <c r="A90" s="673" t="s">
        <v>128</v>
      </c>
      <c r="B90" s="618" t="s">
        <v>129</v>
      </c>
      <c r="C90" s="53">
        <v>2</v>
      </c>
      <c r="D90" s="53">
        <v>43</v>
      </c>
      <c r="E90" s="53"/>
      <c r="F90" s="53">
        <v>45</v>
      </c>
    </row>
    <row r="91" spans="1:6" s="15" customFormat="1" x14ac:dyDescent="0.2">
      <c r="A91" s="674" t="s">
        <v>130</v>
      </c>
      <c r="B91" s="617" t="s">
        <v>131</v>
      </c>
      <c r="C91" s="50"/>
      <c r="D91" s="50">
        <v>20</v>
      </c>
      <c r="E91" s="50"/>
      <c r="F91" s="50">
        <v>20</v>
      </c>
    </row>
    <row r="92" spans="1:6" s="15" customFormat="1" x14ac:dyDescent="0.2">
      <c r="A92" s="673" t="s">
        <v>588</v>
      </c>
      <c r="B92" s="618" t="s">
        <v>589</v>
      </c>
      <c r="C92" s="53"/>
      <c r="D92" s="53">
        <v>1</v>
      </c>
      <c r="E92" s="53"/>
      <c r="F92" s="53">
        <v>1</v>
      </c>
    </row>
    <row r="93" spans="1:6" s="15" customFormat="1" x14ac:dyDescent="0.2">
      <c r="A93" s="674" t="s">
        <v>363</v>
      </c>
      <c r="B93" s="617" t="s">
        <v>364</v>
      </c>
      <c r="C93" s="50"/>
      <c r="D93" s="50">
        <v>2</v>
      </c>
      <c r="E93" s="50"/>
      <c r="F93" s="50">
        <v>2</v>
      </c>
    </row>
    <row r="94" spans="1:6" s="15" customFormat="1" x14ac:dyDescent="0.2">
      <c r="A94" s="673" t="s">
        <v>647</v>
      </c>
      <c r="B94" s="618" t="s">
        <v>648</v>
      </c>
      <c r="C94" s="53"/>
      <c r="D94" s="53">
        <v>9</v>
      </c>
      <c r="E94" s="53"/>
      <c r="F94" s="53">
        <v>9</v>
      </c>
    </row>
    <row r="95" spans="1:6" s="15" customFormat="1" ht="22.5" x14ac:dyDescent="0.2">
      <c r="A95" s="674" t="s">
        <v>132</v>
      </c>
      <c r="B95" s="617" t="s">
        <v>133</v>
      </c>
      <c r="C95" s="50"/>
      <c r="D95" s="50">
        <v>2</v>
      </c>
      <c r="E95" s="50"/>
      <c r="F95" s="50">
        <v>2</v>
      </c>
    </row>
    <row r="96" spans="1:6" s="15" customFormat="1" x14ac:dyDescent="0.2">
      <c r="A96" s="673" t="s">
        <v>649</v>
      </c>
      <c r="B96" s="618" t="s">
        <v>650</v>
      </c>
      <c r="C96" s="53">
        <v>1</v>
      </c>
      <c r="D96" s="53"/>
      <c r="E96" s="53"/>
      <c r="F96" s="53">
        <v>1</v>
      </c>
    </row>
    <row r="97" spans="1:6" s="15" customFormat="1" x14ac:dyDescent="0.2">
      <c r="A97" s="674" t="s">
        <v>134</v>
      </c>
      <c r="B97" s="617" t="s">
        <v>135</v>
      </c>
      <c r="C97" s="50"/>
      <c r="D97" s="50">
        <v>3</v>
      </c>
      <c r="E97" s="50"/>
      <c r="F97" s="50">
        <v>3</v>
      </c>
    </row>
    <row r="98" spans="1:6" s="15" customFormat="1" x14ac:dyDescent="0.2">
      <c r="A98" s="673" t="s">
        <v>651</v>
      </c>
      <c r="B98" s="618" t="s">
        <v>652</v>
      </c>
      <c r="C98" s="53">
        <v>1</v>
      </c>
      <c r="D98" s="53">
        <v>1</v>
      </c>
      <c r="E98" s="53"/>
      <c r="F98" s="53">
        <v>2</v>
      </c>
    </row>
    <row r="99" spans="1:6" s="15" customFormat="1" x14ac:dyDescent="0.2">
      <c r="A99" s="674" t="s">
        <v>136</v>
      </c>
      <c r="B99" s="617" t="s">
        <v>137</v>
      </c>
      <c r="C99" s="50">
        <v>2</v>
      </c>
      <c r="D99" s="50">
        <v>2</v>
      </c>
      <c r="E99" s="50"/>
      <c r="F99" s="50">
        <v>4</v>
      </c>
    </row>
    <row r="100" spans="1:6" s="15" customFormat="1" x14ac:dyDescent="0.2">
      <c r="A100" s="673" t="s">
        <v>138</v>
      </c>
      <c r="B100" s="618" t="s">
        <v>139</v>
      </c>
      <c r="C100" s="53">
        <v>2</v>
      </c>
      <c r="D100" s="53">
        <v>4</v>
      </c>
      <c r="E100" s="53"/>
      <c r="F100" s="53">
        <v>6</v>
      </c>
    </row>
    <row r="101" spans="1:6" s="15" customFormat="1" ht="22.5" x14ac:dyDescent="0.2">
      <c r="A101" s="674" t="s">
        <v>725</v>
      </c>
      <c r="B101" s="617" t="s">
        <v>726</v>
      </c>
      <c r="C101" s="50"/>
      <c r="D101" s="50">
        <v>1</v>
      </c>
      <c r="E101" s="50"/>
      <c r="F101" s="50">
        <v>1</v>
      </c>
    </row>
    <row r="102" spans="1:6" s="15" customFormat="1" x14ac:dyDescent="0.2">
      <c r="A102" s="673" t="s">
        <v>653</v>
      </c>
      <c r="B102" s="618" t="s">
        <v>654</v>
      </c>
      <c r="C102" s="53">
        <v>2</v>
      </c>
      <c r="D102" s="53"/>
      <c r="E102" s="53"/>
      <c r="F102" s="53">
        <v>2</v>
      </c>
    </row>
    <row r="103" spans="1:6" s="15" customFormat="1" ht="22.5" x14ac:dyDescent="0.2">
      <c r="A103" s="674" t="s">
        <v>580</v>
      </c>
      <c r="B103" s="617" t="s">
        <v>581</v>
      </c>
      <c r="C103" s="50">
        <v>2</v>
      </c>
      <c r="D103" s="50">
        <v>21</v>
      </c>
      <c r="E103" s="50"/>
      <c r="F103" s="50">
        <v>23</v>
      </c>
    </row>
    <row r="104" spans="1:6" s="15" customFormat="1" x14ac:dyDescent="0.2">
      <c r="A104" s="673" t="s">
        <v>140</v>
      </c>
      <c r="B104" s="618" t="s">
        <v>141</v>
      </c>
      <c r="C104" s="53">
        <v>11</v>
      </c>
      <c r="D104" s="53">
        <v>81</v>
      </c>
      <c r="E104" s="53"/>
      <c r="F104" s="53">
        <v>92</v>
      </c>
    </row>
    <row r="105" spans="1:6" s="15" customFormat="1" x14ac:dyDescent="0.2">
      <c r="A105" s="674" t="s">
        <v>142</v>
      </c>
      <c r="B105" s="617" t="s">
        <v>143</v>
      </c>
      <c r="C105" s="50"/>
      <c r="D105" s="50">
        <v>9</v>
      </c>
      <c r="E105" s="50"/>
      <c r="F105" s="50">
        <v>9</v>
      </c>
    </row>
    <row r="106" spans="1:6" s="15" customFormat="1" x14ac:dyDescent="0.2">
      <c r="A106" s="673" t="s">
        <v>541</v>
      </c>
      <c r="B106" s="618" t="s">
        <v>542</v>
      </c>
      <c r="C106" s="53"/>
      <c r="D106" s="53">
        <v>4</v>
      </c>
      <c r="E106" s="53"/>
      <c r="F106" s="53">
        <v>4</v>
      </c>
    </row>
    <row r="107" spans="1:6" s="15" customFormat="1" x14ac:dyDescent="0.2">
      <c r="A107" s="674" t="s">
        <v>365</v>
      </c>
      <c r="B107" s="617" t="s">
        <v>366</v>
      </c>
      <c r="C107" s="50">
        <v>1</v>
      </c>
      <c r="D107" s="50">
        <v>2</v>
      </c>
      <c r="E107" s="50"/>
      <c r="F107" s="50">
        <v>3</v>
      </c>
    </row>
    <row r="108" spans="1:6" s="15" customFormat="1" x14ac:dyDescent="0.2">
      <c r="A108" s="673" t="s">
        <v>144</v>
      </c>
      <c r="B108" s="618" t="s">
        <v>145</v>
      </c>
      <c r="C108" s="53"/>
      <c r="D108" s="53">
        <v>3</v>
      </c>
      <c r="E108" s="53"/>
      <c r="F108" s="53">
        <v>3</v>
      </c>
    </row>
    <row r="109" spans="1:6" s="15" customFormat="1" ht="22.5" x14ac:dyDescent="0.2">
      <c r="A109" s="674" t="s">
        <v>146</v>
      </c>
      <c r="B109" s="617" t="s">
        <v>147</v>
      </c>
      <c r="C109" s="50">
        <v>4</v>
      </c>
      <c r="D109" s="50">
        <v>5</v>
      </c>
      <c r="E109" s="50"/>
      <c r="F109" s="50">
        <v>9</v>
      </c>
    </row>
    <row r="110" spans="1:6" s="15" customFormat="1" x14ac:dyDescent="0.2">
      <c r="A110" s="673" t="s">
        <v>655</v>
      </c>
      <c r="B110" s="618" t="s">
        <v>656</v>
      </c>
      <c r="C110" s="53"/>
      <c r="D110" s="53">
        <v>2</v>
      </c>
      <c r="E110" s="53"/>
      <c r="F110" s="53">
        <v>2</v>
      </c>
    </row>
    <row r="111" spans="1:6" s="15" customFormat="1" x14ac:dyDescent="0.2">
      <c r="A111" s="674" t="s">
        <v>657</v>
      </c>
      <c r="B111" s="617" t="s">
        <v>658</v>
      </c>
      <c r="C111" s="50"/>
      <c r="D111" s="50">
        <v>1</v>
      </c>
      <c r="E111" s="50"/>
      <c r="F111" s="50">
        <v>1</v>
      </c>
    </row>
    <row r="112" spans="1:6" s="15" customFormat="1" x14ac:dyDescent="0.2">
      <c r="A112" s="673" t="s">
        <v>148</v>
      </c>
      <c r="B112" s="618" t="s">
        <v>149</v>
      </c>
      <c r="C112" s="53">
        <v>35</v>
      </c>
      <c r="D112" s="53">
        <v>95</v>
      </c>
      <c r="E112" s="53"/>
      <c r="F112" s="53">
        <v>130</v>
      </c>
    </row>
    <row r="113" spans="1:6" s="15" customFormat="1" x14ac:dyDescent="0.2">
      <c r="A113" s="674" t="s">
        <v>150</v>
      </c>
      <c r="B113" s="617" t="s">
        <v>151</v>
      </c>
      <c r="C113" s="50">
        <v>4</v>
      </c>
      <c r="D113" s="50">
        <v>35</v>
      </c>
      <c r="E113" s="50"/>
      <c r="F113" s="50">
        <v>39</v>
      </c>
    </row>
    <row r="114" spans="1:6" s="15" customFormat="1" x14ac:dyDescent="0.2">
      <c r="A114" s="673" t="s">
        <v>152</v>
      </c>
      <c r="B114" s="618" t="s">
        <v>153</v>
      </c>
      <c r="C114" s="53">
        <v>155</v>
      </c>
      <c r="D114" s="53">
        <v>615</v>
      </c>
      <c r="E114" s="53"/>
      <c r="F114" s="53">
        <v>770</v>
      </c>
    </row>
    <row r="115" spans="1:6" s="15" customFormat="1" x14ac:dyDescent="0.2">
      <c r="A115" s="674" t="s">
        <v>154</v>
      </c>
      <c r="B115" s="617" t="s">
        <v>155</v>
      </c>
      <c r="C115" s="50">
        <v>46</v>
      </c>
      <c r="D115" s="50">
        <v>117</v>
      </c>
      <c r="E115" s="50"/>
      <c r="F115" s="50">
        <v>163</v>
      </c>
    </row>
    <row r="116" spans="1:6" s="15" customFormat="1" x14ac:dyDescent="0.2">
      <c r="A116" s="673" t="s">
        <v>156</v>
      </c>
      <c r="B116" s="618" t="s">
        <v>157</v>
      </c>
      <c r="C116" s="53">
        <v>45</v>
      </c>
      <c r="D116" s="53">
        <v>573</v>
      </c>
      <c r="E116" s="53"/>
      <c r="F116" s="53">
        <v>618</v>
      </c>
    </row>
    <row r="117" spans="1:6" s="15" customFormat="1" ht="22.5" x14ac:dyDescent="0.2">
      <c r="A117" s="674" t="s">
        <v>158</v>
      </c>
      <c r="B117" s="617" t="s">
        <v>159</v>
      </c>
      <c r="C117" s="50"/>
      <c r="D117" s="50">
        <v>1</v>
      </c>
      <c r="E117" s="50"/>
      <c r="F117" s="50">
        <v>1</v>
      </c>
    </row>
    <row r="118" spans="1:6" s="15" customFormat="1" x14ac:dyDescent="0.2">
      <c r="A118" s="673" t="s">
        <v>629</v>
      </c>
      <c r="B118" s="618" t="s">
        <v>630</v>
      </c>
      <c r="C118" s="53"/>
      <c r="D118" s="53">
        <v>1</v>
      </c>
      <c r="E118" s="53"/>
      <c r="F118" s="53">
        <v>1</v>
      </c>
    </row>
    <row r="119" spans="1:6" s="15" customFormat="1" x14ac:dyDescent="0.2">
      <c r="A119" s="674" t="s">
        <v>673</v>
      </c>
      <c r="B119" s="617" t="s">
        <v>674</v>
      </c>
      <c r="C119" s="50"/>
      <c r="D119" s="50">
        <v>1</v>
      </c>
      <c r="E119" s="50"/>
      <c r="F119" s="50">
        <v>1</v>
      </c>
    </row>
    <row r="120" spans="1:6" s="15" customFormat="1" x14ac:dyDescent="0.2">
      <c r="A120" s="673" t="s">
        <v>162</v>
      </c>
      <c r="B120" s="618" t="s">
        <v>163</v>
      </c>
      <c r="C120" s="53">
        <v>1</v>
      </c>
      <c r="D120" s="53">
        <v>9</v>
      </c>
      <c r="E120" s="53"/>
      <c r="F120" s="53">
        <v>10</v>
      </c>
    </row>
    <row r="121" spans="1:6" s="15" customFormat="1" ht="22.5" x14ac:dyDescent="0.2">
      <c r="A121" s="674" t="s">
        <v>164</v>
      </c>
      <c r="B121" s="617" t="s">
        <v>165</v>
      </c>
      <c r="C121" s="50"/>
      <c r="D121" s="50">
        <v>16</v>
      </c>
      <c r="E121" s="50"/>
      <c r="F121" s="50">
        <v>16</v>
      </c>
    </row>
    <row r="122" spans="1:6" s="15" customFormat="1" ht="22.5" x14ac:dyDescent="0.2">
      <c r="A122" s="673" t="s">
        <v>166</v>
      </c>
      <c r="B122" s="618" t="s">
        <v>167</v>
      </c>
      <c r="C122" s="53">
        <v>1</v>
      </c>
      <c r="D122" s="53">
        <v>3</v>
      </c>
      <c r="E122" s="53"/>
      <c r="F122" s="53">
        <v>4</v>
      </c>
    </row>
    <row r="123" spans="1:6" s="15" customFormat="1" ht="33.75" x14ac:dyDescent="0.2">
      <c r="A123" s="674" t="s">
        <v>168</v>
      </c>
      <c r="B123" s="617" t="s">
        <v>169</v>
      </c>
      <c r="C123" s="50"/>
      <c r="D123" s="50">
        <v>3</v>
      </c>
      <c r="E123" s="50"/>
      <c r="F123" s="50">
        <v>3</v>
      </c>
    </row>
    <row r="124" spans="1:6" s="15" customFormat="1" x14ac:dyDescent="0.2">
      <c r="A124" s="673" t="s">
        <v>170</v>
      </c>
      <c r="B124" s="618" t="s">
        <v>171</v>
      </c>
      <c r="C124" s="53">
        <v>1</v>
      </c>
      <c r="D124" s="53">
        <v>13</v>
      </c>
      <c r="E124" s="53"/>
      <c r="F124" s="53">
        <v>14</v>
      </c>
    </row>
    <row r="125" spans="1:6" s="15" customFormat="1" ht="22.5" x14ac:dyDescent="0.2">
      <c r="A125" s="674" t="s">
        <v>172</v>
      </c>
      <c r="B125" s="617" t="s">
        <v>173</v>
      </c>
      <c r="C125" s="50"/>
      <c r="D125" s="50">
        <v>4</v>
      </c>
      <c r="E125" s="50"/>
      <c r="F125" s="50">
        <v>4</v>
      </c>
    </row>
    <row r="126" spans="1:6" s="15" customFormat="1" x14ac:dyDescent="0.2">
      <c r="A126" s="673" t="s">
        <v>659</v>
      </c>
      <c r="B126" s="618" t="s">
        <v>660</v>
      </c>
      <c r="C126" s="53"/>
      <c r="D126" s="53">
        <v>2</v>
      </c>
      <c r="E126" s="53"/>
      <c r="F126" s="53">
        <v>2</v>
      </c>
    </row>
    <row r="127" spans="1:6" s="15" customFormat="1" x14ac:dyDescent="0.2">
      <c r="A127" s="674" t="s">
        <v>174</v>
      </c>
      <c r="B127" s="617" t="s">
        <v>175</v>
      </c>
      <c r="C127" s="50">
        <v>1</v>
      </c>
      <c r="D127" s="50">
        <v>7</v>
      </c>
      <c r="E127" s="50"/>
      <c r="F127" s="50">
        <v>8</v>
      </c>
    </row>
    <row r="128" spans="1:6" s="15" customFormat="1" x14ac:dyDescent="0.2">
      <c r="A128" s="673" t="s">
        <v>661</v>
      </c>
      <c r="B128" s="618" t="s">
        <v>662</v>
      </c>
      <c r="C128" s="53"/>
      <c r="D128" s="53">
        <v>2</v>
      </c>
      <c r="E128" s="53"/>
      <c r="F128" s="53">
        <v>2</v>
      </c>
    </row>
    <row r="129" spans="1:6" s="15" customFormat="1" x14ac:dyDescent="0.2">
      <c r="A129" s="674" t="s">
        <v>406</v>
      </c>
      <c r="B129" s="617" t="s">
        <v>407</v>
      </c>
      <c r="C129" s="50"/>
      <c r="D129" s="50">
        <v>1</v>
      </c>
      <c r="E129" s="50"/>
      <c r="F129" s="50">
        <v>1</v>
      </c>
    </row>
    <row r="130" spans="1:6" s="15" customFormat="1" x14ac:dyDescent="0.2">
      <c r="A130" s="673" t="s">
        <v>573</v>
      </c>
      <c r="B130" s="618" t="s">
        <v>574</v>
      </c>
      <c r="C130" s="53"/>
      <c r="D130" s="53">
        <v>2</v>
      </c>
      <c r="E130" s="53"/>
      <c r="F130" s="53">
        <v>2</v>
      </c>
    </row>
    <row r="131" spans="1:6" s="15" customFormat="1" ht="22.5" x14ac:dyDescent="0.2">
      <c r="A131" s="674" t="s">
        <v>621</v>
      </c>
      <c r="B131" s="617" t="s">
        <v>622</v>
      </c>
      <c r="C131" s="50"/>
      <c r="D131" s="50">
        <v>1</v>
      </c>
      <c r="E131" s="50"/>
      <c r="F131" s="50">
        <v>1</v>
      </c>
    </row>
    <row r="132" spans="1:6" s="15" customFormat="1" x14ac:dyDescent="0.2">
      <c r="A132" s="673" t="s">
        <v>663</v>
      </c>
      <c r="B132" s="618" t="s">
        <v>664</v>
      </c>
      <c r="C132" s="53"/>
      <c r="D132" s="53">
        <v>1</v>
      </c>
      <c r="E132" s="53"/>
      <c r="F132" s="53">
        <v>1</v>
      </c>
    </row>
    <row r="133" spans="1:6" s="15" customFormat="1" x14ac:dyDescent="0.2">
      <c r="A133" s="674" t="s">
        <v>176</v>
      </c>
      <c r="B133" s="617" t="s">
        <v>177</v>
      </c>
      <c r="C133" s="50">
        <v>1</v>
      </c>
      <c r="D133" s="50">
        <v>11</v>
      </c>
      <c r="E133" s="50"/>
      <c r="F133" s="50">
        <v>12</v>
      </c>
    </row>
    <row r="134" spans="1:6" s="15" customFormat="1" x14ac:dyDescent="0.2">
      <c r="A134" s="673" t="s">
        <v>178</v>
      </c>
      <c r="B134" s="618" t="s">
        <v>179</v>
      </c>
      <c r="C134" s="53">
        <v>9</v>
      </c>
      <c r="D134" s="53">
        <v>8</v>
      </c>
      <c r="E134" s="53"/>
      <c r="F134" s="53">
        <v>17</v>
      </c>
    </row>
    <row r="135" spans="1:6" s="15" customFormat="1" x14ac:dyDescent="0.2">
      <c r="A135" s="674" t="s">
        <v>180</v>
      </c>
      <c r="B135" s="617" t="s">
        <v>181</v>
      </c>
      <c r="C135" s="50">
        <v>8</v>
      </c>
      <c r="D135" s="50">
        <v>3</v>
      </c>
      <c r="E135" s="50"/>
      <c r="F135" s="50">
        <v>11</v>
      </c>
    </row>
    <row r="136" spans="1:6" s="15" customFormat="1" x14ac:dyDescent="0.2">
      <c r="A136" s="673" t="s">
        <v>182</v>
      </c>
      <c r="B136" s="618" t="s">
        <v>183</v>
      </c>
      <c r="C136" s="53">
        <v>20</v>
      </c>
      <c r="D136" s="53">
        <v>53</v>
      </c>
      <c r="E136" s="53"/>
      <c r="F136" s="53">
        <v>73</v>
      </c>
    </row>
    <row r="137" spans="1:6" s="15" customFormat="1" x14ac:dyDescent="0.2">
      <c r="A137" s="674" t="s">
        <v>184</v>
      </c>
      <c r="B137" s="617" t="s">
        <v>185</v>
      </c>
      <c r="C137" s="50"/>
      <c r="D137" s="50">
        <v>1</v>
      </c>
      <c r="E137" s="50"/>
      <c r="F137" s="50">
        <v>1</v>
      </c>
    </row>
    <row r="138" spans="1:6" s="15" customFormat="1" x14ac:dyDescent="0.2">
      <c r="A138" s="673" t="s">
        <v>186</v>
      </c>
      <c r="B138" s="618" t="s">
        <v>187</v>
      </c>
      <c r="C138" s="53">
        <v>1</v>
      </c>
      <c r="D138" s="53">
        <v>4</v>
      </c>
      <c r="E138" s="53"/>
      <c r="F138" s="53">
        <v>5</v>
      </c>
    </row>
    <row r="139" spans="1:6" s="15" customFormat="1" x14ac:dyDescent="0.2">
      <c r="A139" s="674" t="s">
        <v>188</v>
      </c>
      <c r="B139" s="617" t="s">
        <v>189</v>
      </c>
      <c r="C139" s="50">
        <v>8</v>
      </c>
      <c r="D139" s="50">
        <v>28</v>
      </c>
      <c r="E139" s="50"/>
      <c r="F139" s="50">
        <v>36</v>
      </c>
    </row>
    <row r="140" spans="1:6" s="15" customFormat="1" x14ac:dyDescent="0.2">
      <c r="A140" s="673" t="s">
        <v>190</v>
      </c>
      <c r="B140" s="618" t="s">
        <v>191</v>
      </c>
      <c r="C140" s="53">
        <v>4</v>
      </c>
      <c r="D140" s="53"/>
      <c r="E140" s="53">
        <v>23</v>
      </c>
      <c r="F140" s="53">
        <v>27</v>
      </c>
    </row>
    <row r="141" spans="1:6" s="15" customFormat="1" x14ac:dyDescent="0.2">
      <c r="A141" s="674" t="s">
        <v>192</v>
      </c>
      <c r="B141" s="617" t="s">
        <v>193</v>
      </c>
      <c r="C141" s="50"/>
      <c r="D141" s="50">
        <v>2</v>
      </c>
      <c r="E141" s="50"/>
      <c r="F141" s="50">
        <v>2</v>
      </c>
    </row>
    <row r="142" spans="1:6" s="15" customFormat="1" x14ac:dyDescent="0.2">
      <c r="A142" s="673" t="s">
        <v>367</v>
      </c>
      <c r="B142" s="618" t="s">
        <v>368</v>
      </c>
      <c r="C142" s="53"/>
      <c r="D142" s="53">
        <v>1</v>
      </c>
      <c r="E142" s="53"/>
      <c r="F142" s="53">
        <v>1</v>
      </c>
    </row>
    <row r="143" spans="1:6" s="15" customFormat="1" x14ac:dyDescent="0.2">
      <c r="A143" s="674" t="s">
        <v>582</v>
      </c>
      <c r="B143" s="617" t="s">
        <v>583</v>
      </c>
      <c r="C143" s="50">
        <v>2</v>
      </c>
      <c r="D143" s="50">
        <v>1</v>
      </c>
      <c r="E143" s="50"/>
      <c r="F143" s="50">
        <v>3</v>
      </c>
    </row>
    <row r="144" spans="1:6" s="15" customFormat="1" x14ac:dyDescent="0.2">
      <c r="A144" s="673" t="s">
        <v>194</v>
      </c>
      <c r="B144" s="618" t="s">
        <v>195</v>
      </c>
      <c r="C144" s="53"/>
      <c r="D144" s="53">
        <v>2</v>
      </c>
      <c r="E144" s="53"/>
      <c r="F144" s="53">
        <v>2</v>
      </c>
    </row>
    <row r="145" spans="1:6" s="15" customFormat="1" x14ac:dyDescent="0.2">
      <c r="A145" s="674" t="s">
        <v>196</v>
      </c>
      <c r="B145" s="617" t="s">
        <v>197</v>
      </c>
      <c r="C145" s="50"/>
      <c r="D145" s="50">
        <v>7</v>
      </c>
      <c r="E145" s="50"/>
      <c r="F145" s="50">
        <v>7</v>
      </c>
    </row>
    <row r="146" spans="1:6" s="15" customFormat="1" x14ac:dyDescent="0.2">
      <c r="A146" s="673" t="s">
        <v>198</v>
      </c>
      <c r="B146" s="618" t="s">
        <v>199</v>
      </c>
      <c r="C146" s="430">
        <v>2</v>
      </c>
      <c r="D146" s="430">
        <v>18</v>
      </c>
      <c r="E146" s="430"/>
      <c r="F146" s="430">
        <v>20</v>
      </c>
    </row>
    <row r="147" spans="1:6" s="15" customFormat="1" x14ac:dyDescent="0.2">
      <c r="A147" s="674" t="s">
        <v>408</v>
      </c>
      <c r="B147" s="617" t="s">
        <v>409</v>
      </c>
      <c r="C147" s="50"/>
      <c r="D147" s="50">
        <v>4</v>
      </c>
      <c r="E147" s="50"/>
      <c r="F147" s="50">
        <v>4</v>
      </c>
    </row>
    <row r="148" spans="1:6" s="15" customFormat="1" x14ac:dyDescent="0.2">
      <c r="A148" s="673" t="s">
        <v>200</v>
      </c>
      <c r="B148" s="618" t="s">
        <v>201</v>
      </c>
      <c r="C148" s="430">
        <v>1</v>
      </c>
      <c r="D148" s="430">
        <v>4</v>
      </c>
      <c r="E148" s="430"/>
      <c r="F148" s="430">
        <v>5</v>
      </c>
    </row>
    <row r="149" spans="1:6" s="15" customFormat="1" x14ac:dyDescent="0.2">
      <c r="A149" s="674" t="s">
        <v>202</v>
      </c>
      <c r="B149" s="617" t="s">
        <v>203</v>
      </c>
      <c r="C149" s="50"/>
      <c r="D149" s="50">
        <v>9</v>
      </c>
      <c r="E149" s="50"/>
      <c r="F149" s="50">
        <v>9</v>
      </c>
    </row>
    <row r="150" spans="1:6" s="15" customFormat="1" x14ac:dyDescent="0.2">
      <c r="A150" s="673" t="s">
        <v>371</v>
      </c>
      <c r="B150" s="618" t="s">
        <v>372</v>
      </c>
      <c r="C150" s="430">
        <v>2</v>
      </c>
      <c r="D150" s="430">
        <v>1</v>
      </c>
      <c r="E150" s="430"/>
      <c r="F150" s="430">
        <v>3</v>
      </c>
    </row>
    <row r="151" spans="1:6" s="15" customFormat="1" x14ac:dyDescent="0.2">
      <c r="A151" s="674" t="s">
        <v>206</v>
      </c>
      <c r="B151" s="617" t="s">
        <v>207</v>
      </c>
      <c r="C151" s="50">
        <v>3</v>
      </c>
      <c r="D151" s="50">
        <v>2</v>
      </c>
      <c r="E151" s="50"/>
      <c r="F151" s="50">
        <v>5</v>
      </c>
    </row>
    <row r="152" spans="1:6" s="15" customFormat="1" x14ac:dyDescent="0.2">
      <c r="A152" s="673" t="s">
        <v>208</v>
      </c>
      <c r="B152" s="618" t="s">
        <v>209</v>
      </c>
      <c r="C152" s="430">
        <v>17</v>
      </c>
      <c r="D152" s="430">
        <v>26</v>
      </c>
      <c r="E152" s="430"/>
      <c r="F152" s="430">
        <v>43</v>
      </c>
    </row>
    <row r="153" spans="1:6" s="15" customFormat="1" x14ac:dyDescent="0.2">
      <c r="A153" s="674" t="s">
        <v>210</v>
      </c>
      <c r="B153" s="617" t="s">
        <v>211</v>
      </c>
      <c r="C153" s="50">
        <v>14</v>
      </c>
      <c r="D153" s="50">
        <v>36</v>
      </c>
      <c r="E153" s="50"/>
      <c r="F153" s="50">
        <v>50</v>
      </c>
    </row>
    <row r="154" spans="1:6" s="15" customFormat="1" x14ac:dyDescent="0.2">
      <c r="A154" s="673" t="s">
        <v>212</v>
      </c>
      <c r="B154" s="618" t="s">
        <v>213</v>
      </c>
      <c r="C154" s="430">
        <v>7</v>
      </c>
      <c r="D154" s="430">
        <v>2</v>
      </c>
      <c r="E154" s="430"/>
      <c r="F154" s="430">
        <v>9</v>
      </c>
    </row>
    <row r="155" spans="1:6" s="15" customFormat="1" x14ac:dyDescent="0.2">
      <c r="A155" s="674" t="s">
        <v>214</v>
      </c>
      <c r="B155" s="617" t="s">
        <v>215</v>
      </c>
      <c r="C155" s="50"/>
      <c r="D155" s="50">
        <v>9</v>
      </c>
      <c r="E155" s="50"/>
      <c r="F155" s="50">
        <v>9</v>
      </c>
    </row>
    <row r="156" spans="1:6" s="15" customFormat="1" x14ac:dyDescent="0.2">
      <c r="A156" s="673" t="s">
        <v>373</v>
      </c>
      <c r="B156" s="618" t="s">
        <v>374</v>
      </c>
      <c r="C156" s="430">
        <v>2</v>
      </c>
      <c r="D156" s="430"/>
      <c r="E156" s="430"/>
      <c r="F156" s="430">
        <v>2</v>
      </c>
    </row>
    <row r="157" spans="1:6" s="15" customFormat="1" x14ac:dyDescent="0.2">
      <c r="A157" s="674" t="s">
        <v>218</v>
      </c>
      <c r="B157" s="617" t="s">
        <v>219</v>
      </c>
      <c r="C157" s="50">
        <v>4</v>
      </c>
      <c r="D157" s="50">
        <v>7</v>
      </c>
      <c r="E157" s="50"/>
      <c r="F157" s="50">
        <v>11</v>
      </c>
    </row>
    <row r="158" spans="1:6" s="15" customFormat="1" x14ac:dyDescent="0.2">
      <c r="A158" s="673" t="s">
        <v>222</v>
      </c>
      <c r="B158" s="618" t="s">
        <v>223</v>
      </c>
      <c r="C158" s="430"/>
      <c r="D158" s="430">
        <v>10</v>
      </c>
      <c r="E158" s="430"/>
      <c r="F158" s="430">
        <v>10</v>
      </c>
    </row>
    <row r="159" spans="1:6" s="15" customFormat="1" x14ac:dyDescent="0.2">
      <c r="A159" s="674" t="s">
        <v>224</v>
      </c>
      <c r="B159" s="617" t="s">
        <v>225</v>
      </c>
      <c r="C159" s="50"/>
      <c r="D159" s="50">
        <v>1</v>
      </c>
      <c r="E159" s="50"/>
      <c r="F159" s="50">
        <v>1</v>
      </c>
    </row>
    <row r="160" spans="1:6" s="15" customFormat="1" x14ac:dyDescent="0.2">
      <c r="A160" s="673" t="s">
        <v>631</v>
      </c>
      <c r="B160" s="618" t="s">
        <v>632</v>
      </c>
      <c r="C160" s="430"/>
      <c r="D160" s="430">
        <v>1</v>
      </c>
      <c r="E160" s="430"/>
      <c r="F160" s="430">
        <v>1</v>
      </c>
    </row>
    <row r="161" spans="1:6" s="15" customFormat="1" x14ac:dyDescent="0.2">
      <c r="A161" s="674" t="s">
        <v>414</v>
      </c>
      <c r="B161" s="617" t="s">
        <v>415</v>
      </c>
      <c r="C161" s="50">
        <v>1</v>
      </c>
      <c r="D161" s="50"/>
      <c r="E161" s="50"/>
      <c r="F161" s="50">
        <v>1</v>
      </c>
    </row>
    <row r="162" spans="1:6" s="15" customFormat="1" x14ac:dyDescent="0.2">
      <c r="A162" s="673" t="s">
        <v>375</v>
      </c>
      <c r="B162" s="618" t="s">
        <v>376</v>
      </c>
      <c r="C162" s="430">
        <v>2</v>
      </c>
      <c r="D162" s="430"/>
      <c r="E162" s="430"/>
      <c r="F162" s="430">
        <v>2</v>
      </c>
    </row>
    <row r="163" spans="1:6" s="15" customFormat="1" x14ac:dyDescent="0.2">
      <c r="A163" s="674" t="s">
        <v>228</v>
      </c>
      <c r="B163" s="617" t="s">
        <v>229</v>
      </c>
      <c r="C163" s="50"/>
      <c r="D163" s="50">
        <v>3</v>
      </c>
      <c r="E163" s="50"/>
      <c r="F163" s="50">
        <v>3</v>
      </c>
    </row>
    <row r="164" spans="1:6" s="15" customFormat="1" x14ac:dyDescent="0.2">
      <c r="A164" s="673" t="s">
        <v>543</v>
      </c>
      <c r="B164" s="618" t="s">
        <v>544</v>
      </c>
      <c r="C164" s="430"/>
      <c r="D164" s="430">
        <v>2</v>
      </c>
      <c r="E164" s="430"/>
      <c r="F164" s="430">
        <v>2</v>
      </c>
    </row>
    <row r="165" spans="1:6" s="15" customFormat="1" x14ac:dyDescent="0.2">
      <c r="A165" s="674" t="s">
        <v>665</v>
      </c>
      <c r="B165" s="617" t="s">
        <v>666</v>
      </c>
      <c r="C165" s="50"/>
      <c r="D165" s="50">
        <v>2</v>
      </c>
      <c r="E165" s="50"/>
      <c r="F165" s="50">
        <v>2</v>
      </c>
    </row>
    <row r="166" spans="1:6" s="15" customFormat="1" x14ac:dyDescent="0.2">
      <c r="A166" s="673" t="s">
        <v>568</v>
      </c>
      <c r="B166" s="618" t="s">
        <v>569</v>
      </c>
      <c r="C166" s="430"/>
      <c r="D166" s="430">
        <v>1</v>
      </c>
      <c r="E166" s="430"/>
      <c r="F166" s="430">
        <v>1</v>
      </c>
    </row>
    <row r="167" spans="1:6" s="15" customFormat="1" x14ac:dyDescent="0.2">
      <c r="A167" s="674" t="s">
        <v>230</v>
      </c>
      <c r="B167" s="617" t="s">
        <v>231</v>
      </c>
      <c r="C167" s="50"/>
      <c r="D167" s="50">
        <v>3</v>
      </c>
      <c r="E167" s="50"/>
      <c r="F167" s="50">
        <v>3</v>
      </c>
    </row>
    <row r="168" spans="1:6" s="15" customFormat="1" x14ac:dyDescent="0.2">
      <c r="A168" s="673" t="s">
        <v>232</v>
      </c>
      <c r="B168" s="618" t="s">
        <v>233</v>
      </c>
      <c r="C168" s="430">
        <v>1</v>
      </c>
      <c r="D168" s="430"/>
      <c r="E168" s="430"/>
      <c r="F168" s="430">
        <v>1</v>
      </c>
    </row>
    <row r="169" spans="1:6" s="15" customFormat="1" x14ac:dyDescent="0.2">
      <c r="A169" s="674" t="s">
        <v>234</v>
      </c>
      <c r="B169" s="617" t="s">
        <v>235</v>
      </c>
      <c r="C169" s="50">
        <v>4</v>
      </c>
      <c r="D169" s="50">
        <v>3</v>
      </c>
      <c r="E169" s="50"/>
      <c r="F169" s="50">
        <v>7</v>
      </c>
    </row>
    <row r="170" spans="1:6" s="15" customFormat="1" x14ac:dyDescent="0.2">
      <c r="A170" s="673" t="s">
        <v>379</v>
      </c>
      <c r="B170" s="618" t="s">
        <v>380</v>
      </c>
      <c r="C170" s="430">
        <v>1</v>
      </c>
      <c r="D170" s="430"/>
      <c r="E170" s="430"/>
      <c r="F170" s="430">
        <v>1</v>
      </c>
    </row>
    <row r="171" spans="1:6" s="15" customFormat="1" x14ac:dyDescent="0.2">
      <c r="A171" s="674" t="s">
        <v>238</v>
      </c>
      <c r="B171" s="617" t="s">
        <v>239</v>
      </c>
      <c r="C171" s="50">
        <v>1</v>
      </c>
      <c r="D171" s="50">
        <v>3</v>
      </c>
      <c r="E171" s="50"/>
      <c r="F171" s="50">
        <v>4</v>
      </c>
    </row>
    <row r="172" spans="1:6" s="15" customFormat="1" x14ac:dyDescent="0.2">
      <c r="A172" s="673" t="s">
        <v>667</v>
      </c>
      <c r="B172" s="618" t="s">
        <v>668</v>
      </c>
      <c r="C172" s="430"/>
      <c r="D172" s="430">
        <v>2</v>
      </c>
      <c r="E172" s="430"/>
      <c r="F172" s="430">
        <v>2</v>
      </c>
    </row>
    <row r="173" spans="1:6" s="15" customFormat="1" x14ac:dyDescent="0.2">
      <c r="A173" s="674" t="s">
        <v>669</v>
      </c>
      <c r="B173" s="617" t="s">
        <v>670</v>
      </c>
      <c r="C173" s="50"/>
      <c r="D173" s="50">
        <v>1</v>
      </c>
      <c r="E173" s="50">
        <v>1</v>
      </c>
      <c r="F173" s="50">
        <v>2</v>
      </c>
    </row>
    <row r="174" spans="1:6" s="15" customFormat="1" x14ac:dyDescent="0.2">
      <c r="A174" s="673" t="s">
        <v>240</v>
      </c>
      <c r="B174" s="618" t="s">
        <v>241</v>
      </c>
      <c r="C174" s="675">
        <v>1</v>
      </c>
      <c r="D174" s="675">
        <v>10</v>
      </c>
      <c r="E174" s="675"/>
      <c r="F174" s="675">
        <v>11</v>
      </c>
    </row>
    <row r="175" spans="1:6" s="15" customFormat="1" x14ac:dyDescent="0.2">
      <c r="A175" s="674" t="s">
        <v>242</v>
      </c>
      <c r="B175" s="617" t="s">
        <v>243</v>
      </c>
      <c r="C175" s="676">
        <v>3</v>
      </c>
      <c r="D175" s="676">
        <v>14</v>
      </c>
      <c r="E175" s="676">
        <v>2</v>
      </c>
      <c r="F175" s="676">
        <v>19</v>
      </c>
    </row>
    <row r="176" spans="1:6" s="15" customFormat="1" x14ac:dyDescent="0.2">
      <c r="A176" s="673" t="s">
        <v>244</v>
      </c>
      <c r="B176" s="618" t="s">
        <v>245</v>
      </c>
      <c r="C176" s="675">
        <v>11</v>
      </c>
      <c r="D176" s="675">
        <v>15</v>
      </c>
      <c r="E176" s="675">
        <v>1</v>
      </c>
      <c r="F176" s="675">
        <v>27</v>
      </c>
    </row>
    <row r="177" spans="1:6" s="15" customFormat="1" x14ac:dyDescent="0.2">
      <c r="A177" s="674" t="s">
        <v>383</v>
      </c>
      <c r="B177" s="617" t="s">
        <v>384</v>
      </c>
      <c r="C177" s="676">
        <v>2</v>
      </c>
      <c r="D177" s="676">
        <v>4</v>
      </c>
      <c r="E177" s="676"/>
      <c r="F177" s="676">
        <v>6</v>
      </c>
    </row>
    <row r="178" spans="1:6" s="15" customFormat="1" x14ac:dyDescent="0.2">
      <c r="A178" s="673" t="s">
        <v>246</v>
      </c>
      <c r="B178" s="618" t="s">
        <v>247</v>
      </c>
      <c r="C178" s="675"/>
      <c r="D178" s="675">
        <v>1</v>
      </c>
      <c r="E178" s="675"/>
      <c r="F178" s="675">
        <v>1</v>
      </c>
    </row>
    <row r="179" spans="1:6" s="15" customFormat="1" x14ac:dyDescent="0.2">
      <c r="A179" s="674" t="s">
        <v>248</v>
      </c>
      <c r="B179" s="617" t="s">
        <v>249</v>
      </c>
      <c r="C179" s="676">
        <v>1</v>
      </c>
      <c r="D179" s="676">
        <v>20</v>
      </c>
      <c r="E179" s="676"/>
      <c r="F179" s="676">
        <v>21</v>
      </c>
    </row>
    <row r="180" spans="1:6" s="15" customFormat="1" x14ac:dyDescent="0.2">
      <c r="A180" s="673" t="s">
        <v>250</v>
      </c>
      <c r="B180" s="618" t="s">
        <v>251</v>
      </c>
      <c r="C180" s="675">
        <v>28</v>
      </c>
      <c r="D180" s="675">
        <v>3</v>
      </c>
      <c r="E180" s="675"/>
      <c r="F180" s="675">
        <v>31</v>
      </c>
    </row>
    <row r="181" spans="1:6" s="15" customFormat="1" x14ac:dyDescent="0.2">
      <c r="A181" s="674" t="s">
        <v>252</v>
      </c>
      <c r="B181" s="617" t="s">
        <v>253</v>
      </c>
      <c r="C181" s="676"/>
      <c r="D181" s="676">
        <v>3</v>
      </c>
      <c r="E181" s="676"/>
      <c r="F181" s="676">
        <v>3</v>
      </c>
    </row>
    <row r="182" spans="1:6" s="15" customFormat="1" ht="22.5" x14ac:dyDescent="0.2">
      <c r="A182" s="673" t="s">
        <v>254</v>
      </c>
      <c r="B182" s="618" t="s">
        <v>255</v>
      </c>
      <c r="C182" s="675">
        <v>3</v>
      </c>
      <c r="D182" s="675"/>
      <c r="E182" s="675"/>
      <c r="F182" s="675">
        <v>3</v>
      </c>
    </row>
    <row r="183" spans="1:6" s="15" customFormat="1" x14ac:dyDescent="0.2">
      <c r="A183" s="674" t="s">
        <v>256</v>
      </c>
      <c r="B183" s="617" t="s">
        <v>257</v>
      </c>
      <c r="C183" s="676">
        <v>7</v>
      </c>
      <c r="D183" s="676">
        <v>4</v>
      </c>
      <c r="E183" s="676"/>
      <c r="F183" s="676">
        <v>11</v>
      </c>
    </row>
    <row r="184" spans="1:6" s="15" customFormat="1" x14ac:dyDescent="0.2">
      <c r="A184" s="673" t="s">
        <v>258</v>
      </c>
      <c r="B184" s="618" t="s">
        <v>259</v>
      </c>
      <c r="C184" s="675">
        <v>1</v>
      </c>
      <c r="D184" s="675">
        <v>2</v>
      </c>
      <c r="E184" s="675"/>
      <c r="F184" s="675">
        <v>3</v>
      </c>
    </row>
    <row r="185" spans="1:6" s="15" customFormat="1" x14ac:dyDescent="0.2">
      <c r="A185" s="674" t="s">
        <v>260</v>
      </c>
      <c r="B185" s="617" t="s">
        <v>261</v>
      </c>
      <c r="C185" s="676">
        <v>5</v>
      </c>
      <c r="D185" s="676"/>
      <c r="E185" s="676"/>
      <c r="F185" s="676">
        <v>5</v>
      </c>
    </row>
    <row r="186" spans="1:6" s="15" customFormat="1" x14ac:dyDescent="0.2">
      <c r="A186" s="673" t="s">
        <v>671</v>
      </c>
      <c r="B186" s="618" t="s">
        <v>672</v>
      </c>
      <c r="C186" s="675">
        <v>1</v>
      </c>
      <c r="D186" s="675"/>
      <c r="E186" s="675"/>
      <c r="F186" s="675">
        <v>1</v>
      </c>
    </row>
    <row r="187" spans="1:6" s="15" customFormat="1" x14ac:dyDescent="0.2">
      <c r="A187" s="674" t="s">
        <v>262</v>
      </c>
      <c r="B187" s="617" t="s">
        <v>263</v>
      </c>
      <c r="C187" s="676"/>
      <c r="D187" s="676">
        <v>4</v>
      </c>
      <c r="E187" s="676"/>
      <c r="F187" s="676">
        <v>4</v>
      </c>
    </row>
    <row r="188" spans="1:6" s="15" customFormat="1" x14ac:dyDescent="0.2">
      <c r="A188" s="673" t="s">
        <v>385</v>
      </c>
      <c r="B188" s="618" t="s">
        <v>386</v>
      </c>
      <c r="C188" s="675">
        <v>4</v>
      </c>
      <c r="D188" s="675">
        <v>4</v>
      </c>
      <c r="E188" s="675"/>
      <c r="F188" s="675">
        <v>8</v>
      </c>
    </row>
    <row r="189" spans="1:6" s="15" customFormat="1" x14ac:dyDescent="0.2">
      <c r="A189" s="674" t="s">
        <v>264</v>
      </c>
      <c r="B189" s="617" t="s">
        <v>265</v>
      </c>
      <c r="C189" s="676"/>
      <c r="D189" s="676">
        <v>2</v>
      </c>
      <c r="E189" s="676"/>
      <c r="F189" s="676">
        <v>2</v>
      </c>
    </row>
    <row r="190" spans="1:6" s="15" customFormat="1" x14ac:dyDescent="0.2">
      <c r="A190" s="673" t="s">
        <v>387</v>
      </c>
      <c r="B190" s="618" t="s">
        <v>388</v>
      </c>
      <c r="C190" s="675"/>
      <c r="D190" s="675">
        <v>2</v>
      </c>
      <c r="E190" s="675"/>
      <c r="F190" s="675">
        <v>2</v>
      </c>
    </row>
    <row r="191" spans="1:6" s="15" customFormat="1" x14ac:dyDescent="0.2">
      <c r="A191" s="674" t="s">
        <v>266</v>
      </c>
      <c r="B191" s="617" t="s">
        <v>267</v>
      </c>
      <c r="C191" s="676">
        <v>1</v>
      </c>
      <c r="D191" s="676">
        <v>12</v>
      </c>
      <c r="E191" s="676"/>
      <c r="F191" s="676">
        <v>13</v>
      </c>
    </row>
    <row r="192" spans="1:6" ht="15.75" thickBot="1" x14ac:dyDescent="0.3">
      <c r="A192" s="821" t="s">
        <v>268</v>
      </c>
      <c r="B192" s="822"/>
      <c r="C192" s="560">
        <v>1181</v>
      </c>
      <c r="D192" s="561">
        <v>4495</v>
      </c>
      <c r="E192" s="561">
        <v>27</v>
      </c>
      <c r="F192" s="562">
        <v>5703</v>
      </c>
    </row>
    <row r="193" spans="1:6" ht="13.5" thickBot="1" x14ac:dyDescent="0.25">
      <c r="A193" s="23"/>
      <c r="B193" s="501"/>
      <c r="C193" s="25"/>
      <c r="D193" s="25"/>
    </row>
    <row r="194" spans="1:6" ht="38.25" x14ac:dyDescent="0.2">
      <c r="A194" s="23"/>
      <c r="B194" s="26" t="s">
        <v>389</v>
      </c>
      <c r="C194" s="326" t="s">
        <v>289</v>
      </c>
      <c r="D194" s="326" t="s">
        <v>316</v>
      </c>
      <c r="E194" s="326" t="s">
        <v>535</v>
      </c>
      <c r="F194" s="437" t="s">
        <v>575</v>
      </c>
    </row>
    <row r="195" spans="1:6" x14ac:dyDescent="0.2">
      <c r="A195" s="23"/>
      <c r="B195" s="440" t="s">
        <v>390</v>
      </c>
      <c r="C195" s="441">
        <v>709</v>
      </c>
      <c r="D195" s="441">
        <v>2624</v>
      </c>
      <c r="E195" s="441">
        <v>0</v>
      </c>
      <c r="F195" s="441">
        <v>3333</v>
      </c>
    </row>
    <row r="196" spans="1:6" x14ac:dyDescent="0.2">
      <c r="A196" s="23"/>
      <c r="B196" s="440" t="s">
        <v>391</v>
      </c>
      <c r="C196" s="443">
        <v>285</v>
      </c>
      <c r="D196" s="443">
        <v>1436</v>
      </c>
      <c r="E196" s="443">
        <v>0</v>
      </c>
      <c r="F196" s="443">
        <v>1721</v>
      </c>
    </row>
    <row r="197" spans="1:6" ht="13.5" thickBot="1" x14ac:dyDescent="0.25">
      <c r="A197" s="23"/>
      <c r="B197" s="440" t="s">
        <v>392</v>
      </c>
      <c r="C197" s="442">
        <v>187</v>
      </c>
      <c r="D197" s="442">
        <v>435</v>
      </c>
      <c r="E197" s="442">
        <v>27</v>
      </c>
      <c r="F197" s="442">
        <v>649</v>
      </c>
    </row>
    <row r="198" spans="1:6" x14ac:dyDescent="0.2">
      <c r="C198" s="444"/>
      <c r="D198" s="445"/>
      <c r="E198" s="446"/>
    </row>
    <row r="200" spans="1:6" x14ac:dyDescent="0.2">
      <c r="E200" s="150"/>
    </row>
    <row r="204" spans="1:6" x14ac:dyDescent="0.2">
      <c r="E204" s="150"/>
      <c r="F204" s="150"/>
    </row>
    <row r="205" spans="1:6" x14ac:dyDescent="0.2">
      <c r="F205" s="150"/>
    </row>
    <row r="212" ht="22.5" customHeight="1" x14ac:dyDescent="0.2"/>
  </sheetData>
  <mergeCells count="6">
    <mergeCell ref="E1:F1"/>
    <mergeCell ref="A2:F2"/>
    <mergeCell ref="A3:F3"/>
    <mergeCell ref="A192:B192"/>
    <mergeCell ref="A5:A6"/>
    <mergeCell ref="B5:B6"/>
  </mergeCells>
  <printOptions horizontalCentered="1"/>
  <pageMargins left="0.98425196850393704" right="0.39370078740157483" top="0.39370078740157483" bottom="0.39370078740157483" header="0" footer="0"/>
  <pageSetup paperSize="9" scale="86" fitToHeight="0" orientation="portrait" r:id="rId1"/>
  <headerFooter alignWithMargins="0"/>
  <rowBreaks count="3" manualBreakCount="3">
    <brk id="123" max="5" man="1"/>
    <brk id="187" max="5" man="1"/>
    <brk id="21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G151"/>
  <sheetViews>
    <sheetView tabSelected="1" view="pageBreakPreview" zoomScaleNormal="100" zoomScaleSheetLayoutView="100" workbookViewId="0">
      <selection activeCell="B5" sqref="B5:B6"/>
    </sheetView>
  </sheetViews>
  <sheetFormatPr defaultRowHeight="12.75" x14ac:dyDescent="0.2"/>
  <cols>
    <col min="1" max="1" width="5.85546875" style="7" customWidth="1"/>
    <col min="2" max="2" width="54.140625" style="7" customWidth="1"/>
    <col min="3" max="7" width="15.7109375" style="7" customWidth="1"/>
    <col min="8" max="257" width="9.140625" style="7"/>
    <col min="258" max="258" width="5.85546875" style="7" customWidth="1"/>
    <col min="259" max="259" width="54.140625" style="7" customWidth="1"/>
    <col min="260" max="263" width="23.28515625" style="7" customWidth="1"/>
    <col min="264" max="513" width="9.140625" style="7"/>
    <col min="514" max="514" width="5.85546875" style="7" customWidth="1"/>
    <col min="515" max="515" width="54.140625" style="7" customWidth="1"/>
    <col min="516" max="519" width="23.28515625" style="7" customWidth="1"/>
    <col min="520" max="769" width="9.140625" style="7"/>
    <col min="770" max="770" width="5.85546875" style="7" customWidth="1"/>
    <col min="771" max="771" width="54.140625" style="7" customWidth="1"/>
    <col min="772" max="775" width="23.28515625" style="7" customWidth="1"/>
    <col min="776" max="1025" width="9.140625" style="7"/>
    <col min="1026" max="1026" width="5.85546875" style="7" customWidth="1"/>
    <col min="1027" max="1027" width="54.140625" style="7" customWidth="1"/>
    <col min="1028" max="1031" width="23.28515625" style="7" customWidth="1"/>
    <col min="1032" max="1281" width="9.140625" style="7"/>
    <col min="1282" max="1282" width="5.85546875" style="7" customWidth="1"/>
    <col min="1283" max="1283" width="54.140625" style="7" customWidth="1"/>
    <col min="1284" max="1287" width="23.28515625" style="7" customWidth="1"/>
    <col min="1288" max="1537" width="9.140625" style="7"/>
    <col min="1538" max="1538" width="5.85546875" style="7" customWidth="1"/>
    <col min="1539" max="1539" width="54.140625" style="7" customWidth="1"/>
    <col min="1540" max="1543" width="23.28515625" style="7" customWidth="1"/>
    <col min="1544" max="1793" width="9.140625" style="7"/>
    <col min="1794" max="1794" width="5.85546875" style="7" customWidth="1"/>
    <col min="1795" max="1795" width="54.140625" style="7" customWidth="1"/>
    <col min="1796" max="1799" width="23.28515625" style="7" customWidth="1"/>
    <col min="1800" max="2049" width="9.140625" style="7"/>
    <col min="2050" max="2050" width="5.85546875" style="7" customWidth="1"/>
    <col min="2051" max="2051" width="54.140625" style="7" customWidth="1"/>
    <col min="2052" max="2055" width="23.28515625" style="7" customWidth="1"/>
    <col min="2056" max="2305" width="9.140625" style="7"/>
    <col min="2306" max="2306" width="5.85546875" style="7" customWidth="1"/>
    <col min="2307" max="2307" width="54.140625" style="7" customWidth="1"/>
    <col min="2308" max="2311" width="23.28515625" style="7" customWidth="1"/>
    <col min="2312" max="2561" width="9.140625" style="7"/>
    <col min="2562" max="2562" width="5.85546875" style="7" customWidth="1"/>
    <col min="2563" max="2563" width="54.140625" style="7" customWidth="1"/>
    <col min="2564" max="2567" width="23.28515625" style="7" customWidth="1"/>
    <col min="2568" max="2817" width="9.140625" style="7"/>
    <col min="2818" max="2818" width="5.85546875" style="7" customWidth="1"/>
    <col min="2819" max="2819" width="54.140625" style="7" customWidth="1"/>
    <col min="2820" max="2823" width="23.28515625" style="7" customWidth="1"/>
    <col min="2824" max="3073" width="9.140625" style="7"/>
    <col min="3074" max="3074" width="5.85546875" style="7" customWidth="1"/>
    <col min="3075" max="3075" width="54.140625" style="7" customWidth="1"/>
    <col min="3076" max="3079" width="23.28515625" style="7" customWidth="1"/>
    <col min="3080" max="3329" width="9.140625" style="7"/>
    <col min="3330" max="3330" width="5.85546875" style="7" customWidth="1"/>
    <col min="3331" max="3331" width="54.140625" style="7" customWidth="1"/>
    <col min="3332" max="3335" width="23.28515625" style="7" customWidth="1"/>
    <col min="3336" max="3585" width="9.140625" style="7"/>
    <col min="3586" max="3586" width="5.85546875" style="7" customWidth="1"/>
    <col min="3587" max="3587" width="54.140625" style="7" customWidth="1"/>
    <col min="3588" max="3591" width="23.28515625" style="7" customWidth="1"/>
    <col min="3592" max="3841" width="9.140625" style="7"/>
    <col min="3842" max="3842" width="5.85546875" style="7" customWidth="1"/>
    <col min="3843" max="3843" width="54.140625" style="7" customWidth="1"/>
    <col min="3844" max="3847" width="23.28515625" style="7" customWidth="1"/>
    <col min="3848" max="4097" width="9.140625" style="7"/>
    <col min="4098" max="4098" width="5.85546875" style="7" customWidth="1"/>
    <col min="4099" max="4099" width="54.140625" style="7" customWidth="1"/>
    <col min="4100" max="4103" width="23.28515625" style="7" customWidth="1"/>
    <col min="4104" max="4353" width="9.140625" style="7"/>
    <col min="4354" max="4354" width="5.85546875" style="7" customWidth="1"/>
    <col min="4355" max="4355" width="54.140625" style="7" customWidth="1"/>
    <col min="4356" max="4359" width="23.28515625" style="7" customWidth="1"/>
    <col min="4360" max="4609" width="9.140625" style="7"/>
    <col min="4610" max="4610" width="5.85546875" style="7" customWidth="1"/>
    <col min="4611" max="4611" width="54.140625" style="7" customWidth="1"/>
    <col min="4612" max="4615" width="23.28515625" style="7" customWidth="1"/>
    <col min="4616" max="4865" width="9.140625" style="7"/>
    <col min="4866" max="4866" width="5.85546875" style="7" customWidth="1"/>
    <col min="4867" max="4867" width="54.140625" style="7" customWidth="1"/>
    <col min="4868" max="4871" width="23.28515625" style="7" customWidth="1"/>
    <col min="4872" max="5121" width="9.140625" style="7"/>
    <col min="5122" max="5122" width="5.85546875" style="7" customWidth="1"/>
    <col min="5123" max="5123" width="54.140625" style="7" customWidth="1"/>
    <col min="5124" max="5127" width="23.28515625" style="7" customWidth="1"/>
    <col min="5128" max="5377" width="9.140625" style="7"/>
    <col min="5378" max="5378" width="5.85546875" style="7" customWidth="1"/>
    <col min="5379" max="5379" width="54.140625" style="7" customWidth="1"/>
    <col min="5380" max="5383" width="23.28515625" style="7" customWidth="1"/>
    <col min="5384" max="5633" width="9.140625" style="7"/>
    <col min="5634" max="5634" width="5.85546875" style="7" customWidth="1"/>
    <col min="5635" max="5635" width="54.140625" style="7" customWidth="1"/>
    <col min="5636" max="5639" width="23.28515625" style="7" customWidth="1"/>
    <col min="5640" max="5889" width="9.140625" style="7"/>
    <col min="5890" max="5890" width="5.85546875" style="7" customWidth="1"/>
    <col min="5891" max="5891" width="54.140625" style="7" customWidth="1"/>
    <col min="5892" max="5895" width="23.28515625" style="7" customWidth="1"/>
    <col min="5896" max="6145" width="9.140625" style="7"/>
    <col min="6146" max="6146" width="5.85546875" style="7" customWidth="1"/>
    <col min="6147" max="6147" width="54.140625" style="7" customWidth="1"/>
    <col min="6148" max="6151" width="23.28515625" style="7" customWidth="1"/>
    <col min="6152" max="6401" width="9.140625" style="7"/>
    <col min="6402" max="6402" width="5.85546875" style="7" customWidth="1"/>
    <col min="6403" max="6403" width="54.140625" style="7" customWidth="1"/>
    <col min="6404" max="6407" width="23.28515625" style="7" customWidth="1"/>
    <col min="6408" max="6657" width="9.140625" style="7"/>
    <col min="6658" max="6658" width="5.85546875" style="7" customWidth="1"/>
    <col min="6659" max="6659" width="54.140625" style="7" customWidth="1"/>
    <col min="6660" max="6663" width="23.28515625" style="7" customWidth="1"/>
    <col min="6664" max="6913" width="9.140625" style="7"/>
    <col min="6914" max="6914" width="5.85546875" style="7" customWidth="1"/>
    <col min="6915" max="6915" width="54.140625" style="7" customWidth="1"/>
    <col min="6916" max="6919" width="23.28515625" style="7" customWidth="1"/>
    <col min="6920" max="7169" width="9.140625" style="7"/>
    <col min="7170" max="7170" width="5.85546875" style="7" customWidth="1"/>
    <col min="7171" max="7171" width="54.140625" style="7" customWidth="1"/>
    <col min="7172" max="7175" width="23.28515625" style="7" customWidth="1"/>
    <col min="7176" max="7425" width="9.140625" style="7"/>
    <col min="7426" max="7426" width="5.85546875" style="7" customWidth="1"/>
    <col min="7427" max="7427" width="54.140625" style="7" customWidth="1"/>
    <col min="7428" max="7431" width="23.28515625" style="7" customWidth="1"/>
    <col min="7432" max="7681" width="9.140625" style="7"/>
    <col min="7682" max="7682" width="5.85546875" style="7" customWidth="1"/>
    <col min="7683" max="7683" width="54.140625" style="7" customWidth="1"/>
    <col min="7684" max="7687" width="23.28515625" style="7" customWidth="1"/>
    <col min="7688" max="7937" width="9.140625" style="7"/>
    <col min="7938" max="7938" width="5.85546875" style="7" customWidth="1"/>
    <col min="7939" max="7939" width="54.140625" style="7" customWidth="1"/>
    <col min="7940" max="7943" width="23.28515625" style="7" customWidth="1"/>
    <col min="7944" max="8193" width="9.140625" style="7"/>
    <col min="8194" max="8194" width="5.85546875" style="7" customWidth="1"/>
    <col min="8195" max="8195" width="54.140625" style="7" customWidth="1"/>
    <col min="8196" max="8199" width="23.28515625" style="7" customWidth="1"/>
    <col min="8200" max="8449" width="9.140625" style="7"/>
    <col min="8450" max="8450" width="5.85546875" style="7" customWidth="1"/>
    <col min="8451" max="8451" width="54.140625" style="7" customWidth="1"/>
    <col min="8452" max="8455" width="23.28515625" style="7" customWidth="1"/>
    <col min="8456" max="8705" width="9.140625" style="7"/>
    <col min="8706" max="8706" width="5.85546875" style="7" customWidth="1"/>
    <col min="8707" max="8707" width="54.140625" style="7" customWidth="1"/>
    <col min="8708" max="8711" width="23.28515625" style="7" customWidth="1"/>
    <col min="8712" max="8961" width="9.140625" style="7"/>
    <col min="8962" max="8962" width="5.85546875" style="7" customWidth="1"/>
    <col min="8963" max="8963" width="54.140625" style="7" customWidth="1"/>
    <col min="8964" max="8967" width="23.28515625" style="7" customWidth="1"/>
    <col min="8968" max="9217" width="9.140625" style="7"/>
    <col min="9218" max="9218" width="5.85546875" style="7" customWidth="1"/>
    <col min="9219" max="9219" width="54.140625" style="7" customWidth="1"/>
    <col min="9220" max="9223" width="23.28515625" style="7" customWidth="1"/>
    <col min="9224" max="9473" width="9.140625" style="7"/>
    <col min="9474" max="9474" width="5.85546875" style="7" customWidth="1"/>
    <col min="9475" max="9475" width="54.140625" style="7" customWidth="1"/>
    <col min="9476" max="9479" width="23.28515625" style="7" customWidth="1"/>
    <col min="9480" max="9729" width="9.140625" style="7"/>
    <col min="9730" max="9730" width="5.85546875" style="7" customWidth="1"/>
    <col min="9731" max="9731" width="54.140625" style="7" customWidth="1"/>
    <col min="9732" max="9735" width="23.28515625" style="7" customWidth="1"/>
    <col min="9736" max="9985" width="9.140625" style="7"/>
    <col min="9986" max="9986" width="5.85546875" style="7" customWidth="1"/>
    <col min="9987" max="9987" width="54.140625" style="7" customWidth="1"/>
    <col min="9988" max="9991" width="23.28515625" style="7" customWidth="1"/>
    <col min="9992" max="10241" width="9.140625" style="7"/>
    <col min="10242" max="10242" width="5.85546875" style="7" customWidth="1"/>
    <col min="10243" max="10243" width="54.140625" style="7" customWidth="1"/>
    <col min="10244" max="10247" width="23.28515625" style="7" customWidth="1"/>
    <col min="10248" max="10497" width="9.140625" style="7"/>
    <col min="10498" max="10498" width="5.85546875" style="7" customWidth="1"/>
    <col min="10499" max="10499" width="54.140625" style="7" customWidth="1"/>
    <col min="10500" max="10503" width="23.28515625" style="7" customWidth="1"/>
    <col min="10504" max="10753" width="9.140625" style="7"/>
    <col min="10754" max="10754" width="5.85546875" style="7" customWidth="1"/>
    <col min="10755" max="10755" width="54.140625" style="7" customWidth="1"/>
    <col min="10756" max="10759" width="23.28515625" style="7" customWidth="1"/>
    <col min="10760" max="11009" width="9.140625" style="7"/>
    <col min="11010" max="11010" width="5.85546875" style="7" customWidth="1"/>
    <col min="11011" max="11011" width="54.140625" style="7" customWidth="1"/>
    <col min="11012" max="11015" width="23.28515625" style="7" customWidth="1"/>
    <col min="11016" max="11265" width="9.140625" style="7"/>
    <col min="11266" max="11266" width="5.85546875" style="7" customWidth="1"/>
    <col min="11267" max="11267" width="54.140625" style="7" customWidth="1"/>
    <col min="11268" max="11271" width="23.28515625" style="7" customWidth="1"/>
    <col min="11272" max="11521" width="9.140625" style="7"/>
    <col min="11522" max="11522" width="5.85546875" style="7" customWidth="1"/>
    <col min="11523" max="11523" width="54.140625" style="7" customWidth="1"/>
    <col min="11524" max="11527" width="23.28515625" style="7" customWidth="1"/>
    <col min="11528" max="11777" width="9.140625" style="7"/>
    <col min="11778" max="11778" width="5.85546875" style="7" customWidth="1"/>
    <col min="11779" max="11779" width="54.140625" style="7" customWidth="1"/>
    <col min="11780" max="11783" width="23.28515625" style="7" customWidth="1"/>
    <col min="11784" max="12033" width="9.140625" style="7"/>
    <col min="12034" max="12034" width="5.85546875" style="7" customWidth="1"/>
    <col min="12035" max="12035" width="54.140625" style="7" customWidth="1"/>
    <col min="12036" max="12039" width="23.28515625" style="7" customWidth="1"/>
    <col min="12040" max="12289" width="9.140625" style="7"/>
    <col min="12290" max="12290" width="5.85546875" style="7" customWidth="1"/>
    <col min="12291" max="12291" width="54.140625" style="7" customWidth="1"/>
    <col min="12292" max="12295" width="23.28515625" style="7" customWidth="1"/>
    <col min="12296" max="12545" width="9.140625" style="7"/>
    <col min="12546" max="12546" width="5.85546875" style="7" customWidth="1"/>
    <col min="12547" max="12547" width="54.140625" style="7" customWidth="1"/>
    <col min="12548" max="12551" width="23.28515625" style="7" customWidth="1"/>
    <col min="12552" max="12801" width="9.140625" style="7"/>
    <col min="12802" max="12802" width="5.85546875" style="7" customWidth="1"/>
    <col min="12803" max="12803" width="54.140625" style="7" customWidth="1"/>
    <col min="12804" max="12807" width="23.28515625" style="7" customWidth="1"/>
    <col min="12808" max="13057" width="9.140625" style="7"/>
    <col min="13058" max="13058" width="5.85546875" style="7" customWidth="1"/>
    <col min="13059" max="13059" width="54.140625" style="7" customWidth="1"/>
    <col min="13060" max="13063" width="23.28515625" style="7" customWidth="1"/>
    <col min="13064" max="13313" width="9.140625" style="7"/>
    <col min="13314" max="13314" width="5.85546875" style="7" customWidth="1"/>
    <col min="13315" max="13315" width="54.140625" style="7" customWidth="1"/>
    <col min="13316" max="13319" width="23.28515625" style="7" customWidth="1"/>
    <col min="13320" max="13569" width="9.140625" style="7"/>
    <col min="13570" max="13570" width="5.85546875" style="7" customWidth="1"/>
    <col min="13571" max="13571" width="54.140625" style="7" customWidth="1"/>
    <col min="13572" max="13575" width="23.28515625" style="7" customWidth="1"/>
    <col min="13576" max="13825" width="9.140625" style="7"/>
    <col min="13826" max="13826" width="5.85546875" style="7" customWidth="1"/>
    <col min="13827" max="13827" width="54.140625" style="7" customWidth="1"/>
    <col min="13828" max="13831" width="23.28515625" style="7" customWidth="1"/>
    <col min="13832" max="14081" width="9.140625" style="7"/>
    <col min="14082" max="14082" width="5.85546875" style="7" customWidth="1"/>
    <col min="14083" max="14083" width="54.140625" style="7" customWidth="1"/>
    <col min="14084" max="14087" width="23.28515625" style="7" customWidth="1"/>
    <col min="14088" max="14337" width="9.140625" style="7"/>
    <col min="14338" max="14338" width="5.85546875" style="7" customWidth="1"/>
    <col min="14339" max="14339" width="54.140625" style="7" customWidth="1"/>
    <col min="14340" max="14343" width="23.28515625" style="7" customWidth="1"/>
    <col min="14344" max="14593" width="9.140625" style="7"/>
    <col min="14594" max="14594" width="5.85546875" style="7" customWidth="1"/>
    <col min="14595" max="14595" width="54.140625" style="7" customWidth="1"/>
    <col min="14596" max="14599" width="23.28515625" style="7" customWidth="1"/>
    <col min="14600" max="14849" width="9.140625" style="7"/>
    <col min="14850" max="14850" width="5.85546875" style="7" customWidth="1"/>
    <col min="14851" max="14851" width="54.140625" style="7" customWidth="1"/>
    <col min="14852" max="14855" width="23.28515625" style="7" customWidth="1"/>
    <col min="14856" max="15105" width="9.140625" style="7"/>
    <col min="15106" max="15106" width="5.85546875" style="7" customWidth="1"/>
    <col min="15107" max="15107" width="54.140625" style="7" customWidth="1"/>
    <col min="15108" max="15111" width="23.28515625" style="7" customWidth="1"/>
    <col min="15112" max="15361" width="9.140625" style="7"/>
    <col min="15362" max="15362" width="5.85546875" style="7" customWidth="1"/>
    <col min="15363" max="15363" width="54.140625" style="7" customWidth="1"/>
    <col min="15364" max="15367" width="23.28515625" style="7" customWidth="1"/>
    <col min="15368" max="15617" width="9.140625" style="7"/>
    <col min="15618" max="15618" width="5.85546875" style="7" customWidth="1"/>
    <col min="15619" max="15619" width="54.140625" style="7" customWidth="1"/>
    <col min="15620" max="15623" width="23.28515625" style="7" customWidth="1"/>
    <col min="15624" max="15873" width="9.140625" style="7"/>
    <col min="15874" max="15874" width="5.85546875" style="7" customWidth="1"/>
    <col min="15875" max="15875" width="54.140625" style="7" customWidth="1"/>
    <col min="15876" max="15879" width="23.28515625" style="7" customWidth="1"/>
    <col min="15880" max="16129" width="9.140625" style="7"/>
    <col min="16130" max="16130" width="5.85546875" style="7" customWidth="1"/>
    <col min="16131" max="16131" width="54.140625" style="7" customWidth="1"/>
    <col min="16132" max="16135" width="23.28515625" style="7" customWidth="1"/>
    <col min="16136" max="16384" width="9.140625" style="7"/>
  </cols>
  <sheetData>
    <row r="1" spans="1:7" ht="16.5" customHeight="1" x14ac:dyDescent="0.2">
      <c r="D1" s="20"/>
      <c r="E1" s="20"/>
      <c r="F1" s="812" t="s">
        <v>393</v>
      </c>
      <c r="G1" s="812"/>
    </row>
    <row r="2" spans="1:7" ht="12.75" customHeight="1" x14ac:dyDescent="0.2">
      <c r="B2" s="30"/>
      <c r="C2" s="30"/>
      <c r="D2" s="30"/>
      <c r="E2" s="30"/>
      <c r="F2" s="30"/>
      <c r="G2" s="30"/>
    </row>
    <row r="3" spans="1:7" ht="15.75" customHeight="1" x14ac:dyDescent="0.2">
      <c r="A3" s="820" t="s">
        <v>394</v>
      </c>
      <c r="B3" s="820"/>
      <c r="C3" s="820"/>
      <c r="D3" s="820"/>
      <c r="E3" s="820"/>
      <c r="F3" s="820"/>
      <c r="G3" s="820"/>
    </row>
    <row r="4" spans="1:7" ht="15.75" customHeight="1" x14ac:dyDescent="0.2">
      <c r="A4" s="820" t="s">
        <v>734</v>
      </c>
      <c r="B4" s="820"/>
      <c r="C4" s="820"/>
      <c r="D4" s="820"/>
      <c r="E4" s="820"/>
      <c r="F4" s="820"/>
      <c r="G4" s="820"/>
    </row>
    <row r="5" spans="1:7" ht="13.5" thickBot="1" x14ac:dyDescent="0.25"/>
    <row r="6" spans="1:7" ht="30.75" customHeight="1" x14ac:dyDescent="0.2">
      <c r="A6" s="827" t="s">
        <v>285</v>
      </c>
      <c r="B6" s="829" t="s">
        <v>395</v>
      </c>
      <c r="C6" s="333" t="s">
        <v>289</v>
      </c>
      <c r="D6" s="333" t="s">
        <v>316</v>
      </c>
      <c r="E6" s="333" t="s">
        <v>598</v>
      </c>
      <c r="F6" s="333" t="s">
        <v>730</v>
      </c>
      <c r="G6" s="333" t="s">
        <v>733</v>
      </c>
    </row>
    <row r="7" spans="1:7" ht="17.25" customHeight="1" thickBot="1" x14ac:dyDescent="0.25">
      <c r="A7" s="828"/>
      <c r="B7" s="830"/>
      <c r="C7" s="334" t="s">
        <v>397</v>
      </c>
      <c r="D7" s="334" t="s">
        <v>397</v>
      </c>
      <c r="E7" s="520" t="s">
        <v>397</v>
      </c>
      <c r="F7" s="334" t="s">
        <v>397</v>
      </c>
      <c r="G7" s="335" t="s">
        <v>397</v>
      </c>
    </row>
    <row r="8" spans="1:7" ht="26.25" customHeight="1" x14ac:dyDescent="0.2">
      <c r="A8" s="327">
        <v>1</v>
      </c>
      <c r="B8" s="31" t="s">
        <v>398</v>
      </c>
      <c r="C8" s="32">
        <v>1181</v>
      </c>
      <c r="D8" s="516">
        <v>4495</v>
      </c>
      <c r="E8" s="536">
        <v>27</v>
      </c>
      <c r="F8" s="33">
        <v>5703</v>
      </c>
      <c r="G8" s="373">
        <v>10532</v>
      </c>
    </row>
    <row r="9" spans="1:7" ht="26.25" customHeight="1" x14ac:dyDescent="0.2">
      <c r="A9" s="328">
        <v>2</v>
      </c>
      <c r="B9" s="34" t="s">
        <v>399</v>
      </c>
      <c r="C9" s="388">
        <v>40</v>
      </c>
      <c r="D9" s="388">
        <v>49</v>
      </c>
      <c r="E9" s="388">
        <v>6</v>
      </c>
      <c r="F9" s="35">
        <v>95</v>
      </c>
      <c r="G9" s="374">
        <v>208</v>
      </c>
    </row>
    <row r="10" spans="1:7" ht="26.25" customHeight="1" x14ac:dyDescent="0.2">
      <c r="A10" s="329">
        <v>3</v>
      </c>
      <c r="B10" s="36" t="s">
        <v>400</v>
      </c>
      <c r="C10" s="389">
        <v>3</v>
      </c>
      <c r="D10" s="389">
        <v>21</v>
      </c>
      <c r="E10" s="389">
        <v>0</v>
      </c>
      <c r="F10" s="37">
        <v>24</v>
      </c>
      <c r="G10" s="375">
        <v>59</v>
      </c>
    </row>
    <row r="11" spans="1:7" ht="26.25" customHeight="1" x14ac:dyDescent="0.2">
      <c r="A11" s="328">
        <v>4</v>
      </c>
      <c r="B11" s="34" t="s">
        <v>401</v>
      </c>
      <c r="C11" s="388">
        <v>4</v>
      </c>
      <c r="D11" s="388">
        <v>81</v>
      </c>
      <c r="E11" s="388">
        <v>0</v>
      </c>
      <c r="F11" s="35">
        <v>85</v>
      </c>
      <c r="G11" s="374">
        <v>156</v>
      </c>
    </row>
    <row r="12" spans="1:7" ht="26.25" customHeight="1" thickBot="1" x14ac:dyDescent="0.25">
      <c r="A12" s="330">
        <v>5</v>
      </c>
      <c r="B12" s="331" t="s">
        <v>402</v>
      </c>
      <c r="C12" s="390">
        <v>15</v>
      </c>
      <c r="D12" s="390">
        <v>0</v>
      </c>
      <c r="E12" s="390">
        <v>3</v>
      </c>
      <c r="F12" s="332">
        <v>18</v>
      </c>
      <c r="G12" s="376">
        <v>35</v>
      </c>
    </row>
    <row r="149" spans="3:7" x14ac:dyDescent="0.2">
      <c r="C149" s="7">
        <f>SUM(C7:C83)</f>
        <v>1243</v>
      </c>
      <c r="D149" s="7">
        <f t="shared" ref="D149:G149" si="0">SUM(D7:D83)</f>
        <v>4646</v>
      </c>
      <c r="F149" s="7">
        <f t="shared" si="0"/>
        <v>5925</v>
      </c>
      <c r="G149" s="7">
        <f t="shared" si="0"/>
        <v>10990</v>
      </c>
    </row>
    <row r="150" spans="3:7" x14ac:dyDescent="0.2">
      <c r="C150" s="7">
        <f>SUM(C84:C88)</f>
        <v>0</v>
      </c>
      <c r="D150" s="7">
        <f t="shared" ref="D150:G150" si="1">SUM(D84:D88)</f>
        <v>0</v>
      </c>
      <c r="F150" s="7">
        <f t="shared" si="1"/>
        <v>0</v>
      </c>
      <c r="G150" s="7">
        <f t="shared" si="1"/>
        <v>0</v>
      </c>
    </row>
    <row r="151" spans="3:7" x14ac:dyDescent="0.2">
      <c r="C151" s="7">
        <f>SUM(C89:C145)</f>
        <v>0</v>
      </c>
      <c r="D151" s="7">
        <f t="shared" ref="D151:G151" si="2">SUM(D89:D145)</f>
        <v>0</v>
      </c>
      <c r="F151" s="7">
        <f t="shared" si="2"/>
        <v>0</v>
      </c>
      <c r="G151" s="7">
        <f t="shared" si="2"/>
        <v>0</v>
      </c>
    </row>
  </sheetData>
  <mergeCells count="5">
    <mergeCell ref="F1:G1"/>
    <mergeCell ref="A3:G3"/>
    <mergeCell ref="A4:G4"/>
    <mergeCell ref="A6:A7"/>
    <mergeCell ref="B6:B7"/>
  </mergeCells>
  <printOptions horizontalCentered="1"/>
  <pageMargins left="0.39370078740157483" right="0.39370078740157483" top="0.98425196850393704" bottom="0.39370078740157483" header="0" footer="0"/>
  <pageSetup paperSize="9"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M151"/>
  <sheetViews>
    <sheetView tabSelected="1" view="pageBreakPreview" zoomScaleNormal="70" zoomScaleSheetLayoutView="100" workbookViewId="0">
      <selection activeCell="B5" sqref="B5:B6"/>
    </sheetView>
  </sheetViews>
  <sheetFormatPr defaultRowHeight="12.75" x14ac:dyDescent="0.2"/>
  <cols>
    <col min="1" max="1" width="9.140625" style="38"/>
    <col min="2" max="2" width="42.5703125" style="39" customWidth="1"/>
    <col min="3" max="7" width="13.140625" style="39" customWidth="1"/>
    <col min="8" max="8" width="13.140625" style="38" customWidth="1"/>
    <col min="9" max="259" width="9.140625" style="38"/>
    <col min="260" max="260" width="42.5703125" style="38" customWidth="1"/>
    <col min="261" max="264" width="24.28515625" style="38" customWidth="1"/>
    <col min="265" max="515" width="9.140625" style="38"/>
    <col min="516" max="516" width="42.5703125" style="38" customWidth="1"/>
    <col min="517" max="520" width="24.28515625" style="38" customWidth="1"/>
    <col min="521" max="771" width="9.140625" style="38"/>
    <col min="772" max="772" width="42.5703125" style="38" customWidth="1"/>
    <col min="773" max="776" width="24.28515625" style="38" customWidth="1"/>
    <col min="777" max="1027" width="9.140625" style="38"/>
    <col min="1028" max="1028" width="42.5703125" style="38" customWidth="1"/>
    <col min="1029" max="1032" width="24.28515625" style="38" customWidth="1"/>
    <col min="1033" max="1283" width="9.140625" style="38"/>
    <col min="1284" max="1284" width="42.5703125" style="38" customWidth="1"/>
    <col min="1285" max="1288" width="24.28515625" style="38" customWidth="1"/>
    <col min="1289" max="1539" width="9.140625" style="38"/>
    <col min="1540" max="1540" width="42.5703125" style="38" customWidth="1"/>
    <col min="1541" max="1544" width="24.28515625" style="38" customWidth="1"/>
    <col min="1545" max="1795" width="9.140625" style="38"/>
    <col min="1796" max="1796" width="42.5703125" style="38" customWidth="1"/>
    <col min="1797" max="1800" width="24.28515625" style="38" customWidth="1"/>
    <col min="1801" max="2051" width="9.140625" style="38"/>
    <col min="2052" max="2052" width="42.5703125" style="38" customWidth="1"/>
    <col min="2053" max="2056" width="24.28515625" style="38" customWidth="1"/>
    <col min="2057" max="2307" width="9.140625" style="38"/>
    <col min="2308" max="2308" width="42.5703125" style="38" customWidth="1"/>
    <col min="2309" max="2312" width="24.28515625" style="38" customWidth="1"/>
    <col min="2313" max="2563" width="9.140625" style="38"/>
    <col min="2564" max="2564" width="42.5703125" style="38" customWidth="1"/>
    <col min="2565" max="2568" width="24.28515625" style="38" customWidth="1"/>
    <col min="2569" max="2819" width="9.140625" style="38"/>
    <col min="2820" max="2820" width="42.5703125" style="38" customWidth="1"/>
    <col min="2821" max="2824" width="24.28515625" style="38" customWidth="1"/>
    <col min="2825" max="3075" width="9.140625" style="38"/>
    <col min="3076" max="3076" width="42.5703125" style="38" customWidth="1"/>
    <col min="3077" max="3080" width="24.28515625" style="38" customWidth="1"/>
    <col min="3081" max="3331" width="9.140625" style="38"/>
    <col min="3332" max="3332" width="42.5703125" style="38" customWidth="1"/>
    <col min="3333" max="3336" width="24.28515625" style="38" customWidth="1"/>
    <col min="3337" max="3587" width="9.140625" style="38"/>
    <col min="3588" max="3588" width="42.5703125" style="38" customWidth="1"/>
    <col min="3589" max="3592" width="24.28515625" style="38" customWidth="1"/>
    <col min="3593" max="3843" width="9.140625" style="38"/>
    <col min="3844" max="3844" width="42.5703125" style="38" customWidth="1"/>
    <col min="3845" max="3848" width="24.28515625" style="38" customWidth="1"/>
    <col min="3849" max="4099" width="9.140625" style="38"/>
    <col min="4100" max="4100" width="42.5703125" style="38" customWidth="1"/>
    <col min="4101" max="4104" width="24.28515625" style="38" customWidth="1"/>
    <col min="4105" max="4355" width="9.140625" style="38"/>
    <col min="4356" max="4356" width="42.5703125" style="38" customWidth="1"/>
    <col min="4357" max="4360" width="24.28515625" style="38" customWidth="1"/>
    <col min="4361" max="4611" width="9.140625" style="38"/>
    <col min="4612" max="4612" width="42.5703125" style="38" customWidth="1"/>
    <col min="4613" max="4616" width="24.28515625" style="38" customWidth="1"/>
    <col min="4617" max="4867" width="9.140625" style="38"/>
    <col min="4868" max="4868" width="42.5703125" style="38" customWidth="1"/>
    <col min="4869" max="4872" width="24.28515625" style="38" customWidth="1"/>
    <col min="4873" max="5123" width="9.140625" style="38"/>
    <col min="5124" max="5124" width="42.5703125" style="38" customWidth="1"/>
    <col min="5125" max="5128" width="24.28515625" style="38" customWidth="1"/>
    <col min="5129" max="5379" width="9.140625" style="38"/>
    <col min="5380" max="5380" width="42.5703125" style="38" customWidth="1"/>
    <col min="5381" max="5384" width="24.28515625" style="38" customWidth="1"/>
    <col min="5385" max="5635" width="9.140625" style="38"/>
    <col min="5636" max="5636" width="42.5703125" style="38" customWidth="1"/>
    <col min="5637" max="5640" width="24.28515625" style="38" customWidth="1"/>
    <col min="5641" max="5891" width="9.140625" style="38"/>
    <col min="5892" max="5892" width="42.5703125" style="38" customWidth="1"/>
    <col min="5893" max="5896" width="24.28515625" style="38" customWidth="1"/>
    <col min="5897" max="6147" width="9.140625" style="38"/>
    <col min="6148" max="6148" width="42.5703125" style="38" customWidth="1"/>
    <col min="6149" max="6152" width="24.28515625" style="38" customWidth="1"/>
    <col min="6153" max="6403" width="9.140625" style="38"/>
    <col min="6404" max="6404" width="42.5703125" style="38" customWidth="1"/>
    <col min="6405" max="6408" width="24.28515625" style="38" customWidth="1"/>
    <col min="6409" max="6659" width="9.140625" style="38"/>
    <col min="6660" max="6660" width="42.5703125" style="38" customWidth="1"/>
    <col min="6661" max="6664" width="24.28515625" style="38" customWidth="1"/>
    <col min="6665" max="6915" width="9.140625" style="38"/>
    <col min="6916" max="6916" width="42.5703125" style="38" customWidth="1"/>
    <col min="6917" max="6920" width="24.28515625" style="38" customWidth="1"/>
    <col min="6921" max="7171" width="9.140625" style="38"/>
    <col min="7172" max="7172" width="42.5703125" style="38" customWidth="1"/>
    <col min="7173" max="7176" width="24.28515625" style="38" customWidth="1"/>
    <col min="7177" max="7427" width="9.140625" style="38"/>
    <col min="7428" max="7428" width="42.5703125" style="38" customWidth="1"/>
    <col min="7429" max="7432" width="24.28515625" style="38" customWidth="1"/>
    <col min="7433" max="7683" width="9.140625" style="38"/>
    <col min="7684" max="7684" width="42.5703125" style="38" customWidth="1"/>
    <col min="7685" max="7688" width="24.28515625" style="38" customWidth="1"/>
    <col min="7689" max="7939" width="9.140625" style="38"/>
    <col min="7940" max="7940" width="42.5703125" style="38" customWidth="1"/>
    <col min="7941" max="7944" width="24.28515625" style="38" customWidth="1"/>
    <col min="7945" max="8195" width="9.140625" style="38"/>
    <col min="8196" max="8196" width="42.5703125" style="38" customWidth="1"/>
    <col min="8197" max="8200" width="24.28515625" style="38" customWidth="1"/>
    <col min="8201" max="8451" width="9.140625" style="38"/>
    <col min="8452" max="8452" width="42.5703125" style="38" customWidth="1"/>
    <col min="8453" max="8456" width="24.28515625" style="38" customWidth="1"/>
    <col min="8457" max="8707" width="9.140625" style="38"/>
    <col min="8708" max="8708" width="42.5703125" style="38" customWidth="1"/>
    <col min="8709" max="8712" width="24.28515625" style="38" customWidth="1"/>
    <col min="8713" max="8963" width="9.140625" style="38"/>
    <col min="8964" max="8964" width="42.5703125" style="38" customWidth="1"/>
    <col min="8965" max="8968" width="24.28515625" style="38" customWidth="1"/>
    <col min="8969" max="9219" width="9.140625" style="38"/>
    <col min="9220" max="9220" width="42.5703125" style="38" customWidth="1"/>
    <col min="9221" max="9224" width="24.28515625" style="38" customWidth="1"/>
    <col min="9225" max="9475" width="9.140625" style="38"/>
    <col min="9476" max="9476" width="42.5703125" style="38" customWidth="1"/>
    <col min="9477" max="9480" width="24.28515625" style="38" customWidth="1"/>
    <col min="9481" max="9731" width="9.140625" style="38"/>
    <col min="9732" max="9732" width="42.5703125" style="38" customWidth="1"/>
    <col min="9733" max="9736" width="24.28515625" style="38" customWidth="1"/>
    <col min="9737" max="9987" width="9.140625" style="38"/>
    <col min="9988" max="9988" width="42.5703125" style="38" customWidth="1"/>
    <col min="9989" max="9992" width="24.28515625" style="38" customWidth="1"/>
    <col min="9993" max="10243" width="9.140625" style="38"/>
    <col min="10244" max="10244" width="42.5703125" style="38" customWidth="1"/>
    <col min="10245" max="10248" width="24.28515625" style="38" customWidth="1"/>
    <col min="10249" max="10499" width="9.140625" style="38"/>
    <col min="10500" max="10500" width="42.5703125" style="38" customWidth="1"/>
    <col min="10501" max="10504" width="24.28515625" style="38" customWidth="1"/>
    <col min="10505" max="10755" width="9.140625" style="38"/>
    <col min="10756" max="10756" width="42.5703125" style="38" customWidth="1"/>
    <col min="10757" max="10760" width="24.28515625" style="38" customWidth="1"/>
    <col min="10761" max="11011" width="9.140625" style="38"/>
    <col min="11012" max="11012" width="42.5703125" style="38" customWidth="1"/>
    <col min="11013" max="11016" width="24.28515625" style="38" customWidth="1"/>
    <col min="11017" max="11267" width="9.140625" style="38"/>
    <col min="11268" max="11268" width="42.5703125" style="38" customWidth="1"/>
    <col min="11269" max="11272" width="24.28515625" style="38" customWidth="1"/>
    <col min="11273" max="11523" width="9.140625" style="38"/>
    <col min="11524" max="11524" width="42.5703125" style="38" customWidth="1"/>
    <col min="11525" max="11528" width="24.28515625" style="38" customWidth="1"/>
    <col min="11529" max="11779" width="9.140625" style="38"/>
    <col min="11780" max="11780" width="42.5703125" style="38" customWidth="1"/>
    <col min="11781" max="11784" width="24.28515625" style="38" customWidth="1"/>
    <col min="11785" max="12035" width="9.140625" style="38"/>
    <col min="12036" max="12036" width="42.5703125" style="38" customWidth="1"/>
    <col min="12037" max="12040" width="24.28515625" style="38" customWidth="1"/>
    <col min="12041" max="12291" width="9.140625" style="38"/>
    <col min="12292" max="12292" width="42.5703125" style="38" customWidth="1"/>
    <col min="12293" max="12296" width="24.28515625" style="38" customWidth="1"/>
    <col min="12297" max="12547" width="9.140625" style="38"/>
    <col min="12548" max="12548" width="42.5703125" style="38" customWidth="1"/>
    <col min="12549" max="12552" width="24.28515625" style="38" customWidth="1"/>
    <col min="12553" max="12803" width="9.140625" style="38"/>
    <col min="12804" max="12804" width="42.5703125" style="38" customWidth="1"/>
    <col min="12805" max="12808" width="24.28515625" style="38" customWidth="1"/>
    <col min="12809" max="13059" width="9.140625" style="38"/>
    <col min="13060" max="13060" width="42.5703125" style="38" customWidth="1"/>
    <col min="13061" max="13064" width="24.28515625" style="38" customWidth="1"/>
    <col min="13065" max="13315" width="9.140625" style="38"/>
    <col min="13316" max="13316" width="42.5703125" style="38" customWidth="1"/>
    <col min="13317" max="13320" width="24.28515625" style="38" customWidth="1"/>
    <col min="13321" max="13571" width="9.140625" style="38"/>
    <col min="13572" max="13572" width="42.5703125" style="38" customWidth="1"/>
    <col min="13573" max="13576" width="24.28515625" style="38" customWidth="1"/>
    <col min="13577" max="13827" width="9.140625" style="38"/>
    <col min="13828" max="13828" width="42.5703125" style="38" customWidth="1"/>
    <col min="13829" max="13832" width="24.28515625" style="38" customWidth="1"/>
    <col min="13833" max="14083" width="9.140625" style="38"/>
    <col min="14084" max="14084" width="42.5703125" style="38" customWidth="1"/>
    <col min="14085" max="14088" width="24.28515625" style="38" customWidth="1"/>
    <col min="14089" max="14339" width="9.140625" style="38"/>
    <col min="14340" max="14340" width="42.5703125" style="38" customWidth="1"/>
    <col min="14341" max="14344" width="24.28515625" style="38" customWidth="1"/>
    <col min="14345" max="14595" width="9.140625" style="38"/>
    <col min="14596" max="14596" width="42.5703125" style="38" customWidth="1"/>
    <col min="14597" max="14600" width="24.28515625" style="38" customWidth="1"/>
    <col min="14601" max="14851" width="9.140625" style="38"/>
    <col min="14852" max="14852" width="42.5703125" style="38" customWidth="1"/>
    <col min="14853" max="14856" width="24.28515625" style="38" customWidth="1"/>
    <col min="14857" max="15107" width="9.140625" style="38"/>
    <col min="15108" max="15108" width="42.5703125" style="38" customWidth="1"/>
    <col min="15109" max="15112" width="24.28515625" style="38" customWidth="1"/>
    <col min="15113" max="15363" width="9.140625" style="38"/>
    <col min="15364" max="15364" width="42.5703125" style="38" customWidth="1"/>
    <col min="15365" max="15368" width="24.28515625" style="38" customWidth="1"/>
    <col min="15369" max="15619" width="9.140625" style="38"/>
    <col min="15620" max="15620" width="42.5703125" style="38" customWidth="1"/>
    <col min="15621" max="15624" width="24.28515625" style="38" customWidth="1"/>
    <col min="15625" max="15875" width="9.140625" style="38"/>
    <col min="15876" max="15876" width="42.5703125" style="38" customWidth="1"/>
    <col min="15877" max="15880" width="24.28515625" style="38" customWidth="1"/>
    <col min="15881" max="16131" width="9.140625" style="38"/>
    <col min="16132" max="16132" width="42.5703125" style="38" customWidth="1"/>
    <col min="16133" max="16136" width="24.28515625" style="38" customWidth="1"/>
    <col min="16137" max="16384" width="9.140625" style="38"/>
  </cols>
  <sheetData>
    <row r="1" spans="1:13" x14ac:dyDescent="0.2">
      <c r="E1" s="831" t="s">
        <v>284</v>
      </c>
      <c r="F1" s="831"/>
      <c r="G1" s="831"/>
      <c r="H1" s="831"/>
    </row>
    <row r="3" spans="1:13" s="40" customFormat="1" ht="15.75" customHeight="1" x14ac:dyDescent="0.2">
      <c r="A3" s="834" t="s">
        <v>744</v>
      </c>
      <c r="B3" s="834"/>
      <c r="C3" s="834"/>
      <c r="D3" s="834"/>
      <c r="E3" s="834"/>
      <c r="F3" s="834"/>
      <c r="G3" s="834"/>
      <c r="H3" s="834"/>
    </row>
    <row r="4" spans="1:13" ht="13.5" thickBot="1" x14ac:dyDescent="0.25">
      <c r="B4" s="41"/>
      <c r="C4" s="41"/>
      <c r="D4" s="41"/>
      <c r="E4" s="41"/>
      <c r="F4" s="41"/>
      <c r="G4" s="41"/>
      <c r="H4" s="41"/>
    </row>
    <row r="5" spans="1:13" ht="67.5" customHeight="1" thickBot="1" x14ac:dyDescent="0.25">
      <c r="A5" s="336" t="s">
        <v>285</v>
      </c>
      <c r="B5" s="337" t="s">
        <v>286</v>
      </c>
      <c r="C5" s="337" t="s">
        <v>287</v>
      </c>
      <c r="D5" s="337" t="s">
        <v>288</v>
      </c>
      <c r="E5" s="337" t="s">
        <v>289</v>
      </c>
      <c r="F5" s="337" t="s">
        <v>535</v>
      </c>
      <c r="G5" s="337" t="s">
        <v>290</v>
      </c>
      <c r="H5" s="653" t="s">
        <v>716</v>
      </c>
    </row>
    <row r="6" spans="1:13" ht="21.75" customHeight="1" x14ac:dyDescent="0.2">
      <c r="A6" s="338">
        <v>1</v>
      </c>
      <c r="B6" s="779" t="s">
        <v>291</v>
      </c>
      <c r="C6" s="2">
        <v>49</v>
      </c>
      <c r="D6" s="2">
        <v>0</v>
      </c>
      <c r="E6" s="2">
        <v>50</v>
      </c>
      <c r="F6" s="447">
        <v>0</v>
      </c>
      <c r="G6" s="650">
        <v>99</v>
      </c>
      <c r="H6" s="654">
        <f>G6/10712</f>
        <v>9.2419716206123981E-3</v>
      </c>
      <c r="J6" s="1"/>
      <c r="K6" s="1"/>
      <c r="L6" s="1"/>
      <c r="M6" s="42"/>
    </row>
    <row r="7" spans="1:13" ht="21.75" customHeight="1" x14ac:dyDescent="0.2">
      <c r="A7" s="339">
        <v>2</v>
      </c>
      <c r="B7" s="782" t="s">
        <v>292</v>
      </c>
      <c r="C7" s="43">
        <v>181</v>
      </c>
      <c r="D7" s="43">
        <v>12</v>
      </c>
      <c r="E7" s="43">
        <v>70</v>
      </c>
      <c r="F7" s="448">
        <v>4</v>
      </c>
      <c r="G7" s="651">
        <v>267</v>
      </c>
      <c r="H7" s="655">
        <f t="shared" ref="H7:H12" si="0">G7/10712</f>
        <v>2.4925317401045557E-2</v>
      </c>
      <c r="J7" s="1"/>
      <c r="K7" s="1"/>
      <c r="L7" s="1"/>
      <c r="M7" s="42"/>
    </row>
    <row r="8" spans="1:13" ht="21.75" customHeight="1" x14ac:dyDescent="0.2">
      <c r="A8" s="340">
        <v>3</v>
      </c>
      <c r="B8" s="781" t="s">
        <v>293</v>
      </c>
      <c r="C8" s="3">
        <v>118</v>
      </c>
      <c r="D8" s="3">
        <v>5</v>
      </c>
      <c r="E8" s="3">
        <v>25</v>
      </c>
      <c r="F8" s="447">
        <v>3</v>
      </c>
      <c r="G8" s="650">
        <v>151</v>
      </c>
      <c r="H8" s="654">
        <f t="shared" si="0"/>
        <v>1.4096340552651233E-2</v>
      </c>
      <c r="J8" s="1"/>
      <c r="K8" s="1"/>
      <c r="L8" s="1"/>
      <c r="M8" s="42"/>
    </row>
    <row r="9" spans="1:13" ht="21.75" customHeight="1" x14ac:dyDescent="0.2">
      <c r="A9" s="339">
        <v>4</v>
      </c>
      <c r="B9" s="783" t="s">
        <v>294</v>
      </c>
      <c r="C9" s="43">
        <v>29</v>
      </c>
      <c r="D9" s="43">
        <v>3</v>
      </c>
      <c r="E9" s="43">
        <v>10</v>
      </c>
      <c r="F9" s="448">
        <v>0</v>
      </c>
      <c r="G9" s="651">
        <v>42</v>
      </c>
      <c r="H9" s="655">
        <f t="shared" si="0"/>
        <v>3.9208364451082901E-3</v>
      </c>
      <c r="J9" s="1"/>
      <c r="K9" s="1"/>
      <c r="L9" s="1"/>
      <c r="M9" s="42"/>
    </row>
    <row r="10" spans="1:13" ht="21.75" customHeight="1" x14ac:dyDescent="0.2">
      <c r="A10" s="340">
        <v>5</v>
      </c>
      <c r="B10" s="780" t="s">
        <v>295</v>
      </c>
      <c r="C10" s="3">
        <v>100</v>
      </c>
      <c r="D10" s="3">
        <v>2</v>
      </c>
      <c r="E10" s="3">
        <v>37</v>
      </c>
      <c r="F10" s="447">
        <v>7</v>
      </c>
      <c r="G10" s="650">
        <v>146</v>
      </c>
      <c r="H10" s="654">
        <f t="shared" si="0"/>
        <v>1.362957430918596E-2</v>
      </c>
      <c r="J10" s="1"/>
      <c r="K10" s="1"/>
      <c r="L10" s="1"/>
      <c r="M10" s="42"/>
    </row>
    <row r="11" spans="1:13" ht="21.75" customHeight="1" x14ac:dyDescent="0.2">
      <c r="A11" s="339">
        <v>6</v>
      </c>
      <c r="B11" s="783" t="s">
        <v>296</v>
      </c>
      <c r="C11" s="43">
        <v>51</v>
      </c>
      <c r="D11" s="43">
        <v>5</v>
      </c>
      <c r="E11" s="43">
        <v>11</v>
      </c>
      <c r="F11" s="448">
        <v>0</v>
      </c>
      <c r="G11" s="651">
        <v>67</v>
      </c>
      <c r="H11" s="655">
        <f t="shared" si="0"/>
        <v>6.2546676624346525E-3</v>
      </c>
      <c r="J11" s="1"/>
      <c r="K11" s="1"/>
      <c r="L11" s="1"/>
      <c r="M11" s="42"/>
    </row>
    <row r="12" spans="1:13" s="502" customFormat="1" ht="21.75" customHeight="1" x14ac:dyDescent="0.2">
      <c r="A12" s="505">
        <v>7</v>
      </c>
      <c r="B12" s="778" t="s">
        <v>607</v>
      </c>
      <c r="C12" s="646">
        <v>369</v>
      </c>
      <c r="D12" s="646" t="s">
        <v>337</v>
      </c>
      <c r="E12" s="646">
        <v>402</v>
      </c>
      <c r="F12" s="646" t="s">
        <v>337</v>
      </c>
      <c r="G12" s="652">
        <f>C12+E12</f>
        <v>771</v>
      </c>
      <c r="H12" s="654">
        <f t="shared" si="0"/>
        <v>7.1975354742345038E-2</v>
      </c>
      <c r="J12" s="503"/>
      <c r="K12" s="503"/>
      <c r="L12" s="503"/>
      <c r="M12" s="503"/>
    </row>
    <row r="13" spans="1:13" ht="22.5" customHeight="1" thickBot="1" x14ac:dyDescent="0.25">
      <c r="A13" s="832" t="s">
        <v>268</v>
      </c>
      <c r="B13" s="833"/>
      <c r="C13" s="506">
        <f>SUM(C6:C12)</f>
        <v>897</v>
      </c>
      <c r="D13" s="504">
        <f>SUM(D6:D12)</f>
        <v>27</v>
      </c>
      <c r="E13" s="506">
        <f>SUM(E6:E12)</f>
        <v>605</v>
      </c>
      <c r="F13" s="504">
        <f>SUM(F6:F12)</f>
        <v>14</v>
      </c>
      <c r="G13" s="776">
        <f>C13+D13+E13+F13</f>
        <v>1543</v>
      </c>
      <c r="H13" s="777">
        <f>G13/11198</f>
        <v>0.13779246293981068</v>
      </c>
      <c r="K13" s="41"/>
      <c r="L13" s="41"/>
      <c r="M13" s="41"/>
    </row>
    <row r="14" spans="1:13" x14ac:dyDescent="0.2">
      <c r="A14" s="44"/>
    </row>
    <row r="15" spans="1:13" x14ac:dyDescent="0.2">
      <c r="A15" s="44"/>
    </row>
    <row r="16" spans="1:13" x14ac:dyDescent="0.2">
      <c r="A16" s="44"/>
    </row>
    <row r="17" spans="1:1" x14ac:dyDescent="0.2">
      <c r="A17" s="44"/>
    </row>
    <row r="18" spans="1:1" x14ac:dyDescent="0.2">
      <c r="A18" s="44"/>
    </row>
    <row r="19" spans="1:1" x14ac:dyDescent="0.2">
      <c r="A19" s="44"/>
    </row>
    <row r="20" spans="1:1" x14ac:dyDescent="0.2">
      <c r="A20" s="44"/>
    </row>
    <row r="21" spans="1:1" x14ac:dyDescent="0.2">
      <c r="A21" s="44"/>
    </row>
    <row r="22" spans="1:1" x14ac:dyDescent="0.2">
      <c r="A22" s="44"/>
    </row>
    <row r="23" spans="1:1" x14ac:dyDescent="0.2">
      <c r="A23" s="44"/>
    </row>
    <row r="24" spans="1:1" x14ac:dyDescent="0.2">
      <c r="A24" s="44"/>
    </row>
    <row r="25" spans="1:1" x14ac:dyDescent="0.2">
      <c r="A25" s="44"/>
    </row>
    <row r="149" spans="3:6" x14ac:dyDescent="0.2">
      <c r="C149" s="39">
        <f>SUM(C7:C83)</f>
        <v>1745</v>
      </c>
      <c r="D149" s="39">
        <f t="shared" ref="D149:F149" si="1">SUM(D7:D83)</f>
        <v>54</v>
      </c>
      <c r="E149" s="39">
        <f t="shared" si="1"/>
        <v>1160</v>
      </c>
      <c r="F149" s="39">
        <f t="shared" si="1"/>
        <v>28</v>
      </c>
    </row>
    <row r="150" spans="3:6" x14ac:dyDescent="0.2">
      <c r="C150" s="39">
        <f>SUM(C84:C88)</f>
        <v>0</v>
      </c>
      <c r="D150" s="39">
        <f t="shared" ref="D150:F150" si="2">SUM(D84:D88)</f>
        <v>0</v>
      </c>
      <c r="E150" s="39">
        <f t="shared" si="2"/>
        <v>0</v>
      </c>
      <c r="F150" s="39">
        <f t="shared" si="2"/>
        <v>0</v>
      </c>
    </row>
    <row r="151" spans="3:6" x14ac:dyDescent="0.2">
      <c r="C151" s="39">
        <f>SUM(C89:C145)</f>
        <v>0</v>
      </c>
      <c r="D151" s="39">
        <f t="shared" ref="D151:F151" si="3">SUM(D89:D145)</f>
        <v>0</v>
      </c>
      <c r="E151" s="39">
        <f t="shared" si="3"/>
        <v>0</v>
      </c>
      <c r="F151" s="39">
        <f t="shared" si="3"/>
        <v>0</v>
      </c>
    </row>
  </sheetData>
  <mergeCells count="3">
    <mergeCell ref="E1:H1"/>
    <mergeCell ref="A13:B13"/>
    <mergeCell ref="A3:H3"/>
  </mergeCells>
  <printOptions horizontalCentered="1"/>
  <pageMargins left="0.39370078740157483" right="0.39370078740157483" top="0.98425196850393704" bottom="0.39370078740157483"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EA125"/>
  <sheetViews>
    <sheetView tabSelected="1" view="pageBreakPreview" zoomScaleNormal="100" zoomScaleSheetLayoutView="100" workbookViewId="0">
      <pane ySplit="7" topLeftCell="A93" activePane="bottomLeft" state="frozen"/>
      <selection activeCell="B5" sqref="B5:B6"/>
      <selection pane="bottomLeft" activeCell="B5" sqref="B5:B6"/>
    </sheetView>
  </sheetViews>
  <sheetFormatPr defaultColWidth="4.7109375" defaultRowHeight="12.75" x14ac:dyDescent="0.2"/>
  <cols>
    <col min="1" max="1" width="5.28515625" style="4" customWidth="1"/>
    <col min="2" max="2" width="31.28515625" style="45" bestFit="1" customWidth="1"/>
    <col min="3" max="3" width="6.140625" style="4" customWidth="1"/>
    <col min="4" max="4" width="14.85546875" style="6" customWidth="1"/>
    <col min="5" max="5" width="6.140625" style="46" customWidth="1"/>
    <col min="6" max="6" width="14.140625" style="6" bestFit="1" customWidth="1"/>
    <col min="7" max="7" width="6.140625" style="46" customWidth="1"/>
    <col min="8" max="8" width="15" style="6" customWidth="1"/>
    <col min="9" max="9" width="7.7109375" style="46" customWidth="1"/>
    <col min="10" max="10" width="7.7109375" style="4" customWidth="1"/>
    <col min="11" max="11" width="14.85546875" style="47" customWidth="1"/>
    <col min="12" max="12" width="11.42578125" style="6" customWidth="1"/>
    <col min="13" max="13" width="10.7109375" style="6" customWidth="1"/>
    <col min="14" max="14" width="9.140625" style="657" customWidth="1"/>
    <col min="15" max="15" width="19.140625" style="657" customWidth="1"/>
    <col min="16" max="16" width="20.7109375" style="657" customWidth="1"/>
    <col min="17" max="17" width="16.7109375" style="657" customWidth="1"/>
    <col min="18" max="130" width="9.140625" style="657" customWidth="1"/>
    <col min="131" max="255" width="9.140625" style="8" customWidth="1"/>
    <col min="256" max="256" width="4.7109375" style="8"/>
    <col min="257" max="257" width="5.28515625" style="8" customWidth="1"/>
    <col min="258" max="258" width="31.28515625" style="8" bestFit="1" customWidth="1"/>
    <col min="259" max="259" width="6.140625" style="8" customWidth="1"/>
    <col min="260" max="260" width="14.85546875" style="8" customWidth="1"/>
    <col min="261" max="261" width="6.140625" style="8" customWidth="1"/>
    <col min="262" max="262" width="14.140625" style="8" bestFit="1" customWidth="1"/>
    <col min="263" max="263" width="6.140625" style="8" customWidth="1"/>
    <col min="264" max="264" width="15" style="8" customWidth="1"/>
    <col min="265" max="266" width="7.7109375" style="8" customWidth="1"/>
    <col min="267" max="267" width="14.85546875" style="8" customWidth="1"/>
    <col min="268" max="269" width="11.42578125" style="8" customWidth="1"/>
    <col min="270" max="511" width="9.140625" style="8" customWidth="1"/>
    <col min="512" max="512" width="4.7109375" style="8"/>
    <col min="513" max="513" width="5.28515625" style="8" customWidth="1"/>
    <col min="514" max="514" width="31.28515625" style="8" bestFit="1" customWidth="1"/>
    <col min="515" max="515" width="6.140625" style="8" customWidth="1"/>
    <col min="516" max="516" width="14.85546875" style="8" customWidth="1"/>
    <col min="517" max="517" width="6.140625" style="8" customWidth="1"/>
    <col min="518" max="518" width="14.140625" style="8" bestFit="1" customWidth="1"/>
    <col min="519" max="519" width="6.140625" style="8" customWidth="1"/>
    <col min="520" max="520" width="15" style="8" customWidth="1"/>
    <col min="521" max="522" width="7.7109375" style="8" customWidth="1"/>
    <col min="523" max="523" width="14.85546875" style="8" customWidth="1"/>
    <col min="524" max="525" width="11.42578125" style="8" customWidth="1"/>
    <col min="526" max="767" width="9.140625" style="8" customWidth="1"/>
    <col min="768" max="768" width="4.7109375" style="8"/>
    <col min="769" max="769" width="5.28515625" style="8" customWidth="1"/>
    <col min="770" max="770" width="31.28515625" style="8" bestFit="1" customWidth="1"/>
    <col min="771" max="771" width="6.140625" style="8" customWidth="1"/>
    <col min="772" max="772" width="14.85546875" style="8" customWidth="1"/>
    <col min="773" max="773" width="6.140625" style="8" customWidth="1"/>
    <col min="774" max="774" width="14.140625" style="8" bestFit="1" customWidth="1"/>
    <col min="775" max="775" width="6.140625" style="8" customWidth="1"/>
    <col min="776" max="776" width="15" style="8" customWidth="1"/>
    <col min="777" max="778" width="7.7109375" style="8" customWidth="1"/>
    <col min="779" max="779" width="14.85546875" style="8" customWidth="1"/>
    <col min="780" max="781" width="11.42578125" style="8" customWidth="1"/>
    <col min="782" max="1023" width="9.140625" style="8" customWidth="1"/>
    <col min="1024" max="1024" width="4.7109375" style="8"/>
    <col min="1025" max="1025" width="5.28515625" style="8" customWidth="1"/>
    <col min="1026" max="1026" width="31.28515625" style="8" bestFit="1" customWidth="1"/>
    <col min="1027" max="1027" width="6.140625" style="8" customWidth="1"/>
    <col min="1028" max="1028" width="14.85546875" style="8" customWidth="1"/>
    <col min="1029" max="1029" width="6.140625" style="8" customWidth="1"/>
    <col min="1030" max="1030" width="14.140625" style="8" bestFit="1" customWidth="1"/>
    <col min="1031" max="1031" width="6.140625" style="8" customWidth="1"/>
    <col min="1032" max="1032" width="15" style="8" customWidth="1"/>
    <col min="1033" max="1034" width="7.7109375" style="8" customWidth="1"/>
    <col min="1035" max="1035" width="14.85546875" style="8" customWidth="1"/>
    <col min="1036" max="1037" width="11.42578125" style="8" customWidth="1"/>
    <col min="1038" max="1279" width="9.140625" style="8" customWidth="1"/>
    <col min="1280" max="1280" width="4.7109375" style="8"/>
    <col min="1281" max="1281" width="5.28515625" style="8" customWidth="1"/>
    <col min="1282" max="1282" width="31.28515625" style="8" bestFit="1" customWidth="1"/>
    <col min="1283" max="1283" width="6.140625" style="8" customWidth="1"/>
    <col min="1284" max="1284" width="14.85546875" style="8" customWidth="1"/>
    <col min="1285" max="1285" width="6.140625" style="8" customWidth="1"/>
    <col min="1286" max="1286" width="14.140625" style="8" bestFit="1" customWidth="1"/>
    <col min="1287" max="1287" width="6.140625" style="8" customWidth="1"/>
    <col min="1288" max="1288" width="15" style="8" customWidth="1"/>
    <col min="1289" max="1290" width="7.7109375" style="8" customWidth="1"/>
    <col min="1291" max="1291" width="14.85546875" style="8" customWidth="1"/>
    <col min="1292" max="1293" width="11.42578125" style="8" customWidth="1"/>
    <col min="1294" max="1535" width="9.140625" style="8" customWidth="1"/>
    <col min="1536" max="1536" width="4.7109375" style="8"/>
    <col min="1537" max="1537" width="5.28515625" style="8" customWidth="1"/>
    <col min="1538" max="1538" width="31.28515625" style="8" bestFit="1" customWidth="1"/>
    <col min="1539" max="1539" width="6.140625" style="8" customWidth="1"/>
    <col min="1540" max="1540" width="14.85546875" style="8" customWidth="1"/>
    <col min="1541" max="1541" width="6.140625" style="8" customWidth="1"/>
    <col min="1542" max="1542" width="14.140625" style="8" bestFit="1" customWidth="1"/>
    <col min="1543" max="1543" width="6.140625" style="8" customWidth="1"/>
    <col min="1544" max="1544" width="15" style="8" customWidth="1"/>
    <col min="1545" max="1546" width="7.7109375" style="8" customWidth="1"/>
    <col min="1547" max="1547" width="14.85546875" style="8" customWidth="1"/>
    <col min="1548" max="1549" width="11.42578125" style="8" customWidth="1"/>
    <col min="1550" max="1791" width="9.140625" style="8" customWidth="1"/>
    <col min="1792" max="1792" width="4.7109375" style="8"/>
    <col min="1793" max="1793" width="5.28515625" style="8" customWidth="1"/>
    <col min="1794" max="1794" width="31.28515625" style="8" bestFit="1" customWidth="1"/>
    <col min="1795" max="1795" width="6.140625" style="8" customWidth="1"/>
    <col min="1796" max="1796" width="14.85546875" style="8" customWidth="1"/>
    <col min="1797" max="1797" width="6.140625" style="8" customWidth="1"/>
    <col min="1798" max="1798" width="14.140625" style="8" bestFit="1" customWidth="1"/>
    <col min="1799" max="1799" width="6.140625" style="8" customWidth="1"/>
    <col min="1800" max="1800" width="15" style="8" customWidth="1"/>
    <col min="1801" max="1802" width="7.7109375" style="8" customWidth="1"/>
    <col min="1803" max="1803" width="14.85546875" style="8" customWidth="1"/>
    <col min="1804" max="1805" width="11.42578125" style="8" customWidth="1"/>
    <col min="1806" max="2047" width="9.140625" style="8" customWidth="1"/>
    <col min="2048" max="2048" width="4.7109375" style="8"/>
    <col min="2049" max="2049" width="5.28515625" style="8" customWidth="1"/>
    <col min="2050" max="2050" width="31.28515625" style="8" bestFit="1" customWidth="1"/>
    <col min="2051" max="2051" width="6.140625" style="8" customWidth="1"/>
    <col min="2052" max="2052" width="14.85546875" style="8" customWidth="1"/>
    <col min="2053" max="2053" width="6.140625" style="8" customWidth="1"/>
    <col min="2054" max="2054" width="14.140625" style="8" bestFit="1" customWidth="1"/>
    <col min="2055" max="2055" width="6.140625" style="8" customWidth="1"/>
    <col min="2056" max="2056" width="15" style="8" customWidth="1"/>
    <col min="2057" max="2058" width="7.7109375" style="8" customWidth="1"/>
    <col min="2059" max="2059" width="14.85546875" style="8" customWidth="1"/>
    <col min="2060" max="2061" width="11.42578125" style="8" customWidth="1"/>
    <col min="2062" max="2303" width="9.140625" style="8" customWidth="1"/>
    <col min="2304" max="2304" width="4.7109375" style="8"/>
    <col min="2305" max="2305" width="5.28515625" style="8" customWidth="1"/>
    <col min="2306" max="2306" width="31.28515625" style="8" bestFit="1" customWidth="1"/>
    <col min="2307" max="2307" width="6.140625" style="8" customWidth="1"/>
    <col min="2308" max="2308" width="14.85546875" style="8" customWidth="1"/>
    <col min="2309" max="2309" width="6.140625" style="8" customWidth="1"/>
    <col min="2310" max="2310" width="14.140625" style="8" bestFit="1" customWidth="1"/>
    <col min="2311" max="2311" width="6.140625" style="8" customWidth="1"/>
    <col min="2312" max="2312" width="15" style="8" customWidth="1"/>
    <col min="2313" max="2314" width="7.7109375" style="8" customWidth="1"/>
    <col min="2315" max="2315" width="14.85546875" style="8" customWidth="1"/>
    <col min="2316" max="2317" width="11.42578125" style="8" customWidth="1"/>
    <col min="2318" max="2559" width="9.140625" style="8" customWidth="1"/>
    <col min="2560" max="2560" width="4.7109375" style="8"/>
    <col min="2561" max="2561" width="5.28515625" style="8" customWidth="1"/>
    <col min="2562" max="2562" width="31.28515625" style="8" bestFit="1" customWidth="1"/>
    <col min="2563" max="2563" width="6.140625" style="8" customWidth="1"/>
    <col min="2564" max="2564" width="14.85546875" style="8" customWidth="1"/>
    <col min="2565" max="2565" width="6.140625" style="8" customWidth="1"/>
    <col min="2566" max="2566" width="14.140625" style="8" bestFit="1" customWidth="1"/>
    <col min="2567" max="2567" width="6.140625" style="8" customWidth="1"/>
    <col min="2568" max="2568" width="15" style="8" customWidth="1"/>
    <col min="2569" max="2570" width="7.7109375" style="8" customWidth="1"/>
    <col min="2571" max="2571" width="14.85546875" style="8" customWidth="1"/>
    <col min="2572" max="2573" width="11.42578125" style="8" customWidth="1"/>
    <col min="2574" max="2815" width="9.140625" style="8" customWidth="1"/>
    <col min="2816" max="2816" width="4.7109375" style="8"/>
    <col min="2817" max="2817" width="5.28515625" style="8" customWidth="1"/>
    <col min="2818" max="2818" width="31.28515625" style="8" bestFit="1" customWidth="1"/>
    <col min="2819" max="2819" width="6.140625" style="8" customWidth="1"/>
    <col min="2820" max="2820" width="14.85546875" style="8" customWidth="1"/>
    <col min="2821" max="2821" width="6.140625" style="8" customWidth="1"/>
    <col min="2822" max="2822" width="14.140625" style="8" bestFit="1" customWidth="1"/>
    <col min="2823" max="2823" width="6.140625" style="8" customWidth="1"/>
    <col min="2824" max="2824" width="15" style="8" customWidth="1"/>
    <col min="2825" max="2826" width="7.7109375" style="8" customWidth="1"/>
    <col min="2827" max="2827" width="14.85546875" style="8" customWidth="1"/>
    <col min="2828" max="2829" width="11.42578125" style="8" customWidth="1"/>
    <col min="2830" max="3071" width="9.140625" style="8" customWidth="1"/>
    <col min="3072" max="3072" width="4.7109375" style="8"/>
    <col min="3073" max="3073" width="5.28515625" style="8" customWidth="1"/>
    <col min="3074" max="3074" width="31.28515625" style="8" bestFit="1" customWidth="1"/>
    <col min="3075" max="3075" width="6.140625" style="8" customWidth="1"/>
    <col min="3076" max="3076" width="14.85546875" style="8" customWidth="1"/>
    <col min="3077" max="3077" width="6.140625" style="8" customWidth="1"/>
    <col min="3078" max="3078" width="14.140625" style="8" bestFit="1" customWidth="1"/>
    <col min="3079" max="3079" width="6.140625" style="8" customWidth="1"/>
    <col min="3080" max="3080" width="15" style="8" customWidth="1"/>
    <col min="3081" max="3082" width="7.7109375" style="8" customWidth="1"/>
    <col min="3083" max="3083" width="14.85546875" style="8" customWidth="1"/>
    <col min="3084" max="3085" width="11.42578125" style="8" customWidth="1"/>
    <col min="3086" max="3327" width="9.140625" style="8" customWidth="1"/>
    <col min="3328" max="3328" width="4.7109375" style="8"/>
    <col min="3329" max="3329" width="5.28515625" style="8" customWidth="1"/>
    <col min="3330" max="3330" width="31.28515625" style="8" bestFit="1" customWidth="1"/>
    <col min="3331" max="3331" width="6.140625" style="8" customWidth="1"/>
    <col min="3332" max="3332" width="14.85546875" style="8" customWidth="1"/>
    <col min="3333" max="3333" width="6.140625" style="8" customWidth="1"/>
    <col min="3334" max="3334" width="14.140625" style="8" bestFit="1" customWidth="1"/>
    <col min="3335" max="3335" width="6.140625" style="8" customWidth="1"/>
    <col min="3336" max="3336" width="15" style="8" customWidth="1"/>
    <col min="3337" max="3338" width="7.7109375" style="8" customWidth="1"/>
    <col min="3339" max="3339" width="14.85546875" style="8" customWidth="1"/>
    <col min="3340" max="3341" width="11.42578125" style="8" customWidth="1"/>
    <col min="3342" max="3583" width="9.140625" style="8" customWidth="1"/>
    <col min="3584" max="3584" width="4.7109375" style="8"/>
    <col min="3585" max="3585" width="5.28515625" style="8" customWidth="1"/>
    <col min="3586" max="3586" width="31.28515625" style="8" bestFit="1" customWidth="1"/>
    <col min="3587" max="3587" width="6.140625" style="8" customWidth="1"/>
    <col min="3588" max="3588" width="14.85546875" style="8" customWidth="1"/>
    <col min="3589" max="3589" width="6.140625" style="8" customWidth="1"/>
    <col min="3590" max="3590" width="14.140625" style="8" bestFit="1" customWidth="1"/>
    <col min="3591" max="3591" width="6.140625" style="8" customWidth="1"/>
    <col min="3592" max="3592" width="15" style="8" customWidth="1"/>
    <col min="3593" max="3594" width="7.7109375" style="8" customWidth="1"/>
    <col min="3595" max="3595" width="14.85546875" style="8" customWidth="1"/>
    <col min="3596" max="3597" width="11.42578125" style="8" customWidth="1"/>
    <col min="3598" max="3839" width="9.140625" style="8" customWidth="1"/>
    <col min="3840" max="3840" width="4.7109375" style="8"/>
    <col min="3841" max="3841" width="5.28515625" style="8" customWidth="1"/>
    <col min="3842" max="3842" width="31.28515625" style="8" bestFit="1" customWidth="1"/>
    <col min="3843" max="3843" width="6.140625" style="8" customWidth="1"/>
    <col min="3844" max="3844" width="14.85546875" style="8" customWidth="1"/>
    <col min="3845" max="3845" width="6.140625" style="8" customWidth="1"/>
    <col min="3846" max="3846" width="14.140625" style="8" bestFit="1" customWidth="1"/>
    <col min="3847" max="3847" width="6.140625" style="8" customWidth="1"/>
    <col min="3848" max="3848" width="15" style="8" customWidth="1"/>
    <col min="3849" max="3850" width="7.7109375" style="8" customWidth="1"/>
    <col min="3851" max="3851" width="14.85546875" style="8" customWidth="1"/>
    <col min="3852" max="3853" width="11.42578125" style="8" customWidth="1"/>
    <col min="3854" max="4095" width="9.140625" style="8" customWidth="1"/>
    <col min="4096" max="4096" width="4.7109375" style="8"/>
    <col min="4097" max="4097" width="5.28515625" style="8" customWidth="1"/>
    <col min="4098" max="4098" width="31.28515625" style="8" bestFit="1" customWidth="1"/>
    <col min="4099" max="4099" width="6.140625" style="8" customWidth="1"/>
    <col min="4100" max="4100" width="14.85546875" style="8" customWidth="1"/>
    <col min="4101" max="4101" width="6.140625" style="8" customWidth="1"/>
    <col min="4102" max="4102" width="14.140625" style="8" bestFit="1" customWidth="1"/>
    <col min="4103" max="4103" width="6.140625" style="8" customWidth="1"/>
    <col min="4104" max="4104" width="15" style="8" customWidth="1"/>
    <col min="4105" max="4106" width="7.7109375" style="8" customWidth="1"/>
    <col min="4107" max="4107" width="14.85546875" style="8" customWidth="1"/>
    <col min="4108" max="4109" width="11.42578125" style="8" customWidth="1"/>
    <col min="4110" max="4351" width="9.140625" style="8" customWidth="1"/>
    <col min="4352" max="4352" width="4.7109375" style="8"/>
    <col min="4353" max="4353" width="5.28515625" style="8" customWidth="1"/>
    <col min="4354" max="4354" width="31.28515625" style="8" bestFit="1" customWidth="1"/>
    <col min="4355" max="4355" width="6.140625" style="8" customWidth="1"/>
    <col min="4356" max="4356" width="14.85546875" style="8" customWidth="1"/>
    <col min="4357" max="4357" width="6.140625" style="8" customWidth="1"/>
    <col min="4358" max="4358" width="14.140625" style="8" bestFit="1" customWidth="1"/>
    <col min="4359" max="4359" width="6.140625" style="8" customWidth="1"/>
    <col min="4360" max="4360" width="15" style="8" customWidth="1"/>
    <col min="4361" max="4362" width="7.7109375" style="8" customWidth="1"/>
    <col min="4363" max="4363" width="14.85546875" style="8" customWidth="1"/>
    <col min="4364" max="4365" width="11.42578125" style="8" customWidth="1"/>
    <col min="4366" max="4607" width="9.140625" style="8" customWidth="1"/>
    <col min="4608" max="4608" width="4.7109375" style="8"/>
    <col min="4609" max="4609" width="5.28515625" style="8" customWidth="1"/>
    <col min="4610" max="4610" width="31.28515625" style="8" bestFit="1" customWidth="1"/>
    <col min="4611" max="4611" width="6.140625" style="8" customWidth="1"/>
    <col min="4612" max="4612" width="14.85546875" style="8" customWidth="1"/>
    <col min="4613" max="4613" width="6.140625" style="8" customWidth="1"/>
    <col min="4614" max="4614" width="14.140625" style="8" bestFit="1" customWidth="1"/>
    <col min="4615" max="4615" width="6.140625" style="8" customWidth="1"/>
    <col min="4616" max="4616" width="15" style="8" customWidth="1"/>
    <col min="4617" max="4618" width="7.7109375" style="8" customWidth="1"/>
    <col min="4619" max="4619" width="14.85546875" style="8" customWidth="1"/>
    <col min="4620" max="4621" width="11.42578125" style="8" customWidth="1"/>
    <col min="4622" max="4863" width="9.140625" style="8" customWidth="1"/>
    <col min="4864" max="4864" width="4.7109375" style="8"/>
    <col min="4865" max="4865" width="5.28515625" style="8" customWidth="1"/>
    <col min="4866" max="4866" width="31.28515625" style="8" bestFit="1" customWidth="1"/>
    <col min="4867" max="4867" width="6.140625" style="8" customWidth="1"/>
    <col min="4868" max="4868" width="14.85546875" style="8" customWidth="1"/>
    <col min="4869" max="4869" width="6.140625" style="8" customWidth="1"/>
    <col min="4870" max="4870" width="14.140625" style="8" bestFit="1" customWidth="1"/>
    <col min="4871" max="4871" width="6.140625" style="8" customWidth="1"/>
    <col min="4872" max="4872" width="15" style="8" customWidth="1"/>
    <col min="4873" max="4874" width="7.7109375" style="8" customWidth="1"/>
    <col min="4875" max="4875" width="14.85546875" style="8" customWidth="1"/>
    <col min="4876" max="4877" width="11.42578125" style="8" customWidth="1"/>
    <col min="4878" max="5119" width="9.140625" style="8" customWidth="1"/>
    <col min="5120" max="5120" width="4.7109375" style="8"/>
    <col min="5121" max="5121" width="5.28515625" style="8" customWidth="1"/>
    <col min="5122" max="5122" width="31.28515625" style="8" bestFit="1" customWidth="1"/>
    <col min="5123" max="5123" width="6.140625" style="8" customWidth="1"/>
    <col min="5124" max="5124" width="14.85546875" style="8" customWidth="1"/>
    <col min="5125" max="5125" width="6.140625" style="8" customWidth="1"/>
    <col min="5126" max="5126" width="14.140625" style="8" bestFit="1" customWidth="1"/>
    <col min="5127" max="5127" width="6.140625" style="8" customWidth="1"/>
    <col min="5128" max="5128" width="15" style="8" customWidth="1"/>
    <col min="5129" max="5130" width="7.7109375" style="8" customWidth="1"/>
    <col min="5131" max="5131" width="14.85546875" style="8" customWidth="1"/>
    <col min="5132" max="5133" width="11.42578125" style="8" customWidth="1"/>
    <col min="5134" max="5375" width="9.140625" style="8" customWidth="1"/>
    <col min="5376" max="5376" width="4.7109375" style="8"/>
    <col min="5377" max="5377" width="5.28515625" style="8" customWidth="1"/>
    <col min="5378" max="5378" width="31.28515625" style="8" bestFit="1" customWidth="1"/>
    <col min="5379" max="5379" width="6.140625" style="8" customWidth="1"/>
    <col min="5380" max="5380" width="14.85546875" style="8" customWidth="1"/>
    <col min="5381" max="5381" width="6.140625" style="8" customWidth="1"/>
    <col min="5382" max="5382" width="14.140625" style="8" bestFit="1" customWidth="1"/>
    <col min="5383" max="5383" width="6.140625" style="8" customWidth="1"/>
    <col min="5384" max="5384" width="15" style="8" customWidth="1"/>
    <col min="5385" max="5386" width="7.7109375" style="8" customWidth="1"/>
    <col min="5387" max="5387" width="14.85546875" style="8" customWidth="1"/>
    <col min="5388" max="5389" width="11.42578125" style="8" customWidth="1"/>
    <col min="5390" max="5631" width="9.140625" style="8" customWidth="1"/>
    <col min="5632" max="5632" width="4.7109375" style="8"/>
    <col min="5633" max="5633" width="5.28515625" style="8" customWidth="1"/>
    <col min="5634" max="5634" width="31.28515625" style="8" bestFit="1" customWidth="1"/>
    <col min="5635" max="5635" width="6.140625" style="8" customWidth="1"/>
    <col min="5636" max="5636" width="14.85546875" style="8" customWidth="1"/>
    <col min="5637" max="5637" width="6.140625" style="8" customWidth="1"/>
    <col min="5638" max="5638" width="14.140625" style="8" bestFit="1" customWidth="1"/>
    <col min="5639" max="5639" width="6.140625" style="8" customWidth="1"/>
    <col min="5640" max="5640" width="15" style="8" customWidth="1"/>
    <col min="5641" max="5642" width="7.7109375" style="8" customWidth="1"/>
    <col min="5643" max="5643" width="14.85546875" style="8" customWidth="1"/>
    <col min="5644" max="5645" width="11.42578125" style="8" customWidth="1"/>
    <col min="5646" max="5887" width="9.140625" style="8" customWidth="1"/>
    <col min="5888" max="5888" width="4.7109375" style="8"/>
    <col min="5889" max="5889" width="5.28515625" style="8" customWidth="1"/>
    <col min="5890" max="5890" width="31.28515625" style="8" bestFit="1" customWidth="1"/>
    <col min="5891" max="5891" width="6.140625" style="8" customWidth="1"/>
    <col min="5892" max="5892" width="14.85546875" style="8" customWidth="1"/>
    <col min="5893" max="5893" width="6.140625" style="8" customWidth="1"/>
    <col min="5894" max="5894" width="14.140625" style="8" bestFit="1" customWidth="1"/>
    <col min="5895" max="5895" width="6.140625" style="8" customWidth="1"/>
    <col min="5896" max="5896" width="15" style="8" customWidth="1"/>
    <col min="5897" max="5898" width="7.7109375" style="8" customWidth="1"/>
    <col min="5899" max="5899" width="14.85546875" style="8" customWidth="1"/>
    <col min="5900" max="5901" width="11.42578125" style="8" customWidth="1"/>
    <col min="5902" max="6143" width="9.140625" style="8" customWidth="1"/>
    <col min="6144" max="6144" width="4.7109375" style="8"/>
    <col min="6145" max="6145" width="5.28515625" style="8" customWidth="1"/>
    <col min="6146" max="6146" width="31.28515625" style="8" bestFit="1" customWidth="1"/>
    <col min="6147" max="6147" width="6.140625" style="8" customWidth="1"/>
    <col min="6148" max="6148" width="14.85546875" style="8" customWidth="1"/>
    <col min="6149" max="6149" width="6.140625" style="8" customWidth="1"/>
    <col min="6150" max="6150" width="14.140625" style="8" bestFit="1" customWidth="1"/>
    <col min="6151" max="6151" width="6.140625" style="8" customWidth="1"/>
    <col min="6152" max="6152" width="15" style="8" customWidth="1"/>
    <col min="6153" max="6154" width="7.7109375" style="8" customWidth="1"/>
    <col min="6155" max="6155" width="14.85546875" style="8" customWidth="1"/>
    <col min="6156" max="6157" width="11.42578125" style="8" customWidth="1"/>
    <col min="6158" max="6399" width="9.140625" style="8" customWidth="1"/>
    <col min="6400" max="6400" width="4.7109375" style="8"/>
    <col min="6401" max="6401" width="5.28515625" style="8" customWidth="1"/>
    <col min="6402" max="6402" width="31.28515625" style="8" bestFit="1" customWidth="1"/>
    <col min="6403" max="6403" width="6.140625" style="8" customWidth="1"/>
    <col min="6404" max="6404" width="14.85546875" style="8" customWidth="1"/>
    <col min="6405" max="6405" width="6.140625" style="8" customWidth="1"/>
    <col min="6406" max="6406" width="14.140625" style="8" bestFit="1" customWidth="1"/>
    <col min="6407" max="6407" width="6.140625" style="8" customWidth="1"/>
    <col min="6408" max="6408" width="15" style="8" customWidth="1"/>
    <col min="6409" max="6410" width="7.7109375" style="8" customWidth="1"/>
    <col min="6411" max="6411" width="14.85546875" style="8" customWidth="1"/>
    <col min="6412" max="6413" width="11.42578125" style="8" customWidth="1"/>
    <col min="6414" max="6655" width="9.140625" style="8" customWidth="1"/>
    <col min="6656" max="6656" width="4.7109375" style="8"/>
    <col min="6657" max="6657" width="5.28515625" style="8" customWidth="1"/>
    <col min="6658" max="6658" width="31.28515625" style="8" bestFit="1" customWidth="1"/>
    <col min="6659" max="6659" width="6.140625" style="8" customWidth="1"/>
    <col min="6660" max="6660" width="14.85546875" style="8" customWidth="1"/>
    <col min="6661" max="6661" width="6.140625" style="8" customWidth="1"/>
    <col min="6662" max="6662" width="14.140625" style="8" bestFit="1" customWidth="1"/>
    <col min="6663" max="6663" width="6.140625" style="8" customWidth="1"/>
    <col min="6664" max="6664" width="15" style="8" customWidth="1"/>
    <col min="6665" max="6666" width="7.7109375" style="8" customWidth="1"/>
    <col min="6667" max="6667" width="14.85546875" style="8" customWidth="1"/>
    <col min="6668" max="6669" width="11.42578125" style="8" customWidth="1"/>
    <col min="6670" max="6911" width="9.140625" style="8" customWidth="1"/>
    <col min="6912" max="6912" width="4.7109375" style="8"/>
    <col min="6913" max="6913" width="5.28515625" style="8" customWidth="1"/>
    <col min="6914" max="6914" width="31.28515625" style="8" bestFit="1" customWidth="1"/>
    <col min="6915" max="6915" width="6.140625" style="8" customWidth="1"/>
    <col min="6916" max="6916" width="14.85546875" style="8" customWidth="1"/>
    <col min="6917" max="6917" width="6.140625" style="8" customWidth="1"/>
    <col min="6918" max="6918" width="14.140625" style="8" bestFit="1" customWidth="1"/>
    <col min="6919" max="6919" width="6.140625" style="8" customWidth="1"/>
    <col min="6920" max="6920" width="15" style="8" customWidth="1"/>
    <col min="6921" max="6922" width="7.7109375" style="8" customWidth="1"/>
    <col min="6923" max="6923" width="14.85546875" style="8" customWidth="1"/>
    <col min="6924" max="6925" width="11.42578125" style="8" customWidth="1"/>
    <col min="6926" max="7167" width="9.140625" style="8" customWidth="1"/>
    <col min="7168" max="7168" width="4.7109375" style="8"/>
    <col min="7169" max="7169" width="5.28515625" style="8" customWidth="1"/>
    <col min="7170" max="7170" width="31.28515625" style="8" bestFit="1" customWidth="1"/>
    <col min="7171" max="7171" width="6.140625" style="8" customWidth="1"/>
    <col min="7172" max="7172" width="14.85546875" style="8" customWidth="1"/>
    <col min="7173" max="7173" width="6.140625" style="8" customWidth="1"/>
    <col min="7174" max="7174" width="14.140625" style="8" bestFit="1" customWidth="1"/>
    <col min="7175" max="7175" width="6.140625" style="8" customWidth="1"/>
    <col min="7176" max="7176" width="15" style="8" customWidth="1"/>
    <col min="7177" max="7178" width="7.7109375" style="8" customWidth="1"/>
    <col min="7179" max="7179" width="14.85546875" style="8" customWidth="1"/>
    <col min="7180" max="7181" width="11.42578125" style="8" customWidth="1"/>
    <col min="7182" max="7423" width="9.140625" style="8" customWidth="1"/>
    <col min="7424" max="7424" width="4.7109375" style="8"/>
    <col min="7425" max="7425" width="5.28515625" style="8" customWidth="1"/>
    <col min="7426" max="7426" width="31.28515625" style="8" bestFit="1" customWidth="1"/>
    <col min="7427" max="7427" width="6.140625" style="8" customWidth="1"/>
    <col min="7428" max="7428" width="14.85546875" style="8" customWidth="1"/>
    <col min="7429" max="7429" width="6.140625" style="8" customWidth="1"/>
    <col min="7430" max="7430" width="14.140625" style="8" bestFit="1" customWidth="1"/>
    <col min="7431" max="7431" width="6.140625" style="8" customWidth="1"/>
    <col min="7432" max="7432" width="15" style="8" customWidth="1"/>
    <col min="7433" max="7434" width="7.7109375" style="8" customWidth="1"/>
    <col min="7435" max="7435" width="14.85546875" style="8" customWidth="1"/>
    <col min="7436" max="7437" width="11.42578125" style="8" customWidth="1"/>
    <col min="7438" max="7679" width="9.140625" style="8" customWidth="1"/>
    <col min="7680" max="7680" width="4.7109375" style="8"/>
    <col min="7681" max="7681" width="5.28515625" style="8" customWidth="1"/>
    <col min="7682" max="7682" width="31.28515625" style="8" bestFit="1" customWidth="1"/>
    <col min="7683" max="7683" width="6.140625" style="8" customWidth="1"/>
    <col min="7684" max="7684" width="14.85546875" style="8" customWidth="1"/>
    <col min="7685" max="7685" width="6.140625" style="8" customWidth="1"/>
    <col min="7686" max="7686" width="14.140625" style="8" bestFit="1" customWidth="1"/>
    <col min="7687" max="7687" width="6.140625" style="8" customWidth="1"/>
    <col min="7688" max="7688" width="15" style="8" customWidth="1"/>
    <col min="7689" max="7690" width="7.7109375" style="8" customWidth="1"/>
    <col min="7691" max="7691" width="14.85546875" style="8" customWidth="1"/>
    <col min="7692" max="7693" width="11.42578125" style="8" customWidth="1"/>
    <col min="7694" max="7935" width="9.140625" style="8" customWidth="1"/>
    <col min="7936" max="7936" width="4.7109375" style="8"/>
    <col min="7937" max="7937" width="5.28515625" style="8" customWidth="1"/>
    <col min="7938" max="7938" width="31.28515625" style="8" bestFit="1" customWidth="1"/>
    <col min="7939" max="7939" width="6.140625" style="8" customWidth="1"/>
    <col min="7940" max="7940" width="14.85546875" style="8" customWidth="1"/>
    <col min="7941" max="7941" width="6.140625" style="8" customWidth="1"/>
    <col min="7942" max="7942" width="14.140625" style="8" bestFit="1" customWidth="1"/>
    <col min="7943" max="7943" width="6.140625" style="8" customWidth="1"/>
    <col min="7944" max="7944" width="15" style="8" customWidth="1"/>
    <col min="7945" max="7946" width="7.7109375" style="8" customWidth="1"/>
    <col min="7947" max="7947" width="14.85546875" style="8" customWidth="1"/>
    <col min="7948" max="7949" width="11.42578125" style="8" customWidth="1"/>
    <col min="7950" max="8191" width="9.140625" style="8" customWidth="1"/>
    <col min="8192" max="8192" width="4.7109375" style="8"/>
    <col min="8193" max="8193" width="5.28515625" style="8" customWidth="1"/>
    <col min="8194" max="8194" width="31.28515625" style="8" bestFit="1" customWidth="1"/>
    <col min="8195" max="8195" width="6.140625" style="8" customWidth="1"/>
    <col min="8196" max="8196" width="14.85546875" style="8" customWidth="1"/>
    <col min="8197" max="8197" width="6.140625" style="8" customWidth="1"/>
    <col min="8198" max="8198" width="14.140625" style="8" bestFit="1" customWidth="1"/>
    <col min="8199" max="8199" width="6.140625" style="8" customWidth="1"/>
    <col min="8200" max="8200" width="15" style="8" customWidth="1"/>
    <col min="8201" max="8202" width="7.7109375" style="8" customWidth="1"/>
    <col min="8203" max="8203" width="14.85546875" style="8" customWidth="1"/>
    <col min="8204" max="8205" width="11.42578125" style="8" customWidth="1"/>
    <col min="8206" max="8447" width="9.140625" style="8" customWidth="1"/>
    <col min="8448" max="8448" width="4.7109375" style="8"/>
    <col min="8449" max="8449" width="5.28515625" style="8" customWidth="1"/>
    <col min="8450" max="8450" width="31.28515625" style="8" bestFit="1" customWidth="1"/>
    <col min="8451" max="8451" width="6.140625" style="8" customWidth="1"/>
    <col min="8452" max="8452" width="14.85546875" style="8" customWidth="1"/>
    <col min="8453" max="8453" width="6.140625" style="8" customWidth="1"/>
    <col min="8454" max="8454" width="14.140625" style="8" bestFit="1" customWidth="1"/>
    <col min="8455" max="8455" width="6.140625" style="8" customWidth="1"/>
    <col min="8456" max="8456" width="15" style="8" customWidth="1"/>
    <col min="8457" max="8458" width="7.7109375" style="8" customWidth="1"/>
    <col min="8459" max="8459" width="14.85546875" style="8" customWidth="1"/>
    <col min="8460" max="8461" width="11.42578125" style="8" customWidth="1"/>
    <col min="8462" max="8703" width="9.140625" style="8" customWidth="1"/>
    <col min="8704" max="8704" width="4.7109375" style="8"/>
    <col min="8705" max="8705" width="5.28515625" style="8" customWidth="1"/>
    <col min="8706" max="8706" width="31.28515625" style="8" bestFit="1" customWidth="1"/>
    <col min="8707" max="8707" width="6.140625" style="8" customWidth="1"/>
    <col min="8708" max="8708" width="14.85546875" style="8" customWidth="1"/>
    <col min="8709" max="8709" width="6.140625" style="8" customWidth="1"/>
    <col min="8710" max="8710" width="14.140625" style="8" bestFit="1" customWidth="1"/>
    <col min="8711" max="8711" width="6.140625" style="8" customWidth="1"/>
    <col min="8712" max="8712" width="15" style="8" customWidth="1"/>
    <col min="8713" max="8714" width="7.7109375" style="8" customWidth="1"/>
    <col min="8715" max="8715" width="14.85546875" style="8" customWidth="1"/>
    <col min="8716" max="8717" width="11.42578125" style="8" customWidth="1"/>
    <col min="8718" max="8959" width="9.140625" style="8" customWidth="1"/>
    <col min="8960" max="8960" width="4.7109375" style="8"/>
    <col min="8961" max="8961" width="5.28515625" style="8" customWidth="1"/>
    <col min="8962" max="8962" width="31.28515625" style="8" bestFit="1" customWidth="1"/>
    <col min="8963" max="8963" width="6.140625" style="8" customWidth="1"/>
    <col min="8964" max="8964" width="14.85546875" style="8" customWidth="1"/>
    <col min="8965" max="8965" width="6.140625" style="8" customWidth="1"/>
    <col min="8966" max="8966" width="14.140625" style="8" bestFit="1" customWidth="1"/>
    <col min="8967" max="8967" width="6.140625" style="8" customWidth="1"/>
    <col min="8968" max="8968" width="15" style="8" customWidth="1"/>
    <col min="8969" max="8970" width="7.7109375" style="8" customWidth="1"/>
    <col min="8971" max="8971" width="14.85546875" style="8" customWidth="1"/>
    <col min="8972" max="8973" width="11.42578125" style="8" customWidth="1"/>
    <col min="8974" max="9215" width="9.140625" style="8" customWidth="1"/>
    <col min="9216" max="9216" width="4.7109375" style="8"/>
    <col min="9217" max="9217" width="5.28515625" style="8" customWidth="1"/>
    <col min="9218" max="9218" width="31.28515625" style="8" bestFit="1" customWidth="1"/>
    <col min="9219" max="9219" width="6.140625" style="8" customWidth="1"/>
    <col min="9220" max="9220" width="14.85546875" style="8" customWidth="1"/>
    <col min="9221" max="9221" width="6.140625" style="8" customWidth="1"/>
    <col min="9222" max="9222" width="14.140625" style="8" bestFit="1" customWidth="1"/>
    <col min="9223" max="9223" width="6.140625" style="8" customWidth="1"/>
    <col min="9224" max="9224" width="15" style="8" customWidth="1"/>
    <col min="9225" max="9226" width="7.7109375" style="8" customWidth="1"/>
    <col min="9227" max="9227" width="14.85546875" style="8" customWidth="1"/>
    <col min="9228" max="9229" width="11.42578125" style="8" customWidth="1"/>
    <col min="9230" max="9471" width="9.140625" style="8" customWidth="1"/>
    <col min="9472" max="9472" width="4.7109375" style="8"/>
    <col min="9473" max="9473" width="5.28515625" style="8" customWidth="1"/>
    <col min="9474" max="9474" width="31.28515625" style="8" bestFit="1" customWidth="1"/>
    <col min="9475" max="9475" width="6.140625" style="8" customWidth="1"/>
    <col min="9476" max="9476" width="14.85546875" style="8" customWidth="1"/>
    <col min="9477" max="9477" width="6.140625" style="8" customWidth="1"/>
    <col min="9478" max="9478" width="14.140625" style="8" bestFit="1" customWidth="1"/>
    <col min="9479" max="9479" width="6.140625" style="8" customWidth="1"/>
    <col min="9480" max="9480" width="15" style="8" customWidth="1"/>
    <col min="9481" max="9482" width="7.7109375" style="8" customWidth="1"/>
    <col min="9483" max="9483" width="14.85546875" style="8" customWidth="1"/>
    <col min="9484" max="9485" width="11.42578125" style="8" customWidth="1"/>
    <col min="9486" max="9727" width="9.140625" style="8" customWidth="1"/>
    <col min="9728" max="9728" width="4.7109375" style="8"/>
    <col min="9729" max="9729" width="5.28515625" style="8" customWidth="1"/>
    <col min="9730" max="9730" width="31.28515625" style="8" bestFit="1" customWidth="1"/>
    <col min="9731" max="9731" width="6.140625" style="8" customWidth="1"/>
    <col min="9732" max="9732" width="14.85546875" style="8" customWidth="1"/>
    <col min="9733" max="9733" width="6.140625" style="8" customWidth="1"/>
    <col min="9734" max="9734" width="14.140625" style="8" bestFit="1" customWidth="1"/>
    <col min="9735" max="9735" width="6.140625" style="8" customWidth="1"/>
    <col min="9736" max="9736" width="15" style="8" customWidth="1"/>
    <col min="9737" max="9738" width="7.7109375" style="8" customWidth="1"/>
    <col min="9739" max="9739" width="14.85546875" style="8" customWidth="1"/>
    <col min="9740" max="9741" width="11.42578125" style="8" customWidth="1"/>
    <col min="9742" max="9983" width="9.140625" style="8" customWidth="1"/>
    <col min="9984" max="9984" width="4.7109375" style="8"/>
    <col min="9985" max="9985" width="5.28515625" style="8" customWidth="1"/>
    <col min="9986" max="9986" width="31.28515625" style="8" bestFit="1" customWidth="1"/>
    <col min="9987" max="9987" width="6.140625" style="8" customWidth="1"/>
    <col min="9988" max="9988" width="14.85546875" style="8" customWidth="1"/>
    <col min="9989" max="9989" width="6.140625" style="8" customWidth="1"/>
    <col min="9990" max="9990" width="14.140625" style="8" bestFit="1" customWidth="1"/>
    <col min="9991" max="9991" width="6.140625" style="8" customWidth="1"/>
    <col min="9992" max="9992" width="15" style="8" customWidth="1"/>
    <col min="9993" max="9994" width="7.7109375" style="8" customWidth="1"/>
    <col min="9995" max="9995" width="14.85546875" style="8" customWidth="1"/>
    <col min="9996" max="9997" width="11.42578125" style="8" customWidth="1"/>
    <col min="9998" max="10239" width="9.140625" style="8" customWidth="1"/>
    <col min="10240" max="10240" width="4.7109375" style="8"/>
    <col min="10241" max="10241" width="5.28515625" style="8" customWidth="1"/>
    <col min="10242" max="10242" width="31.28515625" style="8" bestFit="1" customWidth="1"/>
    <col min="10243" max="10243" width="6.140625" style="8" customWidth="1"/>
    <col min="10244" max="10244" width="14.85546875" style="8" customWidth="1"/>
    <col min="10245" max="10245" width="6.140625" style="8" customWidth="1"/>
    <col min="10246" max="10246" width="14.140625" style="8" bestFit="1" customWidth="1"/>
    <col min="10247" max="10247" width="6.140625" style="8" customWidth="1"/>
    <col min="10248" max="10248" width="15" style="8" customWidth="1"/>
    <col min="10249" max="10250" width="7.7109375" style="8" customWidth="1"/>
    <col min="10251" max="10251" width="14.85546875" style="8" customWidth="1"/>
    <col min="10252" max="10253" width="11.42578125" style="8" customWidth="1"/>
    <col min="10254" max="10495" width="9.140625" style="8" customWidth="1"/>
    <col min="10496" max="10496" width="4.7109375" style="8"/>
    <col min="10497" max="10497" width="5.28515625" style="8" customWidth="1"/>
    <col min="10498" max="10498" width="31.28515625" style="8" bestFit="1" customWidth="1"/>
    <col min="10499" max="10499" width="6.140625" style="8" customWidth="1"/>
    <col min="10500" max="10500" width="14.85546875" style="8" customWidth="1"/>
    <col min="10501" max="10501" width="6.140625" style="8" customWidth="1"/>
    <col min="10502" max="10502" width="14.140625" style="8" bestFit="1" customWidth="1"/>
    <col min="10503" max="10503" width="6.140625" style="8" customWidth="1"/>
    <col min="10504" max="10504" width="15" style="8" customWidth="1"/>
    <col min="10505" max="10506" width="7.7109375" style="8" customWidth="1"/>
    <col min="10507" max="10507" width="14.85546875" style="8" customWidth="1"/>
    <col min="10508" max="10509" width="11.42578125" style="8" customWidth="1"/>
    <col min="10510" max="10751" width="9.140625" style="8" customWidth="1"/>
    <col min="10752" max="10752" width="4.7109375" style="8"/>
    <col min="10753" max="10753" width="5.28515625" style="8" customWidth="1"/>
    <col min="10754" max="10754" width="31.28515625" style="8" bestFit="1" customWidth="1"/>
    <col min="10755" max="10755" width="6.140625" style="8" customWidth="1"/>
    <col min="10756" max="10756" width="14.85546875" style="8" customWidth="1"/>
    <col min="10757" max="10757" width="6.140625" style="8" customWidth="1"/>
    <col min="10758" max="10758" width="14.140625" style="8" bestFit="1" customWidth="1"/>
    <col min="10759" max="10759" width="6.140625" style="8" customWidth="1"/>
    <col min="10760" max="10760" width="15" style="8" customWidth="1"/>
    <col min="10761" max="10762" width="7.7109375" style="8" customWidth="1"/>
    <col min="10763" max="10763" width="14.85546875" style="8" customWidth="1"/>
    <col min="10764" max="10765" width="11.42578125" style="8" customWidth="1"/>
    <col min="10766" max="11007" width="9.140625" style="8" customWidth="1"/>
    <col min="11008" max="11008" width="4.7109375" style="8"/>
    <col min="11009" max="11009" width="5.28515625" style="8" customWidth="1"/>
    <col min="11010" max="11010" width="31.28515625" style="8" bestFit="1" customWidth="1"/>
    <col min="11011" max="11011" width="6.140625" style="8" customWidth="1"/>
    <col min="11012" max="11012" width="14.85546875" style="8" customWidth="1"/>
    <col min="11013" max="11013" width="6.140625" style="8" customWidth="1"/>
    <col min="11014" max="11014" width="14.140625" style="8" bestFit="1" customWidth="1"/>
    <col min="11015" max="11015" width="6.140625" style="8" customWidth="1"/>
    <col min="11016" max="11016" width="15" style="8" customWidth="1"/>
    <col min="11017" max="11018" width="7.7109375" style="8" customWidth="1"/>
    <col min="11019" max="11019" width="14.85546875" style="8" customWidth="1"/>
    <col min="11020" max="11021" width="11.42578125" style="8" customWidth="1"/>
    <col min="11022" max="11263" width="9.140625" style="8" customWidth="1"/>
    <col min="11264" max="11264" width="4.7109375" style="8"/>
    <col min="11265" max="11265" width="5.28515625" style="8" customWidth="1"/>
    <col min="11266" max="11266" width="31.28515625" style="8" bestFit="1" customWidth="1"/>
    <col min="11267" max="11267" width="6.140625" style="8" customWidth="1"/>
    <col min="11268" max="11268" width="14.85546875" style="8" customWidth="1"/>
    <col min="11269" max="11269" width="6.140625" style="8" customWidth="1"/>
    <col min="11270" max="11270" width="14.140625" style="8" bestFit="1" customWidth="1"/>
    <col min="11271" max="11271" width="6.140625" style="8" customWidth="1"/>
    <col min="11272" max="11272" width="15" style="8" customWidth="1"/>
    <col min="11273" max="11274" width="7.7109375" style="8" customWidth="1"/>
    <col min="11275" max="11275" width="14.85546875" style="8" customWidth="1"/>
    <col min="11276" max="11277" width="11.42578125" style="8" customWidth="1"/>
    <col min="11278" max="11519" width="9.140625" style="8" customWidth="1"/>
    <col min="11520" max="11520" width="4.7109375" style="8"/>
    <col min="11521" max="11521" width="5.28515625" style="8" customWidth="1"/>
    <col min="11522" max="11522" width="31.28515625" style="8" bestFit="1" customWidth="1"/>
    <col min="11523" max="11523" width="6.140625" style="8" customWidth="1"/>
    <col min="11524" max="11524" width="14.85546875" style="8" customWidth="1"/>
    <col min="11525" max="11525" width="6.140625" style="8" customWidth="1"/>
    <col min="11526" max="11526" width="14.140625" style="8" bestFit="1" customWidth="1"/>
    <col min="11527" max="11527" width="6.140625" style="8" customWidth="1"/>
    <col min="11528" max="11528" width="15" style="8" customWidth="1"/>
    <col min="11529" max="11530" width="7.7109375" style="8" customWidth="1"/>
    <col min="11531" max="11531" width="14.85546875" style="8" customWidth="1"/>
    <col min="11532" max="11533" width="11.42578125" style="8" customWidth="1"/>
    <col min="11534" max="11775" width="9.140625" style="8" customWidth="1"/>
    <col min="11776" max="11776" width="4.7109375" style="8"/>
    <col min="11777" max="11777" width="5.28515625" style="8" customWidth="1"/>
    <col min="11778" max="11778" width="31.28515625" style="8" bestFit="1" customWidth="1"/>
    <col min="11779" max="11779" width="6.140625" style="8" customWidth="1"/>
    <col min="11780" max="11780" width="14.85546875" style="8" customWidth="1"/>
    <col min="11781" max="11781" width="6.140625" style="8" customWidth="1"/>
    <col min="11782" max="11782" width="14.140625" style="8" bestFit="1" customWidth="1"/>
    <col min="11783" max="11783" width="6.140625" style="8" customWidth="1"/>
    <col min="11784" max="11784" width="15" style="8" customWidth="1"/>
    <col min="11785" max="11786" width="7.7109375" style="8" customWidth="1"/>
    <col min="11787" max="11787" width="14.85546875" style="8" customWidth="1"/>
    <col min="11788" max="11789" width="11.42578125" style="8" customWidth="1"/>
    <col min="11790" max="12031" width="9.140625" style="8" customWidth="1"/>
    <col min="12032" max="12032" width="4.7109375" style="8"/>
    <col min="12033" max="12033" width="5.28515625" style="8" customWidth="1"/>
    <col min="12034" max="12034" width="31.28515625" style="8" bestFit="1" customWidth="1"/>
    <col min="12035" max="12035" width="6.140625" style="8" customWidth="1"/>
    <col min="12036" max="12036" width="14.85546875" style="8" customWidth="1"/>
    <col min="12037" max="12037" width="6.140625" style="8" customWidth="1"/>
    <col min="12038" max="12038" width="14.140625" style="8" bestFit="1" customWidth="1"/>
    <col min="12039" max="12039" width="6.140625" style="8" customWidth="1"/>
    <col min="12040" max="12040" width="15" style="8" customWidth="1"/>
    <col min="12041" max="12042" width="7.7109375" style="8" customWidth="1"/>
    <col min="12043" max="12043" width="14.85546875" style="8" customWidth="1"/>
    <col min="12044" max="12045" width="11.42578125" style="8" customWidth="1"/>
    <col min="12046" max="12287" width="9.140625" style="8" customWidth="1"/>
    <col min="12288" max="12288" width="4.7109375" style="8"/>
    <col min="12289" max="12289" width="5.28515625" style="8" customWidth="1"/>
    <col min="12290" max="12290" width="31.28515625" style="8" bestFit="1" customWidth="1"/>
    <col min="12291" max="12291" width="6.140625" style="8" customWidth="1"/>
    <col min="12292" max="12292" width="14.85546875" style="8" customWidth="1"/>
    <col min="12293" max="12293" width="6.140625" style="8" customWidth="1"/>
    <col min="12294" max="12294" width="14.140625" style="8" bestFit="1" customWidth="1"/>
    <col min="12295" max="12295" width="6.140625" style="8" customWidth="1"/>
    <col min="12296" max="12296" width="15" style="8" customWidth="1"/>
    <col min="12297" max="12298" width="7.7109375" style="8" customWidth="1"/>
    <col min="12299" max="12299" width="14.85546875" style="8" customWidth="1"/>
    <col min="12300" max="12301" width="11.42578125" style="8" customWidth="1"/>
    <col min="12302" max="12543" width="9.140625" style="8" customWidth="1"/>
    <col min="12544" max="12544" width="4.7109375" style="8"/>
    <col min="12545" max="12545" width="5.28515625" style="8" customWidth="1"/>
    <col min="12546" max="12546" width="31.28515625" style="8" bestFit="1" customWidth="1"/>
    <col min="12547" max="12547" width="6.140625" style="8" customWidth="1"/>
    <col min="12548" max="12548" width="14.85546875" style="8" customWidth="1"/>
    <col min="12549" max="12549" width="6.140625" style="8" customWidth="1"/>
    <col min="12550" max="12550" width="14.140625" style="8" bestFit="1" customWidth="1"/>
    <col min="12551" max="12551" width="6.140625" style="8" customWidth="1"/>
    <col min="12552" max="12552" width="15" style="8" customWidth="1"/>
    <col min="12553" max="12554" width="7.7109375" style="8" customWidth="1"/>
    <col min="12555" max="12555" width="14.85546875" style="8" customWidth="1"/>
    <col min="12556" max="12557" width="11.42578125" style="8" customWidth="1"/>
    <col min="12558" max="12799" width="9.140625" style="8" customWidth="1"/>
    <col min="12800" max="12800" width="4.7109375" style="8"/>
    <col min="12801" max="12801" width="5.28515625" style="8" customWidth="1"/>
    <col min="12802" max="12802" width="31.28515625" style="8" bestFit="1" customWidth="1"/>
    <col min="12803" max="12803" width="6.140625" style="8" customWidth="1"/>
    <col min="12804" max="12804" width="14.85546875" style="8" customWidth="1"/>
    <col min="12805" max="12805" width="6.140625" style="8" customWidth="1"/>
    <col min="12806" max="12806" width="14.140625" style="8" bestFit="1" customWidth="1"/>
    <col min="12807" max="12807" width="6.140625" style="8" customWidth="1"/>
    <col min="12808" max="12808" width="15" style="8" customWidth="1"/>
    <col min="12809" max="12810" width="7.7109375" style="8" customWidth="1"/>
    <col min="12811" max="12811" width="14.85546875" style="8" customWidth="1"/>
    <col min="12812" max="12813" width="11.42578125" style="8" customWidth="1"/>
    <col min="12814" max="13055" width="9.140625" style="8" customWidth="1"/>
    <col min="13056" max="13056" width="4.7109375" style="8"/>
    <col min="13057" max="13057" width="5.28515625" style="8" customWidth="1"/>
    <col min="13058" max="13058" width="31.28515625" style="8" bestFit="1" customWidth="1"/>
    <col min="13059" max="13059" width="6.140625" style="8" customWidth="1"/>
    <col min="13060" max="13060" width="14.85546875" style="8" customWidth="1"/>
    <col min="13061" max="13061" width="6.140625" style="8" customWidth="1"/>
    <col min="13062" max="13062" width="14.140625" style="8" bestFit="1" customWidth="1"/>
    <col min="13063" max="13063" width="6.140625" style="8" customWidth="1"/>
    <col min="13064" max="13064" width="15" style="8" customWidth="1"/>
    <col min="13065" max="13066" width="7.7109375" style="8" customWidth="1"/>
    <col min="13067" max="13067" width="14.85546875" style="8" customWidth="1"/>
    <col min="13068" max="13069" width="11.42578125" style="8" customWidth="1"/>
    <col min="13070" max="13311" width="9.140625" style="8" customWidth="1"/>
    <col min="13312" max="13312" width="4.7109375" style="8"/>
    <col min="13313" max="13313" width="5.28515625" style="8" customWidth="1"/>
    <col min="13314" max="13314" width="31.28515625" style="8" bestFit="1" customWidth="1"/>
    <col min="13315" max="13315" width="6.140625" style="8" customWidth="1"/>
    <col min="13316" max="13316" width="14.85546875" style="8" customWidth="1"/>
    <col min="13317" max="13317" width="6.140625" style="8" customWidth="1"/>
    <col min="13318" max="13318" width="14.140625" style="8" bestFit="1" customWidth="1"/>
    <col min="13319" max="13319" width="6.140625" style="8" customWidth="1"/>
    <col min="13320" max="13320" width="15" style="8" customWidth="1"/>
    <col min="13321" max="13322" width="7.7109375" style="8" customWidth="1"/>
    <col min="13323" max="13323" width="14.85546875" style="8" customWidth="1"/>
    <col min="13324" max="13325" width="11.42578125" style="8" customWidth="1"/>
    <col min="13326" max="13567" width="9.140625" style="8" customWidth="1"/>
    <col min="13568" max="13568" width="4.7109375" style="8"/>
    <col min="13569" max="13569" width="5.28515625" style="8" customWidth="1"/>
    <col min="13570" max="13570" width="31.28515625" style="8" bestFit="1" customWidth="1"/>
    <col min="13571" max="13571" width="6.140625" style="8" customWidth="1"/>
    <col min="13572" max="13572" width="14.85546875" style="8" customWidth="1"/>
    <col min="13573" max="13573" width="6.140625" style="8" customWidth="1"/>
    <col min="13574" max="13574" width="14.140625" style="8" bestFit="1" customWidth="1"/>
    <col min="13575" max="13575" width="6.140625" style="8" customWidth="1"/>
    <col min="13576" max="13576" width="15" style="8" customWidth="1"/>
    <col min="13577" max="13578" width="7.7109375" style="8" customWidth="1"/>
    <col min="13579" max="13579" width="14.85546875" style="8" customWidth="1"/>
    <col min="13580" max="13581" width="11.42578125" style="8" customWidth="1"/>
    <col min="13582" max="13823" width="9.140625" style="8" customWidth="1"/>
    <col min="13824" max="13824" width="4.7109375" style="8"/>
    <col min="13825" max="13825" width="5.28515625" style="8" customWidth="1"/>
    <col min="13826" max="13826" width="31.28515625" style="8" bestFit="1" customWidth="1"/>
    <col min="13827" max="13827" width="6.140625" style="8" customWidth="1"/>
    <col min="13828" max="13828" width="14.85546875" style="8" customWidth="1"/>
    <col min="13829" max="13829" width="6.140625" style="8" customWidth="1"/>
    <col min="13830" max="13830" width="14.140625" style="8" bestFit="1" customWidth="1"/>
    <col min="13831" max="13831" width="6.140625" style="8" customWidth="1"/>
    <col min="13832" max="13832" width="15" style="8" customWidth="1"/>
    <col min="13833" max="13834" width="7.7109375" style="8" customWidth="1"/>
    <col min="13835" max="13835" width="14.85546875" style="8" customWidth="1"/>
    <col min="13836" max="13837" width="11.42578125" style="8" customWidth="1"/>
    <col min="13838" max="14079" width="9.140625" style="8" customWidth="1"/>
    <col min="14080" max="14080" width="4.7109375" style="8"/>
    <col min="14081" max="14081" width="5.28515625" style="8" customWidth="1"/>
    <col min="14082" max="14082" width="31.28515625" style="8" bestFit="1" customWidth="1"/>
    <col min="14083" max="14083" width="6.140625" style="8" customWidth="1"/>
    <col min="14084" max="14084" width="14.85546875" style="8" customWidth="1"/>
    <col min="14085" max="14085" width="6.140625" style="8" customWidth="1"/>
    <col min="14086" max="14086" width="14.140625" style="8" bestFit="1" customWidth="1"/>
    <col min="14087" max="14087" width="6.140625" style="8" customWidth="1"/>
    <col min="14088" max="14088" width="15" style="8" customWidth="1"/>
    <col min="14089" max="14090" width="7.7109375" style="8" customWidth="1"/>
    <col min="14091" max="14091" width="14.85546875" style="8" customWidth="1"/>
    <col min="14092" max="14093" width="11.42578125" style="8" customWidth="1"/>
    <col min="14094" max="14335" width="9.140625" style="8" customWidth="1"/>
    <col min="14336" max="14336" width="4.7109375" style="8"/>
    <col min="14337" max="14337" width="5.28515625" style="8" customWidth="1"/>
    <col min="14338" max="14338" width="31.28515625" style="8" bestFit="1" customWidth="1"/>
    <col min="14339" max="14339" width="6.140625" style="8" customWidth="1"/>
    <col min="14340" max="14340" width="14.85546875" style="8" customWidth="1"/>
    <col min="14341" max="14341" width="6.140625" style="8" customWidth="1"/>
    <col min="14342" max="14342" width="14.140625" style="8" bestFit="1" customWidth="1"/>
    <col min="14343" max="14343" width="6.140625" style="8" customWidth="1"/>
    <col min="14344" max="14344" width="15" style="8" customWidth="1"/>
    <col min="14345" max="14346" width="7.7109375" style="8" customWidth="1"/>
    <col min="14347" max="14347" width="14.85546875" style="8" customWidth="1"/>
    <col min="14348" max="14349" width="11.42578125" style="8" customWidth="1"/>
    <col min="14350" max="14591" width="9.140625" style="8" customWidth="1"/>
    <col min="14592" max="14592" width="4.7109375" style="8"/>
    <col min="14593" max="14593" width="5.28515625" style="8" customWidth="1"/>
    <col min="14594" max="14594" width="31.28515625" style="8" bestFit="1" customWidth="1"/>
    <col min="14595" max="14595" width="6.140625" style="8" customWidth="1"/>
    <col min="14596" max="14596" width="14.85546875" style="8" customWidth="1"/>
    <col min="14597" max="14597" width="6.140625" style="8" customWidth="1"/>
    <col min="14598" max="14598" width="14.140625" style="8" bestFit="1" customWidth="1"/>
    <col min="14599" max="14599" width="6.140625" style="8" customWidth="1"/>
    <col min="14600" max="14600" width="15" style="8" customWidth="1"/>
    <col min="14601" max="14602" width="7.7109375" style="8" customWidth="1"/>
    <col min="14603" max="14603" width="14.85546875" style="8" customWidth="1"/>
    <col min="14604" max="14605" width="11.42578125" style="8" customWidth="1"/>
    <col min="14606" max="14847" width="9.140625" style="8" customWidth="1"/>
    <col min="14848" max="14848" width="4.7109375" style="8"/>
    <col min="14849" max="14849" width="5.28515625" style="8" customWidth="1"/>
    <col min="14850" max="14850" width="31.28515625" style="8" bestFit="1" customWidth="1"/>
    <col min="14851" max="14851" width="6.140625" style="8" customWidth="1"/>
    <col min="14852" max="14852" width="14.85546875" style="8" customWidth="1"/>
    <col min="14853" max="14853" width="6.140625" style="8" customWidth="1"/>
    <col min="14854" max="14854" width="14.140625" style="8" bestFit="1" customWidth="1"/>
    <col min="14855" max="14855" width="6.140625" style="8" customWidth="1"/>
    <col min="14856" max="14856" width="15" style="8" customWidth="1"/>
    <col min="14857" max="14858" width="7.7109375" style="8" customWidth="1"/>
    <col min="14859" max="14859" width="14.85546875" style="8" customWidth="1"/>
    <col min="14860" max="14861" width="11.42578125" style="8" customWidth="1"/>
    <col min="14862" max="15103" width="9.140625" style="8" customWidth="1"/>
    <col min="15104" max="15104" width="4.7109375" style="8"/>
    <col min="15105" max="15105" width="5.28515625" style="8" customWidth="1"/>
    <col min="15106" max="15106" width="31.28515625" style="8" bestFit="1" customWidth="1"/>
    <col min="15107" max="15107" width="6.140625" style="8" customWidth="1"/>
    <col min="15108" max="15108" width="14.85546875" style="8" customWidth="1"/>
    <col min="15109" max="15109" width="6.140625" style="8" customWidth="1"/>
    <col min="15110" max="15110" width="14.140625" style="8" bestFit="1" customWidth="1"/>
    <col min="15111" max="15111" width="6.140625" style="8" customWidth="1"/>
    <col min="15112" max="15112" width="15" style="8" customWidth="1"/>
    <col min="15113" max="15114" width="7.7109375" style="8" customWidth="1"/>
    <col min="15115" max="15115" width="14.85546875" style="8" customWidth="1"/>
    <col min="15116" max="15117" width="11.42578125" style="8" customWidth="1"/>
    <col min="15118" max="15359" width="9.140625" style="8" customWidth="1"/>
    <col min="15360" max="15360" width="4.7109375" style="8"/>
    <col min="15361" max="15361" width="5.28515625" style="8" customWidth="1"/>
    <col min="15362" max="15362" width="31.28515625" style="8" bestFit="1" customWidth="1"/>
    <col min="15363" max="15363" width="6.140625" style="8" customWidth="1"/>
    <col min="15364" max="15364" width="14.85546875" style="8" customWidth="1"/>
    <col min="15365" max="15365" width="6.140625" style="8" customWidth="1"/>
    <col min="15366" max="15366" width="14.140625" style="8" bestFit="1" customWidth="1"/>
    <col min="15367" max="15367" width="6.140625" style="8" customWidth="1"/>
    <col min="15368" max="15368" width="15" style="8" customWidth="1"/>
    <col min="15369" max="15370" width="7.7109375" style="8" customWidth="1"/>
    <col min="15371" max="15371" width="14.85546875" style="8" customWidth="1"/>
    <col min="15372" max="15373" width="11.42578125" style="8" customWidth="1"/>
    <col min="15374" max="15615" width="9.140625" style="8" customWidth="1"/>
    <col min="15616" max="15616" width="4.7109375" style="8"/>
    <col min="15617" max="15617" width="5.28515625" style="8" customWidth="1"/>
    <col min="15618" max="15618" width="31.28515625" style="8" bestFit="1" customWidth="1"/>
    <col min="15619" max="15619" width="6.140625" style="8" customWidth="1"/>
    <col min="15620" max="15620" width="14.85546875" style="8" customWidth="1"/>
    <col min="15621" max="15621" width="6.140625" style="8" customWidth="1"/>
    <col min="15622" max="15622" width="14.140625" style="8" bestFit="1" customWidth="1"/>
    <col min="15623" max="15623" width="6.140625" style="8" customWidth="1"/>
    <col min="15624" max="15624" width="15" style="8" customWidth="1"/>
    <col min="15625" max="15626" width="7.7109375" style="8" customWidth="1"/>
    <col min="15627" max="15627" width="14.85546875" style="8" customWidth="1"/>
    <col min="15628" max="15629" width="11.42578125" style="8" customWidth="1"/>
    <col min="15630" max="15871" width="9.140625" style="8" customWidth="1"/>
    <col min="15872" max="15872" width="4.7109375" style="8"/>
    <col min="15873" max="15873" width="5.28515625" style="8" customWidth="1"/>
    <col min="15874" max="15874" width="31.28515625" style="8" bestFit="1" customWidth="1"/>
    <col min="15875" max="15875" width="6.140625" style="8" customWidth="1"/>
    <col min="15876" max="15876" width="14.85546875" style="8" customWidth="1"/>
    <col min="15877" max="15877" width="6.140625" style="8" customWidth="1"/>
    <col min="15878" max="15878" width="14.140625" style="8" bestFit="1" customWidth="1"/>
    <col min="15879" max="15879" width="6.140625" style="8" customWidth="1"/>
    <col min="15880" max="15880" width="15" style="8" customWidth="1"/>
    <col min="15881" max="15882" width="7.7109375" style="8" customWidth="1"/>
    <col min="15883" max="15883" width="14.85546875" style="8" customWidth="1"/>
    <col min="15884" max="15885" width="11.42578125" style="8" customWidth="1"/>
    <col min="15886" max="16127" width="9.140625" style="8" customWidth="1"/>
    <col min="16128" max="16128" width="4.7109375" style="8"/>
    <col min="16129" max="16129" width="5.28515625" style="8" customWidth="1"/>
    <col min="16130" max="16130" width="31.28515625" style="8" bestFit="1" customWidth="1"/>
    <col min="16131" max="16131" width="6.140625" style="8" customWidth="1"/>
    <col min="16132" max="16132" width="14.85546875" style="8" customWidth="1"/>
    <col min="16133" max="16133" width="6.140625" style="8" customWidth="1"/>
    <col min="16134" max="16134" width="14.140625" style="8" bestFit="1" customWidth="1"/>
    <col min="16135" max="16135" width="6.140625" style="8" customWidth="1"/>
    <col min="16136" max="16136" width="15" style="8" customWidth="1"/>
    <col min="16137" max="16138" width="7.7109375" style="8" customWidth="1"/>
    <col min="16139" max="16139" width="14.85546875" style="8" customWidth="1"/>
    <col min="16140" max="16141" width="11.42578125" style="8" customWidth="1"/>
    <col min="16142" max="16383" width="9.140625" style="8" customWidth="1"/>
    <col min="16384" max="16384" width="4.7109375" style="8"/>
  </cols>
  <sheetData>
    <row r="1" spans="1:130" ht="16.5" customHeight="1" x14ac:dyDescent="0.2">
      <c r="L1" s="812" t="s">
        <v>0</v>
      </c>
      <c r="M1" s="812"/>
    </row>
    <row r="2" spans="1:130" ht="15.75" customHeight="1" x14ac:dyDescent="0.2">
      <c r="A2" s="836" t="s">
        <v>1</v>
      </c>
      <c r="B2" s="836"/>
      <c r="C2" s="836"/>
      <c r="D2" s="836"/>
      <c r="E2" s="836"/>
      <c r="F2" s="836"/>
      <c r="G2" s="836"/>
      <c r="H2" s="836"/>
      <c r="I2" s="836"/>
      <c r="J2" s="836"/>
      <c r="K2" s="836"/>
      <c r="L2" s="836"/>
      <c r="M2" s="836"/>
    </row>
    <row r="3" spans="1:130" ht="33" customHeight="1" x14ac:dyDescent="0.2">
      <c r="A3" s="836" t="s">
        <v>738</v>
      </c>
      <c r="B3" s="836"/>
      <c r="C3" s="836"/>
      <c r="D3" s="836"/>
      <c r="E3" s="836"/>
      <c r="F3" s="836"/>
      <c r="G3" s="836"/>
      <c r="H3" s="836"/>
      <c r="I3" s="836"/>
      <c r="J3" s="836"/>
      <c r="K3" s="836"/>
      <c r="L3" s="836"/>
      <c r="M3" s="836"/>
    </row>
    <row r="4" spans="1:130" s="48" customFormat="1" ht="15.75" x14ac:dyDescent="0.25">
      <c r="A4" s="837"/>
      <c r="B4" s="837"/>
      <c r="C4" s="837"/>
      <c r="D4" s="837"/>
      <c r="E4" s="837"/>
      <c r="F4" s="837"/>
      <c r="G4" s="837"/>
      <c r="H4" s="837"/>
      <c r="I4" s="837"/>
      <c r="J4" s="837"/>
      <c r="K4" s="837"/>
      <c r="L4" s="837"/>
      <c r="M4" s="46"/>
      <c r="N4" s="658"/>
      <c r="O4" s="658"/>
      <c r="P4" s="658"/>
      <c r="Q4" s="658"/>
      <c r="R4" s="658"/>
      <c r="S4" s="658"/>
      <c r="T4" s="658"/>
      <c r="U4" s="658"/>
      <c r="V4" s="658"/>
      <c r="W4" s="658"/>
      <c r="X4" s="658"/>
      <c r="Y4" s="658"/>
      <c r="Z4" s="658"/>
      <c r="AA4" s="658"/>
      <c r="AB4" s="658"/>
      <c r="AC4" s="658"/>
      <c r="AD4" s="658"/>
      <c r="AE4" s="658"/>
      <c r="AF4" s="658"/>
      <c r="AG4" s="658"/>
      <c r="AH4" s="658"/>
      <c r="AI4" s="658"/>
      <c r="AJ4" s="658"/>
      <c r="AK4" s="658"/>
      <c r="AL4" s="658"/>
      <c r="AM4" s="658"/>
      <c r="AN4" s="658"/>
      <c r="AO4" s="658"/>
      <c r="AP4" s="658"/>
      <c r="AQ4" s="658"/>
      <c r="AR4" s="658"/>
      <c r="AS4" s="658"/>
      <c r="AT4" s="658"/>
      <c r="AU4" s="658"/>
      <c r="AV4" s="658"/>
      <c r="AW4" s="658"/>
      <c r="AX4" s="658"/>
      <c r="AY4" s="658"/>
      <c r="AZ4" s="658"/>
      <c r="BA4" s="658"/>
      <c r="BB4" s="658"/>
      <c r="BC4" s="658"/>
      <c r="BD4" s="658"/>
      <c r="BE4" s="658"/>
      <c r="BF4" s="658"/>
      <c r="BG4" s="658"/>
      <c r="BH4" s="658"/>
      <c r="BI4" s="658"/>
      <c r="BJ4" s="658"/>
      <c r="BK4" s="658"/>
      <c r="BL4" s="658"/>
      <c r="BM4" s="658"/>
      <c r="BN4" s="658"/>
      <c r="BO4" s="658"/>
      <c r="BP4" s="658"/>
      <c r="BQ4" s="658"/>
      <c r="BR4" s="658"/>
      <c r="BS4" s="658"/>
      <c r="BT4" s="658"/>
      <c r="BU4" s="658"/>
      <c r="BV4" s="658"/>
      <c r="BW4" s="658"/>
      <c r="BX4" s="658"/>
      <c r="BY4" s="658"/>
      <c r="BZ4" s="658"/>
      <c r="CA4" s="658"/>
      <c r="CB4" s="658"/>
      <c r="CC4" s="658"/>
      <c r="CD4" s="658"/>
      <c r="CE4" s="658"/>
      <c r="CF4" s="658"/>
      <c r="CG4" s="658"/>
      <c r="CH4" s="658"/>
      <c r="CI4" s="658"/>
      <c r="CJ4" s="658"/>
      <c r="CK4" s="658"/>
      <c r="CL4" s="658"/>
      <c r="CM4" s="658"/>
      <c r="CN4" s="658"/>
      <c r="CO4" s="658"/>
      <c r="CP4" s="658"/>
      <c r="CQ4" s="658"/>
      <c r="CR4" s="658"/>
      <c r="CS4" s="658"/>
      <c r="CT4" s="658"/>
      <c r="CU4" s="658"/>
      <c r="CV4" s="658"/>
      <c r="CW4" s="658"/>
      <c r="CX4" s="658"/>
      <c r="CY4" s="658"/>
      <c r="CZ4" s="658"/>
      <c r="DA4" s="658"/>
      <c r="DB4" s="658"/>
      <c r="DC4" s="658"/>
      <c r="DD4" s="658"/>
      <c r="DE4" s="658"/>
      <c r="DF4" s="658"/>
      <c r="DG4" s="658"/>
      <c r="DH4" s="658"/>
      <c r="DI4" s="658"/>
      <c r="DJ4" s="658"/>
      <c r="DK4" s="658"/>
      <c r="DL4" s="658"/>
      <c r="DM4" s="658"/>
      <c r="DN4" s="658"/>
      <c r="DO4" s="658"/>
      <c r="DP4" s="658"/>
      <c r="DQ4" s="658"/>
      <c r="DR4" s="658"/>
      <c r="DS4" s="658"/>
      <c r="DT4" s="658"/>
      <c r="DU4" s="658"/>
      <c r="DV4" s="658"/>
      <c r="DW4" s="658"/>
      <c r="DX4" s="658"/>
      <c r="DY4" s="658"/>
      <c r="DZ4" s="658"/>
    </row>
    <row r="5" spans="1:130" ht="33.75" customHeight="1" x14ac:dyDescent="0.2">
      <c r="A5" s="838" t="s">
        <v>2</v>
      </c>
      <c r="B5" s="838" t="s">
        <v>3</v>
      </c>
      <c r="C5" s="835" t="s">
        <v>4</v>
      </c>
      <c r="D5" s="835"/>
      <c r="E5" s="835" t="s">
        <v>5</v>
      </c>
      <c r="F5" s="835"/>
      <c r="G5" s="835" t="s">
        <v>6</v>
      </c>
      <c r="H5" s="835"/>
      <c r="I5" s="839" t="s">
        <v>7</v>
      </c>
      <c r="J5" s="835" t="s">
        <v>8</v>
      </c>
      <c r="K5" s="840" t="s">
        <v>9</v>
      </c>
      <c r="L5" s="840" t="s">
        <v>10</v>
      </c>
      <c r="M5" s="841" t="s">
        <v>11</v>
      </c>
    </row>
    <row r="6" spans="1:130" ht="18" x14ac:dyDescent="0.2">
      <c r="A6" s="838"/>
      <c r="B6" s="838"/>
      <c r="C6" s="619" t="s">
        <v>12</v>
      </c>
      <c r="D6" s="620" t="s">
        <v>13</v>
      </c>
      <c r="E6" s="621" t="s">
        <v>12</v>
      </c>
      <c r="F6" s="620" t="s">
        <v>13</v>
      </c>
      <c r="G6" s="621" t="s">
        <v>12</v>
      </c>
      <c r="H6" s="620" t="s">
        <v>13</v>
      </c>
      <c r="I6" s="839"/>
      <c r="J6" s="835"/>
      <c r="K6" s="840"/>
      <c r="L6" s="840"/>
      <c r="M6" s="841"/>
      <c r="Q6" s="659"/>
    </row>
    <row r="7" spans="1:130" s="424" customFormat="1" ht="18" x14ac:dyDescent="0.25">
      <c r="A7" s="622">
        <v>1</v>
      </c>
      <c r="B7" s="622">
        <v>2</v>
      </c>
      <c r="C7" s="622">
        <v>3</v>
      </c>
      <c r="D7" s="623">
        <v>4</v>
      </c>
      <c r="E7" s="623">
        <v>5</v>
      </c>
      <c r="F7" s="623">
        <v>6</v>
      </c>
      <c r="G7" s="623">
        <v>7</v>
      </c>
      <c r="H7" s="623">
        <v>8</v>
      </c>
      <c r="I7" s="624">
        <v>9</v>
      </c>
      <c r="J7" s="624" t="s">
        <v>14</v>
      </c>
      <c r="K7" s="625" t="s">
        <v>15</v>
      </c>
      <c r="L7" s="624">
        <v>12</v>
      </c>
      <c r="M7" s="624">
        <v>13</v>
      </c>
      <c r="N7" s="660"/>
      <c r="O7" s="660"/>
      <c r="P7" s="660"/>
      <c r="Q7" s="660"/>
      <c r="R7" s="660"/>
      <c r="S7" s="660"/>
      <c r="T7" s="660"/>
      <c r="U7" s="660"/>
      <c r="V7" s="660"/>
      <c r="W7" s="660"/>
      <c r="X7" s="660"/>
      <c r="Y7" s="660"/>
      <c r="Z7" s="660"/>
      <c r="AA7" s="660"/>
      <c r="AB7" s="660"/>
      <c r="AC7" s="660"/>
      <c r="AD7" s="660"/>
      <c r="AE7" s="660"/>
      <c r="AF7" s="660"/>
      <c r="AG7" s="660"/>
      <c r="AH7" s="660"/>
      <c r="AI7" s="660"/>
      <c r="AJ7" s="660"/>
      <c r="AK7" s="660"/>
      <c r="AL7" s="660"/>
      <c r="AM7" s="660"/>
      <c r="AN7" s="660"/>
      <c r="AO7" s="660"/>
      <c r="AP7" s="660"/>
      <c r="AQ7" s="660"/>
      <c r="AR7" s="660"/>
      <c r="AS7" s="660"/>
      <c r="AT7" s="660"/>
      <c r="AU7" s="660"/>
      <c r="AV7" s="660"/>
      <c r="AW7" s="660"/>
      <c r="AX7" s="660"/>
      <c r="AY7" s="660"/>
      <c r="AZ7" s="660"/>
      <c r="BA7" s="660"/>
      <c r="BB7" s="660"/>
      <c r="BC7" s="660"/>
      <c r="BD7" s="660"/>
      <c r="BE7" s="660"/>
      <c r="BF7" s="660"/>
      <c r="BG7" s="660"/>
      <c r="BH7" s="660"/>
      <c r="BI7" s="660"/>
      <c r="BJ7" s="660"/>
      <c r="BK7" s="660"/>
      <c r="BL7" s="660"/>
      <c r="BM7" s="660"/>
      <c r="BN7" s="660"/>
      <c r="BO7" s="660"/>
      <c r="BP7" s="660"/>
      <c r="BQ7" s="660"/>
      <c r="BR7" s="660"/>
      <c r="BS7" s="660"/>
      <c r="BT7" s="660"/>
      <c r="BU7" s="660"/>
      <c r="BV7" s="660"/>
      <c r="BW7" s="660"/>
      <c r="BX7" s="660"/>
      <c r="BY7" s="660"/>
      <c r="BZ7" s="660"/>
      <c r="CA7" s="660"/>
      <c r="CB7" s="660"/>
      <c r="CC7" s="660"/>
      <c r="CD7" s="660"/>
      <c r="CE7" s="660"/>
      <c r="CF7" s="660"/>
      <c r="CG7" s="660"/>
      <c r="CH7" s="660"/>
      <c r="CI7" s="660"/>
      <c r="CJ7" s="660"/>
      <c r="CK7" s="660"/>
      <c r="CL7" s="660"/>
      <c r="CM7" s="660"/>
      <c r="CN7" s="660"/>
      <c r="CO7" s="660"/>
      <c r="CP7" s="660"/>
      <c r="CQ7" s="660"/>
      <c r="CR7" s="660"/>
      <c r="CS7" s="660"/>
      <c r="CT7" s="660"/>
      <c r="CU7" s="660"/>
      <c r="CV7" s="660"/>
      <c r="CW7" s="660"/>
      <c r="CX7" s="660"/>
      <c r="CY7" s="660"/>
      <c r="CZ7" s="660"/>
      <c r="DA7" s="660"/>
      <c r="DB7" s="660"/>
      <c r="DC7" s="660"/>
      <c r="DD7" s="660"/>
      <c r="DE7" s="660"/>
      <c r="DF7" s="660"/>
      <c r="DG7" s="660"/>
      <c r="DH7" s="660"/>
      <c r="DI7" s="660"/>
      <c r="DJ7" s="660"/>
      <c r="DK7" s="660"/>
      <c r="DL7" s="660"/>
      <c r="DM7" s="660"/>
      <c r="DN7" s="660"/>
      <c r="DO7" s="660"/>
      <c r="DP7" s="660"/>
      <c r="DQ7" s="660"/>
      <c r="DR7" s="660"/>
      <c r="DS7" s="660"/>
      <c r="DT7" s="660"/>
      <c r="DU7" s="660"/>
      <c r="DV7" s="660"/>
      <c r="DW7" s="660"/>
      <c r="DX7" s="660"/>
      <c r="DY7" s="660"/>
      <c r="DZ7" s="660"/>
    </row>
    <row r="8" spans="1:130" s="428" customFormat="1" ht="11.25" x14ac:dyDescent="0.2">
      <c r="A8" s="451" t="s">
        <v>18</v>
      </c>
      <c r="B8" s="449" t="s">
        <v>19</v>
      </c>
      <c r="C8" s="626">
        <v>7</v>
      </c>
      <c r="D8" s="627">
        <v>2051521.1</v>
      </c>
      <c r="E8" s="626"/>
      <c r="F8" s="627"/>
      <c r="G8" s="626"/>
      <c r="H8" s="627"/>
      <c r="I8" s="626">
        <v>0</v>
      </c>
      <c r="J8" s="626">
        <v>7</v>
      </c>
      <c r="K8" s="627">
        <v>2051521.1</v>
      </c>
      <c r="L8" s="627">
        <v>0.10702445904126119</v>
      </c>
      <c r="M8" s="627">
        <v>5.7311282135254625E-2</v>
      </c>
      <c r="N8" s="661"/>
      <c r="O8" s="661"/>
      <c r="P8" s="661"/>
      <c r="Q8" s="661"/>
      <c r="R8" s="661"/>
      <c r="S8" s="661"/>
      <c r="T8" s="661"/>
      <c r="U8" s="661"/>
      <c r="V8" s="661"/>
      <c r="W8" s="661"/>
      <c r="X8" s="661"/>
      <c r="Y8" s="661"/>
      <c r="Z8" s="661"/>
      <c r="AA8" s="661"/>
      <c r="AB8" s="661"/>
      <c r="AC8" s="661"/>
      <c r="AD8" s="661"/>
      <c r="AE8" s="661"/>
      <c r="AF8" s="661"/>
      <c r="AG8" s="661"/>
      <c r="AH8" s="661"/>
      <c r="AI8" s="661"/>
      <c r="AJ8" s="661"/>
      <c r="AK8" s="661"/>
      <c r="AL8" s="661"/>
      <c r="AM8" s="661"/>
      <c r="AN8" s="661"/>
      <c r="AO8" s="661"/>
      <c r="AP8" s="661"/>
      <c r="AQ8" s="661"/>
      <c r="AR8" s="661"/>
      <c r="AS8" s="661"/>
      <c r="AT8" s="661"/>
      <c r="AU8" s="661"/>
      <c r="AV8" s="661"/>
      <c r="AW8" s="661"/>
      <c r="AX8" s="661"/>
      <c r="AY8" s="661"/>
      <c r="AZ8" s="661"/>
      <c r="BA8" s="661"/>
      <c r="BB8" s="661"/>
      <c r="BC8" s="661"/>
      <c r="BD8" s="661"/>
      <c r="BE8" s="661"/>
      <c r="BF8" s="661"/>
      <c r="BG8" s="661"/>
      <c r="BH8" s="661"/>
      <c r="BI8" s="661"/>
      <c r="BJ8" s="661"/>
      <c r="BK8" s="661"/>
      <c r="BL8" s="661"/>
      <c r="BM8" s="661"/>
      <c r="BN8" s="661"/>
      <c r="BO8" s="661"/>
      <c r="BP8" s="661"/>
      <c r="BQ8" s="661"/>
      <c r="BR8" s="661"/>
      <c r="BS8" s="661"/>
      <c r="BT8" s="661"/>
      <c r="BU8" s="661"/>
      <c r="BV8" s="661"/>
      <c r="BW8" s="661"/>
      <c r="BX8" s="661"/>
      <c r="BY8" s="661"/>
      <c r="BZ8" s="661"/>
      <c r="CA8" s="661"/>
      <c r="CB8" s="661"/>
      <c r="CC8" s="661"/>
      <c r="CD8" s="661"/>
      <c r="CE8" s="661"/>
      <c r="CF8" s="661"/>
      <c r="CG8" s="661"/>
      <c r="CH8" s="661"/>
      <c r="CI8" s="661"/>
      <c r="CJ8" s="661"/>
      <c r="CK8" s="661"/>
      <c r="CL8" s="661"/>
      <c r="CM8" s="661"/>
      <c r="CN8" s="661"/>
      <c r="CO8" s="661"/>
      <c r="CP8" s="661"/>
      <c r="CQ8" s="661"/>
      <c r="CR8" s="661"/>
      <c r="CS8" s="661"/>
      <c r="CT8" s="661"/>
      <c r="CU8" s="661"/>
      <c r="CV8" s="661"/>
      <c r="CW8" s="661"/>
      <c r="CX8" s="661"/>
      <c r="CY8" s="661"/>
      <c r="CZ8" s="661"/>
      <c r="DA8" s="661"/>
      <c r="DB8" s="661"/>
      <c r="DC8" s="661"/>
      <c r="DD8" s="661"/>
      <c r="DE8" s="661"/>
      <c r="DF8" s="661"/>
      <c r="DG8" s="661"/>
      <c r="DH8" s="661"/>
      <c r="DI8" s="661"/>
      <c r="DJ8" s="661"/>
      <c r="DK8" s="661"/>
      <c r="DL8" s="661"/>
      <c r="DM8" s="661"/>
      <c r="DN8" s="661"/>
      <c r="DO8" s="661"/>
      <c r="DP8" s="661"/>
      <c r="DQ8" s="661"/>
      <c r="DR8" s="661"/>
      <c r="DS8" s="661"/>
      <c r="DT8" s="661"/>
      <c r="DU8" s="661"/>
      <c r="DV8" s="661"/>
      <c r="DW8" s="661"/>
      <c r="DX8" s="661"/>
      <c r="DY8" s="661"/>
      <c r="DZ8" s="661"/>
    </row>
    <row r="9" spans="1:130" s="428" customFormat="1" ht="22.5" x14ac:dyDescent="0.2">
      <c r="A9" s="452" t="s">
        <v>20</v>
      </c>
      <c r="B9" s="450" t="s">
        <v>21</v>
      </c>
      <c r="C9" s="628">
        <v>14</v>
      </c>
      <c r="D9" s="629">
        <v>3125995</v>
      </c>
      <c r="E9" s="628">
        <v>3</v>
      </c>
      <c r="F9" s="629">
        <v>32957.65</v>
      </c>
      <c r="G9" s="628">
        <v>6</v>
      </c>
      <c r="H9" s="629">
        <v>-181633.64</v>
      </c>
      <c r="I9" s="628">
        <v>0</v>
      </c>
      <c r="J9" s="628">
        <v>23</v>
      </c>
      <c r="K9" s="629">
        <v>2977319.01</v>
      </c>
      <c r="L9" s="629">
        <v>0.15532180314329369</v>
      </c>
      <c r="M9" s="629">
        <v>0.18830849844440806</v>
      </c>
      <c r="N9" s="661"/>
      <c r="O9" s="661"/>
      <c r="P9" s="661"/>
      <c r="Q9" s="661"/>
      <c r="R9" s="661"/>
      <c r="S9" s="661"/>
      <c r="T9" s="661"/>
      <c r="U9" s="661"/>
      <c r="V9" s="661"/>
      <c r="W9" s="661"/>
      <c r="X9" s="661"/>
      <c r="Y9" s="661"/>
      <c r="Z9" s="661"/>
      <c r="AA9" s="661"/>
      <c r="AB9" s="661"/>
      <c r="AC9" s="661"/>
      <c r="AD9" s="661"/>
      <c r="AE9" s="661"/>
      <c r="AF9" s="661"/>
      <c r="AG9" s="661"/>
      <c r="AH9" s="661"/>
      <c r="AI9" s="661"/>
      <c r="AJ9" s="661"/>
      <c r="AK9" s="661"/>
      <c r="AL9" s="661"/>
      <c r="AM9" s="661"/>
      <c r="AN9" s="661"/>
      <c r="AO9" s="661"/>
      <c r="AP9" s="661"/>
      <c r="AQ9" s="661"/>
      <c r="AR9" s="661"/>
      <c r="AS9" s="661"/>
      <c r="AT9" s="661"/>
      <c r="AU9" s="661"/>
      <c r="AV9" s="661"/>
      <c r="AW9" s="661"/>
      <c r="AX9" s="661"/>
      <c r="AY9" s="661"/>
      <c r="AZ9" s="661"/>
      <c r="BA9" s="661"/>
      <c r="BB9" s="661"/>
      <c r="BC9" s="661"/>
      <c r="BD9" s="661"/>
      <c r="BE9" s="661"/>
      <c r="BF9" s="661"/>
      <c r="BG9" s="661"/>
      <c r="BH9" s="661"/>
      <c r="BI9" s="661"/>
      <c r="BJ9" s="661"/>
      <c r="BK9" s="661"/>
      <c r="BL9" s="661"/>
      <c r="BM9" s="661"/>
      <c r="BN9" s="661"/>
      <c r="BO9" s="661"/>
      <c r="BP9" s="661"/>
      <c r="BQ9" s="661"/>
      <c r="BR9" s="661"/>
      <c r="BS9" s="661"/>
      <c r="BT9" s="661"/>
      <c r="BU9" s="661"/>
      <c r="BV9" s="661"/>
      <c r="BW9" s="661"/>
      <c r="BX9" s="661"/>
      <c r="BY9" s="661"/>
      <c r="BZ9" s="661"/>
      <c r="CA9" s="661"/>
      <c r="CB9" s="661"/>
      <c r="CC9" s="661"/>
      <c r="CD9" s="661"/>
      <c r="CE9" s="661"/>
      <c r="CF9" s="661"/>
      <c r="CG9" s="661"/>
      <c r="CH9" s="661"/>
      <c r="CI9" s="661"/>
      <c r="CJ9" s="661"/>
      <c r="CK9" s="661"/>
      <c r="CL9" s="661"/>
      <c r="CM9" s="661"/>
      <c r="CN9" s="661"/>
      <c r="CO9" s="661"/>
      <c r="CP9" s="661"/>
      <c r="CQ9" s="661"/>
      <c r="CR9" s="661"/>
      <c r="CS9" s="661"/>
      <c r="CT9" s="661"/>
      <c r="CU9" s="661"/>
      <c r="CV9" s="661"/>
      <c r="CW9" s="661"/>
      <c r="CX9" s="661"/>
      <c r="CY9" s="661"/>
      <c r="CZ9" s="661"/>
      <c r="DA9" s="661"/>
      <c r="DB9" s="661"/>
      <c r="DC9" s="661"/>
      <c r="DD9" s="661"/>
      <c r="DE9" s="661"/>
      <c r="DF9" s="661"/>
      <c r="DG9" s="661"/>
      <c r="DH9" s="661"/>
      <c r="DI9" s="661"/>
      <c r="DJ9" s="661"/>
      <c r="DK9" s="661"/>
      <c r="DL9" s="661"/>
      <c r="DM9" s="661"/>
      <c r="DN9" s="661"/>
      <c r="DO9" s="661"/>
      <c r="DP9" s="661"/>
      <c r="DQ9" s="661"/>
      <c r="DR9" s="661"/>
      <c r="DS9" s="661"/>
      <c r="DT9" s="661"/>
      <c r="DU9" s="661"/>
      <c r="DV9" s="661"/>
      <c r="DW9" s="661"/>
      <c r="DX9" s="661"/>
      <c r="DY9" s="661"/>
      <c r="DZ9" s="661"/>
    </row>
    <row r="10" spans="1:130" s="428" customFormat="1" ht="11.25" x14ac:dyDescent="0.2">
      <c r="A10" s="451" t="s">
        <v>22</v>
      </c>
      <c r="B10" s="449" t="s">
        <v>23</v>
      </c>
      <c r="C10" s="626">
        <v>8</v>
      </c>
      <c r="D10" s="627">
        <v>1227632.7</v>
      </c>
      <c r="E10" s="626"/>
      <c r="F10" s="627"/>
      <c r="G10" s="626">
        <v>1</v>
      </c>
      <c r="H10" s="627">
        <v>-28793.5</v>
      </c>
      <c r="I10" s="626">
        <v>0</v>
      </c>
      <c r="J10" s="626">
        <v>9</v>
      </c>
      <c r="K10" s="627">
        <v>1198839.2</v>
      </c>
      <c r="L10" s="627">
        <v>6.2541456121245023E-2</v>
      </c>
      <c r="M10" s="627">
        <v>7.3685934173898807E-2</v>
      </c>
      <c r="N10" s="661"/>
      <c r="O10" s="661"/>
      <c r="P10" s="661"/>
      <c r="Q10" s="661"/>
      <c r="R10" s="661"/>
      <c r="S10" s="661"/>
      <c r="T10" s="661"/>
      <c r="U10" s="661"/>
      <c r="V10" s="661"/>
      <c r="W10" s="661"/>
      <c r="X10" s="661"/>
      <c r="Y10" s="661"/>
      <c r="Z10" s="661"/>
      <c r="AA10" s="661"/>
      <c r="AB10" s="661"/>
      <c r="AC10" s="661"/>
      <c r="AD10" s="661"/>
      <c r="AE10" s="661"/>
      <c r="AF10" s="661"/>
      <c r="AG10" s="661"/>
      <c r="AH10" s="661"/>
      <c r="AI10" s="661"/>
      <c r="AJ10" s="661"/>
      <c r="AK10" s="661"/>
      <c r="AL10" s="661"/>
      <c r="AM10" s="661"/>
      <c r="AN10" s="661"/>
      <c r="AO10" s="661"/>
      <c r="AP10" s="661"/>
      <c r="AQ10" s="661"/>
      <c r="AR10" s="661"/>
      <c r="AS10" s="661"/>
      <c r="AT10" s="661"/>
      <c r="AU10" s="661"/>
      <c r="AV10" s="661"/>
      <c r="AW10" s="661"/>
      <c r="AX10" s="661"/>
      <c r="AY10" s="661"/>
      <c r="AZ10" s="661"/>
      <c r="BA10" s="661"/>
      <c r="BB10" s="661"/>
      <c r="BC10" s="661"/>
      <c r="BD10" s="661"/>
      <c r="BE10" s="661"/>
      <c r="BF10" s="661"/>
      <c r="BG10" s="661"/>
      <c r="BH10" s="661"/>
      <c r="BI10" s="661"/>
      <c r="BJ10" s="661"/>
      <c r="BK10" s="661"/>
      <c r="BL10" s="661"/>
      <c r="BM10" s="661"/>
      <c r="BN10" s="661"/>
      <c r="BO10" s="661"/>
      <c r="BP10" s="661"/>
      <c r="BQ10" s="661"/>
      <c r="BR10" s="661"/>
      <c r="BS10" s="661"/>
      <c r="BT10" s="661"/>
      <c r="BU10" s="661"/>
      <c r="BV10" s="661"/>
      <c r="BW10" s="661"/>
      <c r="BX10" s="661"/>
      <c r="BY10" s="661"/>
      <c r="BZ10" s="661"/>
      <c r="CA10" s="661"/>
      <c r="CB10" s="661"/>
      <c r="CC10" s="661"/>
      <c r="CD10" s="661"/>
      <c r="CE10" s="661"/>
      <c r="CF10" s="661"/>
      <c r="CG10" s="661"/>
      <c r="CH10" s="661"/>
      <c r="CI10" s="661"/>
      <c r="CJ10" s="661"/>
      <c r="CK10" s="661"/>
      <c r="CL10" s="661"/>
      <c r="CM10" s="661"/>
      <c r="CN10" s="661"/>
      <c r="CO10" s="661"/>
      <c r="CP10" s="661"/>
      <c r="CQ10" s="661"/>
      <c r="CR10" s="661"/>
      <c r="CS10" s="661"/>
      <c r="CT10" s="661"/>
      <c r="CU10" s="661"/>
      <c r="CV10" s="661"/>
      <c r="CW10" s="661"/>
      <c r="CX10" s="661"/>
      <c r="CY10" s="661"/>
      <c r="CZ10" s="661"/>
      <c r="DA10" s="661"/>
      <c r="DB10" s="661"/>
      <c r="DC10" s="661"/>
      <c r="DD10" s="661"/>
      <c r="DE10" s="661"/>
      <c r="DF10" s="661"/>
      <c r="DG10" s="661"/>
      <c r="DH10" s="661"/>
      <c r="DI10" s="661"/>
      <c r="DJ10" s="661"/>
      <c r="DK10" s="661"/>
      <c r="DL10" s="661"/>
      <c r="DM10" s="661"/>
      <c r="DN10" s="661"/>
      <c r="DO10" s="661"/>
      <c r="DP10" s="661"/>
      <c r="DQ10" s="661"/>
      <c r="DR10" s="661"/>
      <c r="DS10" s="661"/>
      <c r="DT10" s="661"/>
      <c r="DU10" s="661"/>
      <c r="DV10" s="661"/>
      <c r="DW10" s="661"/>
      <c r="DX10" s="661"/>
      <c r="DY10" s="661"/>
      <c r="DZ10" s="661"/>
    </row>
    <row r="11" spans="1:130" s="428" customFormat="1" ht="22.5" x14ac:dyDescent="0.2">
      <c r="A11" s="452" t="s">
        <v>26</v>
      </c>
      <c r="B11" s="450" t="s">
        <v>27</v>
      </c>
      <c r="C11" s="628">
        <v>64</v>
      </c>
      <c r="D11" s="629">
        <v>57738795.880000003</v>
      </c>
      <c r="E11" s="628">
        <v>3</v>
      </c>
      <c r="F11" s="629">
        <v>220144.22999999998</v>
      </c>
      <c r="G11" s="628">
        <v>11</v>
      </c>
      <c r="H11" s="629">
        <v>-830844.48</v>
      </c>
      <c r="I11" s="628">
        <v>14</v>
      </c>
      <c r="J11" s="628">
        <v>92</v>
      </c>
      <c r="K11" s="629">
        <v>57128095.630000003</v>
      </c>
      <c r="L11" s="629">
        <v>2.9802781608525435</v>
      </c>
      <c r="M11" s="629">
        <v>0.75323399377763223</v>
      </c>
      <c r="N11" s="661"/>
      <c r="O11" s="661"/>
      <c r="P11" s="661"/>
      <c r="Q11" s="661"/>
      <c r="R11" s="661"/>
      <c r="S11" s="661"/>
      <c r="T11" s="661"/>
      <c r="U11" s="661"/>
      <c r="V11" s="661"/>
      <c r="W11" s="661"/>
      <c r="X11" s="661"/>
      <c r="Y11" s="661"/>
      <c r="Z11" s="661"/>
      <c r="AA11" s="661"/>
      <c r="AB11" s="661"/>
      <c r="AC11" s="661"/>
      <c r="AD11" s="661"/>
      <c r="AE11" s="661"/>
      <c r="AF11" s="661"/>
      <c r="AG11" s="661"/>
      <c r="AH11" s="661"/>
      <c r="AI11" s="661"/>
      <c r="AJ11" s="661"/>
      <c r="AK11" s="661"/>
      <c r="AL11" s="661"/>
      <c r="AM11" s="661"/>
      <c r="AN11" s="661"/>
      <c r="AO11" s="661"/>
      <c r="AP11" s="661"/>
      <c r="AQ11" s="661"/>
      <c r="AR11" s="661"/>
      <c r="AS11" s="661"/>
      <c r="AT11" s="661"/>
      <c r="AU11" s="661"/>
      <c r="AV11" s="661"/>
      <c r="AW11" s="661"/>
      <c r="AX11" s="661"/>
      <c r="AY11" s="661"/>
      <c r="AZ11" s="661"/>
      <c r="BA11" s="661"/>
      <c r="BB11" s="661"/>
      <c r="BC11" s="661"/>
      <c r="BD11" s="661"/>
      <c r="BE11" s="661"/>
      <c r="BF11" s="661"/>
      <c r="BG11" s="661"/>
      <c r="BH11" s="661"/>
      <c r="BI11" s="661"/>
      <c r="BJ11" s="661"/>
      <c r="BK11" s="661"/>
      <c r="BL11" s="661"/>
      <c r="BM11" s="661"/>
      <c r="BN11" s="661"/>
      <c r="BO11" s="661"/>
      <c r="BP11" s="661"/>
      <c r="BQ11" s="661"/>
      <c r="BR11" s="661"/>
      <c r="BS11" s="661"/>
      <c r="BT11" s="661"/>
      <c r="BU11" s="661"/>
      <c r="BV11" s="661"/>
      <c r="BW11" s="661"/>
      <c r="BX11" s="661"/>
      <c r="BY11" s="661"/>
      <c r="BZ11" s="661"/>
      <c r="CA11" s="661"/>
      <c r="CB11" s="661"/>
      <c r="CC11" s="661"/>
      <c r="CD11" s="661"/>
      <c r="CE11" s="661"/>
      <c r="CF11" s="661"/>
      <c r="CG11" s="661"/>
      <c r="CH11" s="661"/>
      <c r="CI11" s="661"/>
      <c r="CJ11" s="661"/>
      <c r="CK11" s="661"/>
      <c r="CL11" s="661"/>
      <c r="CM11" s="661"/>
      <c r="CN11" s="661"/>
      <c r="CO11" s="661"/>
      <c r="CP11" s="661"/>
      <c r="CQ11" s="661"/>
      <c r="CR11" s="661"/>
      <c r="CS11" s="661"/>
      <c r="CT11" s="661"/>
      <c r="CU11" s="661"/>
      <c r="CV11" s="661"/>
      <c r="CW11" s="661"/>
      <c r="CX11" s="661"/>
      <c r="CY11" s="661"/>
      <c r="CZ11" s="661"/>
      <c r="DA11" s="661"/>
      <c r="DB11" s="661"/>
      <c r="DC11" s="661"/>
      <c r="DD11" s="661"/>
      <c r="DE11" s="661"/>
      <c r="DF11" s="661"/>
      <c r="DG11" s="661"/>
      <c r="DH11" s="661"/>
      <c r="DI11" s="661"/>
      <c r="DJ11" s="661"/>
      <c r="DK11" s="661"/>
      <c r="DL11" s="661"/>
      <c r="DM11" s="661"/>
      <c r="DN11" s="661"/>
      <c r="DO11" s="661"/>
      <c r="DP11" s="661"/>
      <c r="DQ11" s="661"/>
      <c r="DR11" s="661"/>
      <c r="DS11" s="661"/>
      <c r="DT11" s="661"/>
      <c r="DU11" s="661"/>
      <c r="DV11" s="661"/>
      <c r="DW11" s="661"/>
      <c r="DX11" s="661"/>
      <c r="DY11" s="661"/>
      <c r="DZ11" s="661"/>
    </row>
    <row r="12" spans="1:130" s="428" customFormat="1" ht="11.25" x14ac:dyDescent="0.2">
      <c r="A12" s="451" t="s">
        <v>28</v>
      </c>
      <c r="B12" s="449" t="s">
        <v>29</v>
      </c>
      <c r="C12" s="626">
        <v>335</v>
      </c>
      <c r="D12" s="627">
        <v>81042806.160000011</v>
      </c>
      <c r="E12" s="626">
        <v>4</v>
      </c>
      <c r="F12" s="627">
        <v>303162</v>
      </c>
      <c r="G12" s="626">
        <v>16</v>
      </c>
      <c r="H12" s="627">
        <v>-1876030.68</v>
      </c>
      <c r="I12" s="626">
        <v>8</v>
      </c>
      <c r="J12" s="626">
        <v>363</v>
      </c>
      <c r="K12" s="627">
        <v>79469937.480000004</v>
      </c>
      <c r="L12" s="627">
        <v>4.1458150583193358</v>
      </c>
      <c r="M12" s="627">
        <v>2.9719993450139186</v>
      </c>
      <c r="N12" s="661"/>
      <c r="O12" s="661"/>
      <c r="P12" s="661"/>
      <c r="Q12" s="661"/>
      <c r="R12" s="661"/>
      <c r="S12" s="661"/>
      <c r="T12" s="661"/>
      <c r="U12" s="661"/>
      <c r="V12" s="661"/>
      <c r="W12" s="661"/>
      <c r="X12" s="661"/>
      <c r="Y12" s="661"/>
      <c r="Z12" s="661"/>
      <c r="AA12" s="661"/>
      <c r="AB12" s="661"/>
      <c r="AC12" s="661"/>
      <c r="AD12" s="661"/>
      <c r="AE12" s="661"/>
      <c r="AF12" s="661"/>
      <c r="AG12" s="661"/>
      <c r="AH12" s="661"/>
      <c r="AI12" s="661"/>
      <c r="AJ12" s="661"/>
      <c r="AK12" s="661"/>
      <c r="AL12" s="661"/>
      <c r="AM12" s="661"/>
      <c r="AN12" s="661"/>
      <c r="AO12" s="661"/>
      <c r="AP12" s="661"/>
      <c r="AQ12" s="661"/>
      <c r="AR12" s="661"/>
      <c r="AS12" s="661"/>
      <c r="AT12" s="661"/>
      <c r="AU12" s="661"/>
      <c r="AV12" s="661"/>
      <c r="AW12" s="661"/>
      <c r="AX12" s="661"/>
      <c r="AY12" s="661"/>
      <c r="AZ12" s="661"/>
      <c r="BA12" s="661"/>
      <c r="BB12" s="661"/>
      <c r="BC12" s="661"/>
      <c r="BD12" s="661"/>
      <c r="BE12" s="661"/>
      <c r="BF12" s="661"/>
      <c r="BG12" s="661"/>
      <c r="BH12" s="661"/>
      <c r="BI12" s="661"/>
      <c r="BJ12" s="661"/>
      <c r="BK12" s="661"/>
      <c r="BL12" s="661"/>
      <c r="BM12" s="661"/>
      <c r="BN12" s="661"/>
      <c r="BO12" s="661"/>
      <c r="BP12" s="661"/>
      <c r="BQ12" s="661"/>
      <c r="BR12" s="661"/>
      <c r="BS12" s="661"/>
      <c r="BT12" s="661"/>
      <c r="BU12" s="661"/>
      <c r="BV12" s="661"/>
      <c r="BW12" s="661"/>
      <c r="BX12" s="661"/>
      <c r="BY12" s="661"/>
      <c r="BZ12" s="661"/>
      <c r="CA12" s="661"/>
      <c r="CB12" s="661"/>
      <c r="CC12" s="661"/>
      <c r="CD12" s="661"/>
      <c r="CE12" s="661"/>
      <c r="CF12" s="661"/>
      <c r="CG12" s="661"/>
      <c r="CH12" s="661"/>
      <c r="CI12" s="661"/>
      <c r="CJ12" s="661"/>
      <c r="CK12" s="661"/>
      <c r="CL12" s="661"/>
      <c r="CM12" s="661"/>
      <c r="CN12" s="661"/>
      <c r="CO12" s="661"/>
      <c r="CP12" s="661"/>
      <c r="CQ12" s="661"/>
      <c r="CR12" s="661"/>
      <c r="CS12" s="661"/>
      <c r="CT12" s="661"/>
      <c r="CU12" s="661"/>
      <c r="CV12" s="661"/>
      <c r="CW12" s="661"/>
      <c r="CX12" s="661"/>
      <c r="CY12" s="661"/>
      <c r="CZ12" s="661"/>
      <c r="DA12" s="661"/>
      <c r="DB12" s="661"/>
      <c r="DC12" s="661"/>
      <c r="DD12" s="661"/>
      <c r="DE12" s="661"/>
      <c r="DF12" s="661"/>
      <c r="DG12" s="661"/>
      <c r="DH12" s="661"/>
      <c r="DI12" s="661"/>
      <c r="DJ12" s="661"/>
      <c r="DK12" s="661"/>
      <c r="DL12" s="661"/>
      <c r="DM12" s="661"/>
      <c r="DN12" s="661"/>
      <c r="DO12" s="661"/>
      <c r="DP12" s="661"/>
      <c r="DQ12" s="661"/>
      <c r="DR12" s="661"/>
      <c r="DS12" s="661"/>
      <c r="DT12" s="661"/>
      <c r="DU12" s="661"/>
      <c r="DV12" s="661"/>
      <c r="DW12" s="661"/>
      <c r="DX12" s="661"/>
      <c r="DY12" s="661"/>
      <c r="DZ12" s="661"/>
    </row>
    <row r="13" spans="1:130" s="428" customFormat="1" ht="11.25" x14ac:dyDescent="0.2">
      <c r="A13" s="452" t="s">
        <v>30</v>
      </c>
      <c r="B13" s="450" t="s">
        <v>31</v>
      </c>
      <c r="C13" s="628">
        <v>3</v>
      </c>
      <c r="D13" s="629">
        <v>2495813.5</v>
      </c>
      <c r="E13" s="628"/>
      <c r="F13" s="629"/>
      <c r="G13" s="628"/>
      <c r="H13" s="629"/>
      <c r="I13" s="628">
        <v>0</v>
      </c>
      <c r="J13" s="628">
        <v>3</v>
      </c>
      <c r="K13" s="629">
        <v>2495813.5</v>
      </c>
      <c r="L13" s="629">
        <v>0.13020245792518378</v>
      </c>
      <c r="M13" s="629">
        <v>2.4561978057966269E-2</v>
      </c>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1"/>
      <c r="AK13" s="661"/>
      <c r="AL13" s="661"/>
      <c r="AM13" s="661"/>
      <c r="AN13" s="661"/>
      <c r="AO13" s="661"/>
      <c r="AP13" s="661"/>
      <c r="AQ13" s="661"/>
      <c r="AR13" s="661"/>
      <c r="AS13" s="661"/>
      <c r="AT13" s="661"/>
      <c r="AU13" s="661"/>
      <c r="AV13" s="661"/>
      <c r="AW13" s="661"/>
      <c r="AX13" s="661"/>
      <c r="AY13" s="661"/>
      <c r="AZ13" s="661"/>
      <c r="BA13" s="661"/>
      <c r="BB13" s="661"/>
      <c r="BC13" s="661"/>
      <c r="BD13" s="661"/>
      <c r="BE13" s="661"/>
      <c r="BF13" s="661"/>
      <c r="BG13" s="661"/>
      <c r="BH13" s="661"/>
      <c r="BI13" s="661"/>
      <c r="BJ13" s="661"/>
      <c r="BK13" s="661"/>
      <c r="BL13" s="661"/>
      <c r="BM13" s="661"/>
      <c r="BN13" s="661"/>
      <c r="BO13" s="661"/>
      <c r="BP13" s="661"/>
      <c r="BQ13" s="661"/>
      <c r="BR13" s="661"/>
      <c r="BS13" s="661"/>
      <c r="BT13" s="661"/>
      <c r="BU13" s="661"/>
      <c r="BV13" s="661"/>
      <c r="BW13" s="661"/>
      <c r="BX13" s="661"/>
      <c r="BY13" s="661"/>
      <c r="BZ13" s="661"/>
      <c r="CA13" s="661"/>
      <c r="CB13" s="661"/>
      <c r="CC13" s="661"/>
      <c r="CD13" s="661"/>
      <c r="CE13" s="661"/>
      <c r="CF13" s="661"/>
      <c r="CG13" s="661"/>
      <c r="CH13" s="661"/>
      <c r="CI13" s="661"/>
      <c r="CJ13" s="661"/>
      <c r="CK13" s="661"/>
      <c r="CL13" s="661"/>
      <c r="CM13" s="661"/>
      <c r="CN13" s="661"/>
      <c r="CO13" s="661"/>
      <c r="CP13" s="661"/>
      <c r="CQ13" s="661"/>
      <c r="CR13" s="661"/>
      <c r="CS13" s="661"/>
      <c r="CT13" s="661"/>
      <c r="CU13" s="661"/>
      <c r="CV13" s="661"/>
      <c r="CW13" s="661"/>
      <c r="CX13" s="661"/>
      <c r="CY13" s="661"/>
      <c r="CZ13" s="661"/>
      <c r="DA13" s="661"/>
      <c r="DB13" s="661"/>
      <c r="DC13" s="661"/>
      <c r="DD13" s="661"/>
      <c r="DE13" s="661"/>
      <c r="DF13" s="661"/>
      <c r="DG13" s="661"/>
      <c r="DH13" s="661"/>
      <c r="DI13" s="661"/>
      <c r="DJ13" s="661"/>
      <c r="DK13" s="661"/>
      <c r="DL13" s="661"/>
      <c r="DM13" s="661"/>
      <c r="DN13" s="661"/>
      <c r="DO13" s="661"/>
      <c r="DP13" s="661"/>
      <c r="DQ13" s="661"/>
      <c r="DR13" s="661"/>
      <c r="DS13" s="661"/>
      <c r="DT13" s="661"/>
      <c r="DU13" s="661"/>
      <c r="DV13" s="661"/>
      <c r="DW13" s="661"/>
      <c r="DX13" s="661"/>
      <c r="DY13" s="661"/>
      <c r="DZ13" s="661"/>
    </row>
    <row r="14" spans="1:130" s="428" customFormat="1" ht="11.25" x14ac:dyDescent="0.2">
      <c r="A14" s="451" t="s">
        <v>32</v>
      </c>
      <c r="B14" s="449" t="s">
        <v>33</v>
      </c>
      <c r="C14" s="626">
        <v>10</v>
      </c>
      <c r="D14" s="627">
        <v>8448006.5</v>
      </c>
      <c r="E14" s="626">
        <v>3</v>
      </c>
      <c r="F14" s="627">
        <v>1655727.8</v>
      </c>
      <c r="G14" s="626">
        <v>3</v>
      </c>
      <c r="H14" s="627">
        <v>-1248939.5</v>
      </c>
      <c r="I14" s="626">
        <v>1</v>
      </c>
      <c r="J14" s="626">
        <v>17</v>
      </c>
      <c r="K14" s="627">
        <v>8854794.8000000007</v>
      </c>
      <c r="L14" s="627">
        <v>0.46193998364987454</v>
      </c>
      <c r="M14" s="627">
        <v>0.13918454232847552</v>
      </c>
      <c r="N14" s="661"/>
      <c r="O14" s="661"/>
      <c r="P14" s="661"/>
      <c r="Q14" s="661"/>
      <c r="R14" s="661"/>
      <c r="S14" s="661"/>
      <c r="T14" s="661"/>
      <c r="U14" s="661"/>
      <c r="V14" s="661"/>
      <c r="W14" s="661"/>
      <c r="X14" s="661"/>
      <c r="Y14" s="661"/>
      <c r="Z14" s="661"/>
      <c r="AA14" s="661"/>
      <c r="AB14" s="661"/>
      <c r="AC14" s="661"/>
      <c r="AD14" s="661"/>
      <c r="AE14" s="661"/>
      <c r="AF14" s="661"/>
      <c r="AG14" s="661"/>
      <c r="AH14" s="661"/>
      <c r="AI14" s="661"/>
      <c r="AJ14" s="661"/>
      <c r="AK14" s="661"/>
      <c r="AL14" s="661"/>
      <c r="AM14" s="661"/>
      <c r="AN14" s="661"/>
      <c r="AO14" s="661"/>
      <c r="AP14" s="661"/>
      <c r="AQ14" s="661"/>
      <c r="AR14" s="661"/>
      <c r="AS14" s="661"/>
      <c r="AT14" s="661"/>
      <c r="AU14" s="661"/>
      <c r="AV14" s="661"/>
      <c r="AW14" s="661"/>
      <c r="AX14" s="661"/>
      <c r="AY14" s="661"/>
      <c r="AZ14" s="661"/>
      <c r="BA14" s="661"/>
      <c r="BB14" s="661"/>
      <c r="BC14" s="661"/>
      <c r="BD14" s="661"/>
      <c r="BE14" s="661"/>
      <c r="BF14" s="661"/>
      <c r="BG14" s="661"/>
      <c r="BH14" s="661"/>
      <c r="BI14" s="661"/>
      <c r="BJ14" s="661"/>
      <c r="BK14" s="661"/>
      <c r="BL14" s="661"/>
      <c r="BM14" s="661"/>
      <c r="BN14" s="661"/>
      <c r="BO14" s="661"/>
      <c r="BP14" s="661"/>
      <c r="BQ14" s="661"/>
      <c r="BR14" s="661"/>
      <c r="BS14" s="661"/>
      <c r="BT14" s="661"/>
      <c r="BU14" s="661"/>
      <c r="BV14" s="661"/>
      <c r="BW14" s="661"/>
      <c r="BX14" s="661"/>
      <c r="BY14" s="661"/>
      <c r="BZ14" s="661"/>
      <c r="CA14" s="661"/>
      <c r="CB14" s="661"/>
      <c r="CC14" s="661"/>
      <c r="CD14" s="661"/>
      <c r="CE14" s="661"/>
      <c r="CF14" s="661"/>
      <c r="CG14" s="661"/>
      <c r="CH14" s="661"/>
      <c r="CI14" s="661"/>
      <c r="CJ14" s="661"/>
      <c r="CK14" s="661"/>
      <c r="CL14" s="661"/>
      <c r="CM14" s="661"/>
      <c r="CN14" s="661"/>
      <c r="CO14" s="661"/>
      <c r="CP14" s="661"/>
      <c r="CQ14" s="661"/>
      <c r="CR14" s="661"/>
      <c r="CS14" s="661"/>
      <c r="CT14" s="661"/>
      <c r="CU14" s="661"/>
      <c r="CV14" s="661"/>
      <c r="CW14" s="661"/>
      <c r="CX14" s="661"/>
      <c r="CY14" s="661"/>
      <c r="CZ14" s="661"/>
      <c r="DA14" s="661"/>
      <c r="DB14" s="661"/>
      <c r="DC14" s="661"/>
      <c r="DD14" s="661"/>
      <c r="DE14" s="661"/>
      <c r="DF14" s="661"/>
      <c r="DG14" s="661"/>
      <c r="DH14" s="661"/>
      <c r="DI14" s="661"/>
      <c r="DJ14" s="661"/>
      <c r="DK14" s="661"/>
      <c r="DL14" s="661"/>
      <c r="DM14" s="661"/>
      <c r="DN14" s="661"/>
      <c r="DO14" s="661"/>
      <c r="DP14" s="661"/>
      <c r="DQ14" s="661"/>
      <c r="DR14" s="661"/>
      <c r="DS14" s="661"/>
      <c r="DT14" s="661"/>
      <c r="DU14" s="661"/>
      <c r="DV14" s="661"/>
      <c r="DW14" s="661"/>
      <c r="DX14" s="661"/>
      <c r="DY14" s="661"/>
      <c r="DZ14" s="661"/>
    </row>
    <row r="15" spans="1:130" s="428" customFormat="1" ht="22.5" x14ac:dyDescent="0.2">
      <c r="A15" s="452" t="s">
        <v>34</v>
      </c>
      <c r="B15" s="450" t="s">
        <v>35</v>
      </c>
      <c r="C15" s="628">
        <v>1</v>
      </c>
      <c r="D15" s="629">
        <v>324000</v>
      </c>
      <c r="E15" s="628"/>
      <c r="F15" s="629"/>
      <c r="G15" s="628"/>
      <c r="H15" s="629"/>
      <c r="I15" s="628">
        <v>0</v>
      </c>
      <c r="J15" s="628">
        <v>1</v>
      </c>
      <c r="K15" s="629">
        <v>324000</v>
      </c>
      <c r="L15" s="629">
        <v>1.690254354652683E-2</v>
      </c>
      <c r="M15" s="629">
        <v>8.187326019322089E-3</v>
      </c>
      <c r="N15" s="661"/>
      <c r="O15" s="661"/>
      <c r="P15" s="661"/>
      <c r="Q15" s="661"/>
      <c r="R15" s="661"/>
      <c r="S15" s="661"/>
      <c r="T15" s="661"/>
      <c r="U15" s="661"/>
      <c r="V15" s="661"/>
      <c r="W15" s="661"/>
      <c r="X15" s="661"/>
      <c r="Y15" s="661"/>
      <c r="Z15" s="661"/>
      <c r="AA15" s="661"/>
      <c r="AB15" s="661"/>
      <c r="AC15" s="661"/>
      <c r="AD15" s="661"/>
      <c r="AE15" s="661"/>
      <c r="AF15" s="661"/>
      <c r="AG15" s="661"/>
      <c r="AH15" s="661"/>
      <c r="AI15" s="661"/>
      <c r="AJ15" s="661"/>
      <c r="AK15" s="661"/>
      <c r="AL15" s="661"/>
      <c r="AM15" s="661"/>
      <c r="AN15" s="661"/>
      <c r="AO15" s="661"/>
      <c r="AP15" s="661"/>
      <c r="AQ15" s="661"/>
      <c r="AR15" s="661"/>
      <c r="AS15" s="661"/>
      <c r="AT15" s="661"/>
      <c r="AU15" s="661"/>
      <c r="AV15" s="661"/>
      <c r="AW15" s="661"/>
      <c r="AX15" s="661"/>
      <c r="AY15" s="661"/>
      <c r="AZ15" s="661"/>
      <c r="BA15" s="661"/>
      <c r="BB15" s="661"/>
      <c r="BC15" s="661"/>
      <c r="BD15" s="661"/>
      <c r="BE15" s="661"/>
      <c r="BF15" s="661"/>
      <c r="BG15" s="661"/>
      <c r="BH15" s="661"/>
      <c r="BI15" s="661"/>
      <c r="BJ15" s="661"/>
      <c r="BK15" s="661"/>
      <c r="BL15" s="661"/>
      <c r="BM15" s="661"/>
      <c r="BN15" s="661"/>
      <c r="BO15" s="661"/>
      <c r="BP15" s="661"/>
      <c r="BQ15" s="661"/>
      <c r="BR15" s="661"/>
      <c r="BS15" s="661"/>
      <c r="BT15" s="661"/>
      <c r="BU15" s="661"/>
      <c r="BV15" s="661"/>
      <c r="BW15" s="661"/>
      <c r="BX15" s="661"/>
      <c r="BY15" s="661"/>
      <c r="BZ15" s="661"/>
      <c r="CA15" s="661"/>
      <c r="CB15" s="661"/>
      <c r="CC15" s="661"/>
      <c r="CD15" s="661"/>
      <c r="CE15" s="661"/>
      <c r="CF15" s="661"/>
      <c r="CG15" s="661"/>
      <c r="CH15" s="661"/>
      <c r="CI15" s="661"/>
      <c r="CJ15" s="661"/>
      <c r="CK15" s="661"/>
      <c r="CL15" s="661"/>
      <c r="CM15" s="661"/>
      <c r="CN15" s="661"/>
      <c r="CO15" s="661"/>
      <c r="CP15" s="661"/>
      <c r="CQ15" s="661"/>
      <c r="CR15" s="661"/>
      <c r="CS15" s="661"/>
      <c r="CT15" s="661"/>
      <c r="CU15" s="661"/>
      <c r="CV15" s="661"/>
      <c r="CW15" s="661"/>
      <c r="CX15" s="661"/>
      <c r="CY15" s="661"/>
      <c r="CZ15" s="661"/>
      <c r="DA15" s="661"/>
      <c r="DB15" s="661"/>
      <c r="DC15" s="661"/>
      <c r="DD15" s="661"/>
      <c r="DE15" s="661"/>
      <c r="DF15" s="661"/>
      <c r="DG15" s="661"/>
      <c r="DH15" s="661"/>
      <c r="DI15" s="661"/>
      <c r="DJ15" s="661"/>
      <c r="DK15" s="661"/>
      <c r="DL15" s="661"/>
      <c r="DM15" s="661"/>
      <c r="DN15" s="661"/>
      <c r="DO15" s="661"/>
      <c r="DP15" s="661"/>
      <c r="DQ15" s="661"/>
      <c r="DR15" s="661"/>
      <c r="DS15" s="661"/>
      <c r="DT15" s="661"/>
      <c r="DU15" s="661"/>
      <c r="DV15" s="661"/>
      <c r="DW15" s="661"/>
      <c r="DX15" s="661"/>
      <c r="DY15" s="661"/>
      <c r="DZ15" s="661"/>
    </row>
    <row r="16" spans="1:130" s="428" customFormat="1" ht="11.25" x14ac:dyDescent="0.2">
      <c r="A16" s="451" t="s">
        <v>36</v>
      </c>
      <c r="B16" s="449" t="s">
        <v>37</v>
      </c>
      <c r="C16" s="626">
        <v>1015</v>
      </c>
      <c r="D16" s="627">
        <v>129277010.52000001</v>
      </c>
      <c r="E16" s="626">
        <v>108</v>
      </c>
      <c r="F16" s="627">
        <v>1762621.5500000003</v>
      </c>
      <c r="G16" s="626">
        <v>179</v>
      </c>
      <c r="H16" s="627">
        <v>-7795894.3300000001</v>
      </c>
      <c r="I16" s="626">
        <v>31</v>
      </c>
      <c r="J16" s="626">
        <v>1333</v>
      </c>
      <c r="K16" s="627">
        <v>123243737.74000001</v>
      </c>
      <c r="L16" s="627">
        <v>6.4294217407008709</v>
      </c>
      <c r="M16" s="627">
        <v>10.913705583756345</v>
      </c>
      <c r="N16" s="661"/>
      <c r="O16" s="661"/>
      <c r="P16" s="661"/>
      <c r="Q16" s="661"/>
      <c r="R16" s="661"/>
      <c r="S16" s="661"/>
      <c r="T16" s="661"/>
      <c r="U16" s="661"/>
      <c r="V16" s="661"/>
      <c r="W16" s="661"/>
      <c r="X16" s="661"/>
      <c r="Y16" s="661"/>
      <c r="Z16" s="661"/>
      <c r="AA16" s="661"/>
      <c r="AB16" s="661"/>
      <c r="AC16" s="661"/>
      <c r="AD16" s="661"/>
      <c r="AE16" s="661"/>
      <c r="AF16" s="661"/>
      <c r="AG16" s="661"/>
      <c r="AH16" s="661"/>
      <c r="AI16" s="661"/>
      <c r="AJ16" s="661"/>
      <c r="AK16" s="661"/>
      <c r="AL16" s="661"/>
      <c r="AM16" s="661"/>
      <c r="AN16" s="661"/>
      <c r="AO16" s="661"/>
      <c r="AP16" s="661"/>
      <c r="AQ16" s="661"/>
      <c r="AR16" s="661"/>
      <c r="AS16" s="661"/>
      <c r="AT16" s="661"/>
      <c r="AU16" s="661"/>
      <c r="AV16" s="661"/>
      <c r="AW16" s="661"/>
      <c r="AX16" s="661"/>
      <c r="AY16" s="661"/>
      <c r="AZ16" s="661"/>
      <c r="BA16" s="661"/>
      <c r="BB16" s="661"/>
      <c r="BC16" s="661"/>
      <c r="BD16" s="661"/>
      <c r="BE16" s="661"/>
      <c r="BF16" s="661"/>
      <c r="BG16" s="661"/>
      <c r="BH16" s="661"/>
      <c r="BI16" s="661"/>
      <c r="BJ16" s="661"/>
      <c r="BK16" s="661"/>
      <c r="BL16" s="661"/>
      <c r="BM16" s="661"/>
      <c r="BN16" s="661"/>
      <c r="BO16" s="661"/>
      <c r="BP16" s="661"/>
      <c r="BQ16" s="661"/>
      <c r="BR16" s="661"/>
      <c r="BS16" s="661"/>
      <c r="BT16" s="661"/>
      <c r="BU16" s="661"/>
      <c r="BV16" s="661"/>
      <c r="BW16" s="661"/>
      <c r="BX16" s="661"/>
      <c r="BY16" s="661"/>
      <c r="BZ16" s="661"/>
      <c r="CA16" s="661"/>
      <c r="CB16" s="661"/>
      <c r="CC16" s="661"/>
      <c r="CD16" s="661"/>
      <c r="CE16" s="661"/>
      <c r="CF16" s="661"/>
      <c r="CG16" s="661"/>
      <c r="CH16" s="661"/>
      <c r="CI16" s="661"/>
      <c r="CJ16" s="661"/>
      <c r="CK16" s="661"/>
      <c r="CL16" s="661"/>
      <c r="CM16" s="661"/>
      <c r="CN16" s="661"/>
      <c r="CO16" s="661"/>
      <c r="CP16" s="661"/>
      <c r="CQ16" s="661"/>
      <c r="CR16" s="661"/>
      <c r="CS16" s="661"/>
      <c r="CT16" s="661"/>
      <c r="CU16" s="661"/>
      <c r="CV16" s="661"/>
      <c r="CW16" s="661"/>
      <c r="CX16" s="661"/>
      <c r="CY16" s="661"/>
      <c r="CZ16" s="661"/>
      <c r="DA16" s="661"/>
      <c r="DB16" s="661"/>
      <c r="DC16" s="661"/>
      <c r="DD16" s="661"/>
      <c r="DE16" s="661"/>
      <c r="DF16" s="661"/>
      <c r="DG16" s="661"/>
      <c r="DH16" s="661"/>
      <c r="DI16" s="661"/>
      <c r="DJ16" s="661"/>
      <c r="DK16" s="661"/>
      <c r="DL16" s="661"/>
      <c r="DM16" s="661"/>
      <c r="DN16" s="661"/>
      <c r="DO16" s="661"/>
      <c r="DP16" s="661"/>
      <c r="DQ16" s="661"/>
      <c r="DR16" s="661"/>
      <c r="DS16" s="661"/>
      <c r="DT16" s="661"/>
      <c r="DU16" s="661"/>
      <c r="DV16" s="661"/>
      <c r="DW16" s="661"/>
      <c r="DX16" s="661"/>
      <c r="DY16" s="661"/>
      <c r="DZ16" s="661"/>
    </row>
    <row r="17" spans="1:130" s="428" customFormat="1" ht="11.25" x14ac:dyDescent="0.2">
      <c r="A17" s="452" t="s">
        <v>38</v>
      </c>
      <c r="B17" s="450" t="s">
        <v>39</v>
      </c>
      <c r="C17" s="628">
        <v>1</v>
      </c>
      <c r="D17" s="629">
        <v>582365.78</v>
      </c>
      <c r="E17" s="628">
        <v>1</v>
      </c>
      <c r="F17" s="629">
        <v>75189.11</v>
      </c>
      <c r="G17" s="628"/>
      <c r="H17" s="629"/>
      <c r="I17" s="628">
        <v>0</v>
      </c>
      <c r="J17" s="628">
        <v>2</v>
      </c>
      <c r="K17" s="629">
        <v>657554.89</v>
      </c>
      <c r="L17" s="629">
        <v>3.4303549884125491E-2</v>
      </c>
      <c r="M17" s="629">
        <v>1.6374652038644178E-2</v>
      </c>
      <c r="N17" s="661"/>
      <c r="O17" s="661"/>
      <c r="P17" s="661"/>
      <c r="Q17" s="661"/>
      <c r="R17" s="661"/>
      <c r="S17" s="661"/>
      <c r="T17" s="661"/>
      <c r="U17" s="661"/>
      <c r="V17" s="661"/>
      <c r="W17" s="661"/>
      <c r="X17" s="661"/>
      <c r="Y17" s="661"/>
      <c r="Z17" s="661"/>
      <c r="AA17" s="661"/>
      <c r="AB17" s="661"/>
      <c r="AC17" s="661"/>
      <c r="AD17" s="661"/>
      <c r="AE17" s="661"/>
      <c r="AF17" s="661"/>
      <c r="AG17" s="661"/>
      <c r="AH17" s="661"/>
      <c r="AI17" s="661"/>
      <c r="AJ17" s="661"/>
      <c r="AK17" s="661"/>
      <c r="AL17" s="661"/>
      <c r="AM17" s="661"/>
      <c r="AN17" s="661"/>
      <c r="AO17" s="661"/>
      <c r="AP17" s="661"/>
      <c r="AQ17" s="661"/>
      <c r="AR17" s="661"/>
      <c r="AS17" s="661"/>
      <c r="AT17" s="661"/>
      <c r="AU17" s="661"/>
      <c r="AV17" s="661"/>
      <c r="AW17" s="661"/>
      <c r="AX17" s="661"/>
      <c r="AY17" s="661"/>
      <c r="AZ17" s="661"/>
      <c r="BA17" s="661"/>
      <c r="BB17" s="661"/>
      <c r="BC17" s="661"/>
      <c r="BD17" s="661"/>
      <c r="BE17" s="661"/>
      <c r="BF17" s="661"/>
      <c r="BG17" s="661"/>
      <c r="BH17" s="661"/>
      <c r="BI17" s="661"/>
      <c r="BJ17" s="661"/>
      <c r="BK17" s="661"/>
      <c r="BL17" s="661"/>
      <c r="BM17" s="661"/>
      <c r="BN17" s="661"/>
      <c r="BO17" s="661"/>
      <c r="BP17" s="661"/>
      <c r="BQ17" s="661"/>
      <c r="BR17" s="661"/>
      <c r="BS17" s="661"/>
      <c r="BT17" s="661"/>
      <c r="BU17" s="661"/>
      <c r="BV17" s="661"/>
      <c r="BW17" s="661"/>
      <c r="BX17" s="661"/>
      <c r="BY17" s="661"/>
      <c r="BZ17" s="661"/>
      <c r="CA17" s="661"/>
      <c r="CB17" s="661"/>
      <c r="CC17" s="661"/>
      <c r="CD17" s="661"/>
      <c r="CE17" s="661"/>
      <c r="CF17" s="661"/>
      <c r="CG17" s="661"/>
      <c r="CH17" s="661"/>
      <c r="CI17" s="661"/>
      <c r="CJ17" s="661"/>
      <c r="CK17" s="661"/>
      <c r="CL17" s="661"/>
      <c r="CM17" s="661"/>
      <c r="CN17" s="661"/>
      <c r="CO17" s="661"/>
      <c r="CP17" s="661"/>
      <c r="CQ17" s="661"/>
      <c r="CR17" s="661"/>
      <c r="CS17" s="661"/>
      <c r="CT17" s="661"/>
      <c r="CU17" s="661"/>
      <c r="CV17" s="661"/>
      <c r="CW17" s="661"/>
      <c r="CX17" s="661"/>
      <c r="CY17" s="661"/>
      <c r="CZ17" s="661"/>
      <c r="DA17" s="661"/>
      <c r="DB17" s="661"/>
      <c r="DC17" s="661"/>
      <c r="DD17" s="661"/>
      <c r="DE17" s="661"/>
      <c r="DF17" s="661"/>
      <c r="DG17" s="661"/>
      <c r="DH17" s="661"/>
      <c r="DI17" s="661"/>
      <c r="DJ17" s="661"/>
      <c r="DK17" s="661"/>
      <c r="DL17" s="661"/>
      <c r="DM17" s="661"/>
      <c r="DN17" s="661"/>
      <c r="DO17" s="661"/>
      <c r="DP17" s="661"/>
      <c r="DQ17" s="661"/>
      <c r="DR17" s="661"/>
      <c r="DS17" s="661"/>
      <c r="DT17" s="661"/>
      <c r="DU17" s="661"/>
      <c r="DV17" s="661"/>
      <c r="DW17" s="661"/>
      <c r="DX17" s="661"/>
      <c r="DY17" s="661"/>
      <c r="DZ17" s="661"/>
    </row>
    <row r="18" spans="1:130" s="428" customFormat="1" ht="11.25" x14ac:dyDescent="0.2">
      <c r="A18" s="451" t="s">
        <v>40</v>
      </c>
      <c r="B18" s="449" t="s">
        <v>41</v>
      </c>
      <c r="C18" s="626">
        <v>12</v>
      </c>
      <c r="D18" s="627">
        <v>1925409.23</v>
      </c>
      <c r="E18" s="626">
        <v>3</v>
      </c>
      <c r="F18" s="627">
        <v>102780</v>
      </c>
      <c r="G18" s="626">
        <v>1</v>
      </c>
      <c r="H18" s="627">
        <v>-87700</v>
      </c>
      <c r="I18" s="626">
        <v>0</v>
      </c>
      <c r="J18" s="626">
        <v>16</v>
      </c>
      <c r="K18" s="627">
        <v>1940489.23</v>
      </c>
      <c r="L18" s="627">
        <v>0.10123211022111518</v>
      </c>
      <c r="M18" s="627">
        <v>0.13099721630915342</v>
      </c>
      <c r="N18" s="661"/>
      <c r="O18" s="661"/>
      <c r="P18" s="661"/>
      <c r="Q18" s="661"/>
      <c r="R18" s="661"/>
      <c r="S18" s="661"/>
      <c r="T18" s="661"/>
      <c r="U18" s="661"/>
      <c r="V18" s="661"/>
      <c r="W18" s="661"/>
      <c r="X18" s="661"/>
      <c r="Y18" s="661"/>
      <c r="Z18" s="661"/>
      <c r="AA18" s="661"/>
      <c r="AB18" s="661"/>
      <c r="AC18" s="661"/>
      <c r="AD18" s="661"/>
      <c r="AE18" s="661"/>
      <c r="AF18" s="661"/>
      <c r="AG18" s="661"/>
      <c r="AH18" s="661"/>
      <c r="AI18" s="661"/>
      <c r="AJ18" s="661"/>
      <c r="AK18" s="661"/>
      <c r="AL18" s="661"/>
      <c r="AM18" s="661"/>
      <c r="AN18" s="661"/>
      <c r="AO18" s="661"/>
      <c r="AP18" s="661"/>
      <c r="AQ18" s="661"/>
      <c r="AR18" s="661"/>
      <c r="AS18" s="661"/>
      <c r="AT18" s="661"/>
      <c r="AU18" s="661"/>
      <c r="AV18" s="661"/>
      <c r="AW18" s="661"/>
      <c r="AX18" s="661"/>
      <c r="AY18" s="661"/>
      <c r="AZ18" s="661"/>
      <c r="BA18" s="661"/>
      <c r="BB18" s="661"/>
      <c r="BC18" s="661"/>
      <c r="BD18" s="661"/>
      <c r="BE18" s="661"/>
      <c r="BF18" s="661"/>
      <c r="BG18" s="661"/>
      <c r="BH18" s="661"/>
      <c r="BI18" s="661"/>
      <c r="BJ18" s="661"/>
      <c r="BK18" s="661"/>
      <c r="BL18" s="661"/>
      <c r="BM18" s="661"/>
      <c r="BN18" s="661"/>
      <c r="BO18" s="661"/>
      <c r="BP18" s="661"/>
      <c r="BQ18" s="661"/>
      <c r="BR18" s="661"/>
      <c r="BS18" s="661"/>
      <c r="BT18" s="661"/>
      <c r="BU18" s="661"/>
      <c r="BV18" s="661"/>
      <c r="BW18" s="661"/>
      <c r="BX18" s="661"/>
      <c r="BY18" s="661"/>
      <c r="BZ18" s="661"/>
      <c r="CA18" s="661"/>
      <c r="CB18" s="661"/>
      <c r="CC18" s="661"/>
      <c r="CD18" s="661"/>
      <c r="CE18" s="661"/>
      <c r="CF18" s="661"/>
      <c r="CG18" s="661"/>
      <c r="CH18" s="661"/>
      <c r="CI18" s="661"/>
      <c r="CJ18" s="661"/>
      <c r="CK18" s="661"/>
      <c r="CL18" s="661"/>
      <c r="CM18" s="661"/>
      <c r="CN18" s="661"/>
      <c r="CO18" s="661"/>
      <c r="CP18" s="661"/>
      <c r="CQ18" s="661"/>
      <c r="CR18" s="661"/>
      <c r="CS18" s="661"/>
      <c r="CT18" s="661"/>
      <c r="CU18" s="661"/>
      <c r="CV18" s="661"/>
      <c r="CW18" s="661"/>
      <c r="CX18" s="661"/>
      <c r="CY18" s="661"/>
      <c r="CZ18" s="661"/>
      <c r="DA18" s="661"/>
      <c r="DB18" s="661"/>
      <c r="DC18" s="661"/>
      <c r="DD18" s="661"/>
      <c r="DE18" s="661"/>
      <c r="DF18" s="661"/>
      <c r="DG18" s="661"/>
      <c r="DH18" s="661"/>
      <c r="DI18" s="661"/>
      <c r="DJ18" s="661"/>
      <c r="DK18" s="661"/>
      <c r="DL18" s="661"/>
      <c r="DM18" s="661"/>
      <c r="DN18" s="661"/>
      <c r="DO18" s="661"/>
      <c r="DP18" s="661"/>
      <c r="DQ18" s="661"/>
      <c r="DR18" s="661"/>
      <c r="DS18" s="661"/>
      <c r="DT18" s="661"/>
      <c r="DU18" s="661"/>
      <c r="DV18" s="661"/>
      <c r="DW18" s="661"/>
      <c r="DX18" s="661"/>
      <c r="DY18" s="661"/>
      <c r="DZ18" s="661"/>
    </row>
    <row r="19" spans="1:130" s="428" customFormat="1" ht="11.25" x14ac:dyDescent="0.2">
      <c r="A19" s="452" t="s">
        <v>44</v>
      </c>
      <c r="B19" s="450" t="s">
        <v>45</v>
      </c>
      <c r="C19" s="628">
        <v>997</v>
      </c>
      <c r="D19" s="629">
        <v>103781185.43999995</v>
      </c>
      <c r="E19" s="628">
        <v>79</v>
      </c>
      <c r="F19" s="629">
        <v>1221997.7100000002</v>
      </c>
      <c r="G19" s="628">
        <v>114</v>
      </c>
      <c r="H19" s="629">
        <v>-3877582.51</v>
      </c>
      <c r="I19" s="628">
        <v>8</v>
      </c>
      <c r="J19" s="628">
        <v>1198</v>
      </c>
      <c r="K19" s="629">
        <v>101125600.63999994</v>
      </c>
      <c r="L19" s="629">
        <v>5.2755551496490138</v>
      </c>
      <c r="M19" s="629">
        <v>9.8084165711478626</v>
      </c>
      <c r="N19" s="661"/>
      <c r="O19" s="661"/>
      <c r="P19" s="661"/>
      <c r="Q19" s="661"/>
      <c r="R19" s="661"/>
      <c r="S19" s="661"/>
      <c r="T19" s="661"/>
      <c r="U19" s="661"/>
      <c r="V19" s="661"/>
      <c r="W19" s="661"/>
      <c r="X19" s="661"/>
      <c r="Y19" s="661"/>
      <c r="Z19" s="661"/>
      <c r="AA19" s="661"/>
      <c r="AB19" s="661"/>
      <c r="AC19" s="661"/>
      <c r="AD19" s="661"/>
      <c r="AE19" s="661"/>
      <c r="AF19" s="661"/>
      <c r="AG19" s="661"/>
      <c r="AH19" s="661"/>
      <c r="AI19" s="661"/>
      <c r="AJ19" s="661"/>
      <c r="AK19" s="661"/>
      <c r="AL19" s="661"/>
      <c r="AM19" s="661"/>
      <c r="AN19" s="661"/>
      <c r="AO19" s="661"/>
      <c r="AP19" s="661"/>
      <c r="AQ19" s="661"/>
      <c r="AR19" s="661"/>
      <c r="AS19" s="661"/>
      <c r="AT19" s="661"/>
      <c r="AU19" s="661"/>
      <c r="AV19" s="661"/>
      <c r="AW19" s="661"/>
      <c r="AX19" s="661"/>
      <c r="AY19" s="661"/>
      <c r="AZ19" s="661"/>
      <c r="BA19" s="661"/>
      <c r="BB19" s="661"/>
      <c r="BC19" s="661"/>
      <c r="BD19" s="661"/>
      <c r="BE19" s="661"/>
      <c r="BF19" s="661"/>
      <c r="BG19" s="661"/>
      <c r="BH19" s="661"/>
      <c r="BI19" s="661"/>
      <c r="BJ19" s="661"/>
      <c r="BK19" s="661"/>
      <c r="BL19" s="661"/>
      <c r="BM19" s="661"/>
      <c r="BN19" s="661"/>
      <c r="BO19" s="661"/>
      <c r="BP19" s="661"/>
      <c r="BQ19" s="661"/>
      <c r="BR19" s="661"/>
      <c r="BS19" s="661"/>
      <c r="BT19" s="661"/>
      <c r="BU19" s="661"/>
      <c r="BV19" s="661"/>
      <c r="BW19" s="661"/>
      <c r="BX19" s="661"/>
      <c r="BY19" s="661"/>
      <c r="BZ19" s="661"/>
      <c r="CA19" s="661"/>
      <c r="CB19" s="661"/>
      <c r="CC19" s="661"/>
      <c r="CD19" s="661"/>
      <c r="CE19" s="661"/>
      <c r="CF19" s="661"/>
      <c r="CG19" s="661"/>
      <c r="CH19" s="661"/>
      <c r="CI19" s="661"/>
      <c r="CJ19" s="661"/>
      <c r="CK19" s="661"/>
      <c r="CL19" s="661"/>
      <c r="CM19" s="661"/>
      <c r="CN19" s="661"/>
      <c r="CO19" s="661"/>
      <c r="CP19" s="661"/>
      <c r="CQ19" s="661"/>
      <c r="CR19" s="661"/>
      <c r="CS19" s="661"/>
      <c r="CT19" s="661"/>
      <c r="CU19" s="661"/>
      <c r="CV19" s="661"/>
      <c r="CW19" s="661"/>
      <c r="CX19" s="661"/>
      <c r="CY19" s="661"/>
      <c r="CZ19" s="661"/>
      <c r="DA19" s="661"/>
      <c r="DB19" s="661"/>
      <c r="DC19" s="661"/>
      <c r="DD19" s="661"/>
      <c r="DE19" s="661"/>
      <c r="DF19" s="661"/>
      <c r="DG19" s="661"/>
      <c r="DH19" s="661"/>
      <c r="DI19" s="661"/>
      <c r="DJ19" s="661"/>
      <c r="DK19" s="661"/>
      <c r="DL19" s="661"/>
      <c r="DM19" s="661"/>
      <c r="DN19" s="661"/>
      <c r="DO19" s="661"/>
      <c r="DP19" s="661"/>
      <c r="DQ19" s="661"/>
      <c r="DR19" s="661"/>
      <c r="DS19" s="661"/>
      <c r="DT19" s="661"/>
      <c r="DU19" s="661"/>
      <c r="DV19" s="661"/>
      <c r="DW19" s="661"/>
      <c r="DX19" s="661"/>
      <c r="DY19" s="661"/>
      <c r="DZ19" s="661"/>
    </row>
    <row r="20" spans="1:130" s="428" customFormat="1" ht="11.25" x14ac:dyDescent="0.2">
      <c r="A20" s="451" t="s">
        <v>46</v>
      </c>
      <c r="B20" s="449" t="s">
        <v>47</v>
      </c>
      <c r="C20" s="626">
        <v>4</v>
      </c>
      <c r="D20" s="627">
        <v>1144900</v>
      </c>
      <c r="E20" s="626"/>
      <c r="F20" s="627"/>
      <c r="G20" s="626"/>
      <c r="H20" s="627"/>
      <c r="I20" s="626">
        <v>0</v>
      </c>
      <c r="J20" s="626">
        <v>4</v>
      </c>
      <c r="K20" s="627">
        <v>1144900</v>
      </c>
      <c r="L20" s="627">
        <v>5.9727537365489407E-2</v>
      </c>
      <c r="M20" s="627">
        <v>3.2749304077288356E-2</v>
      </c>
      <c r="N20" s="661"/>
      <c r="O20" s="661"/>
      <c r="P20" s="661"/>
      <c r="Q20" s="661"/>
      <c r="R20" s="661"/>
      <c r="S20" s="661"/>
      <c r="T20" s="661"/>
      <c r="U20" s="661"/>
      <c r="V20" s="661"/>
      <c r="W20" s="661"/>
      <c r="X20" s="661"/>
      <c r="Y20" s="661"/>
      <c r="Z20" s="661"/>
      <c r="AA20" s="661"/>
      <c r="AB20" s="661"/>
      <c r="AC20" s="661"/>
      <c r="AD20" s="661"/>
      <c r="AE20" s="661"/>
      <c r="AF20" s="661"/>
      <c r="AG20" s="661"/>
      <c r="AH20" s="661"/>
      <c r="AI20" s="661"/>
      <c r="AJ20" s="661"/>
      <c r="AK20" s="661"/>
      <c r="AL20" s="661"/>
      <c r="AM20" s="661"/>
      <c r="AN20" s="661"/>
      <c r="AO20" s="661"/>
      <c r="AP20" s="661"/>
      <c r="AQ20" s="661"/>
      <c r="AR20" s="661"/>
      <c r="AS20" s="661"/>
      <c r="AT20" s="661"/>
      <c r="AU20" s="661"/>
      <c r="AV20" s="661"/>
      <c r="AW20" s="661"/>
      <c r="AX20" s="661"/>
      <c r="AY20" s="661"/>
      <c r="AZ20" s="661"/>
      <c r="BA20" s="661"/>
      <c r="BB20" s="661"/>
      <c r="BC20" s="661"/>
      <c r="BD20" s="661"/>
      <c r="BE20" s="661"/>
      <c r="BF20" s="661"/>
      <c r="BG20" s="661"/>
      <c r="BH20" s="661"/>
      <c r="BI20" s="661"/>
      <c r="BJ20" s="661"/>
      <c r="BK20" s="661"/>
      <c r="BL20" s="661"/>
      <c r="BM20" s="661"/>
      <c r="BN20" s="661"/>
      <c r="BO20" s="661"/>
      <c r="BP20" s="661"/>
      <c r="BQ20" s="661"/>
      <c r="BR20" s="661"/>
      <c r="BS20" s="661"/>
      <c r="BT20" s="661"/>
      <c r="BU20" s="661"/>
      <c r="BV20" s="661"/>
      <c r="BW20" s="661"/>
      <c r="BX20" s="661"/>
      <c r="BY20" s="661"/>
      <c r="BZ20" s="661"/>
      <c r="CA20" s="661"/>
      <c r="CB20" s="661"/>
      <c r="CC20" s="661"/>
      <c r="CD20" s="661"/>
      <c r="CE20" s="661"/>
      <c r="CF20" s="661"/>
      <c r="CG20" s="661"/>
      <c r="CH20" s="661"/>
      <c r="CI20" s="661"/>
      <c r="CJ20" s="661"/>
      <c r="CK20" s="661"/>
      <c r="CL20" s="661"/>
      <c r="CM20" s="661"/>
      <c r="CN20" s="661"/>
      <c r="CO20" s="661"/>
      <c r="CP20" s="661"/>
      <c r="CQ20" s="661"/>
      <c r="CR20" s="661"/>
      <c r="CS20" s="661"/>
      <c r="CT20" s="661"/>
      <c r="CU20" s="661"/>
      <c r="CV20" s="661"/>
      <c r="CW20" s="661"/>
      <c r="CX20" s="661"/>
      <c r="CY20" s="661"/>
      <c r="CZ20" s="661"/>
      <c r="DA20" s="661"/>
      <c r="DB20" s="661"/>
      <c r="DC20" s="661"/>
      <c r="DD20" s="661"/>
      <c r="DE20" s="661"/>
      <c r="DF20" s="661"/>
      <c r="DG20" s="661"/>
      <c r="DH20" s="661"/>
      <c r="DI20" s="661"/>
      <c r="DJ20" s="661"/>
      <c r="DK20" s="661"/>
      <c r="DL20" s="661"/>
      <c r="DM20" s="661"/>
      <c r="DN20" s="661"/>
      <c r="DO20" s="661"/>
      <c r="DP20" s="661"/>
      <c r="DQ20" s="661"/>
      <c r="DR20" s="661"/>
      <c r="DS20" s="661"/>
      <c r="DT20" s="661"/>
      <c r="DU20" s="661"/>
      <c r="DV20" s="661"/>
      <c r="DW20" s="661"/>
      <c r="DX20" s="661"/>
      <c r="DY20" s="661"/>
      <c r="DZ20" s="661"/>
    </row>
    <row r="21" spans="1:130" s="428" customFormat="1" ht="22.5" x14ac:dyDescent="0.2">
      <c r="A21" s="452" t="s">
        <v>48</v>
      </c>
      <c r="B21" s="450" t="s">
        <v>49</v>
      </c>
      <c r="C21" s="628">
        <v>28</v>
      </c>
      <c r="D21" s="629">
        <v>6462300</v>
      </c>
      <c r="E21" s="628"/>
      <c r="F21" s="629"/>
      <c r="G21" s="628"/>
      <c r="H21" s="629"/>
      <c r="I21" s="628">
        <v>0</v>
      </c>
      <c r="J21" s="628">
        <v>28</v>
      </c>
      <c r="K21" s="629">
        <v>6462300</v>
      </c>
      <c r="L21" s="629">
        <v>0.33712749123679114</v>
      </c>
      <c r="M21" s="629">
        <v>0.2292451285410185</v>
      </c>
      <c r="N21" s="661"/>
      <c r="O21" s="661"/>
      <c r="P21" s="661"/>
      <c r="Q21" s="661"/>
      <c r="R21" s="661"/>
      <c r="S21" s="661"/>
      <c r="T21" s="661"/>
      <c r="U21" s="661"/>
      <c r="V21" s="661"/>
      <c r="W21" s="661"/>
      <c r="X21" s="661"/>
      <c r="Y21" s="661"/>
      <c r="Z21" s="661"/>
      <c r="AA21" s="661"/>
      <c r="AB21" s="661"/>
      <c r="AC21" s="661"/>
      <c r="AD21" s="661"/>
      <c r="AE21" s="661"/>
      <c r="AF21" s="661"/>
      <c r="AG21" s="661"/>
      <c r="AH21" s="661"/>
      <c r="AI21" s="661"/>
      <c r="AJ21" s="661"/>
      <c r="AK21" s="661"/>
      <c r="AL21" s="661"/>
      <c r="AM21" s="661"/>
      <c r="AN21" s="661"/>
      <c r="AO21" s="661"/>
      <c r="AP21" s="661"/>
      <c r="AQ21" s="661"/>
      <c r="AR21" s="661"/>
      <c r="AS21" s="661"/>
      <c r="AT21" s="661"/>
      <c r="AU21" s="661"/>
      <c r="AV21" s="661"/>
      <c r="AW21" s="661"/>
      <c r="AX21" s="661"/>
      <c r="AY21" s="661"/>
      <c r="AZ21" s="661"/>
      <c r="BA21" s="661"/>
      <c r="BB21" s="661"/>
      <c r="BC21" s="661"/>
      <c r="BD21" s="661"/>
      <c r="BE21" s="661"/>
      <c r="BF21" s="661"/>
      <c r="BG21" s="661"/>
      <c r="BH21" s="661"/>
      <c r="BI21" s="661"/>
      <c r="BJ21" s="661"/>
      <c r="BK21" s="661"/>
      <c r="BL21" s="661"/>
      <c r="BM21" s="661"/>
      <c r="BN21" s="661"/>
      <c r="BO21" s="661"/>
      <c r="BP21" s="661"/>
      <c r="BQ21" s="661"/>
      <c r="BR21" s="661"/>
      <c r="BS21" s="661"/>
      <c r="BT21" s="661"/>
      <c r="BU21" s="661"/>
      <c r="BV21" s="661"/>
      <c r="BW21" s="661"/>
      <c r="BX21" s="661"/>
      <c r="BY21" s="661"/>
      <c r="BZ21" s="661"/>
      <c r="CA21" s="661"/>
      <c r="CB21" s="661"/>
      <c r="CC21" s="661"/>
      <c r="CD21" s="661"/>
      <c r="CE21" s="661"/>
      <c r="CF21" s="661"/>
      <c r="CG21" s="661"/>
      <c r="CH21" s="661"/>
      <c r="CI21" s="661"/>
      <c r="CJ21" s="661"/>
      <c r="CK21" s="661"/>
      <c r="CL21" s="661"/>
      <c r="CM21" s="661"/>
      <c r="CN21" s="661"/>
      <c r="CO21" s="661"/>
      <c r="CP21" s="661"/>
      <c r="CQ21" s="661"/>
      <c r="CR21" s="661"/>
      <c r="CS21" s="661"/>
      <c r="CT21" s="661"/>
      <c r="CU21" s="661"/>
      <c r="CV21" s="661"/>
      <c r="CW21" s="661"/>
      <c r="CX21" s="661"/>
      <c r="CY21" s="661"/>
      <c r="CZ21" s="661"/>
      <c r="DA21" s="661"/>
      <c r="DB21" s="661"/>
      <c r="DC21" s="661"/>
      <c r="DD21" s="661"/>
      <c r="DE21" s="661"/>
      <c r="DF21" s="661"/>
      <c r="DG21" s="661"/>
      <c r="DH21" s="661"/>
      <c r="DI21" s="661"/>
      <c r="DJ21" s="661"/>
      <c r="DK21" s="661"/>
      <c r="DL21" s="661"/>
      <c r="DM21" s="661"/>
      <c r="DN21" s="661"/>
      <c r="DO21" s="661"/>
      <c r="DP21" s="661"/>
      <c r="DQ21" s="661"/>
      <c r="DR21" s="661"/>
      <c r="DS21" s="661"/>
      <c r="DT21" s="661"/>
      <c r="DU21" s="661"/>
      <c r="DV21" s="661"/>
      <c r="DW21" s="661"/>
      <c r="DX21" s="661"/>
      <c r="DY21" s="661"/>
      <c r="DZ21" s="661"/>
    </row>
    <row r="22" spans="1:130" s="428" customFormat="1" ht="22.5" x14ac:dyDescent="0.2">
      <c r="A22" s="451" t="s">
        <v>50</v>
      </c>
      <c r="B22" s="449" t="s">
        <v>51</v>
      </c>
      <c r="C22" s="626">
        <v>2</v>
      </c>
      <c r="D22" s="627">
        <v>185404</v>
      </c>
      <c r="E22" s="626"/>
      <c r="F22" s="627"/>
      <c r="G22" s="626"/>
      <c r="H22" s="627"/>
      <c r="I22" s="626">
        <v>0</v>
      </c>
      <c r="J22" s="626">
        <v>2</v>
      </c>
      <c r="K22" s="627">
        <v>185404</v>
      </c>
      <c r="L22" s="627">
        <v>9.6722197027785811E-3</v>
      </c>
      <c r="M22" s="627">
        <v>1.6374652038644178E-2</v>
      </c>
      <c r="N22" s="661"/>
      <c r="O22" s="661"/>
      <c r="P22" s="661"/>
      <c r="Q22" s="661"/>
      <c r="R22" s="661"/>
      <c r="S22" s="661"/>
      <c r="T22" s="661"/>
      <c r="U22" s="661"/>
      <c r="V22" s="661"/>
      <c r="W22" s="661"/>
      <c r="X22" s="661"/>
      <c r="Y22" s="661"/>
      <c r="Z22" s="661"/>
      <c r="AA22" s="661"/>
      <c r="AB22" s="661"/>
      <c r="AC22" s="661"/>
      <c r="AD22" s="661"/>
      <c r="AE22" s="661"/>
      <c r="AF22" s="661"/>
      <c r="AG22" s="661"/>
      <c r="AH22" s="661"/>
      <c r="AI22" s="661"/>
      <c r="AJ22" s="661"/>
      <c r="AK22" s="661"/>
      <c r="AL22" s="661"/>
      <c r="AM22" s="661"/>
      <c r="AN22" s="661"/>
      <c r="AO22" s="661"/>
      <c r="AP22" s="661"/>
      <c r="AQ22" s="661"/>
      <c r="AR22" s="661"/>
      <c r="AS22" s="661"/>
      <c r="AT22" s="661"/>
      <c r="AU22" s="661"/>
      <c r="AV22" s="661"/>
      <c r="AW22" s="661"/>
      <c r="AX22" s="661"/>
      <c r="AY22" s="661"/>
      <c r="AZ22" s="661"/>
      <c r="BA22" s="661"/>
      <c r="BB22" s="661"/>
      <c r="BC22" s="661"/>
      <c r="BD22" s="661"/>
      <c r="BE22" s="661"/>
      <c r="BF22" s="661"/>
      <c r="BG22" s="661"/>
      <c r="BH22" s="661"/>
      <c r="BI22" s="661"/>
      <c r="BJ22" s="661"/>
      <c r="BK22" s="661"/>
      <c r="BL22" s="661"/>
      <c r="BM22" s="661"/>
      <c r="BN22" s="661"/>
      <c r="BO22" s="661"/>
      <c r="BP22" s="661"/>
      <c r="BQ22" s="661"/>
      <c r="BR22" s="661"/>
      <c r="BS22" s="661"/>
      <c r="BT22" s="661"/>
      <c r="BU22" s="661"/>
      <c r="BV22" s="661"/>
      <c r="BW22" s="661"/>
      <c r="BX22" s="661"/>
      <c r="BY22" s="661"/>
      <c r="BZ22" s="661"/>
      <c r="CA22" s="661"/>
      <c r="CB22" s="661"/>
      <c r="CC22" s="661"/>
      <c r="CD22" s="661"/>
      <c r="CE22" s="661"/>
      <c r="CF22" s="661"/>
      <c r="CG22" s="661"/>
      <c r="CH22" s="661"/>
      <c r="CI22" s="661"/>
      <c r="CJ22" s="661"/>
      <c r="CK22" s="661"/>
      <c r="CL22" s="661"/>
      <c r="CM22" s="661"/>
      <c r="CN22" s="661"/>
      <c r="CO22" s="661"/>
      <c r="CP22" s="661"/>
      <c r="CQ22" s="661"/>
      <c r="CR22" s="661"/>
      <c r="CS22" s="661"/>
      <c r="CT22" s="661"/>
      <c r="CU22" s="661"/>
      <c r="CV22" s="661"/>
      <c r="CW22" s="661"/>
      <c r="CX22" s="661"/>
      <c r="CY22" s="661"/>
      <c r="CZ22" s="661"/>
      <c r="DA22" s="661"/>
      <c r="DB22" s="661"/>
      <c r="DC22" s="661"/>
      <c r="DD22" s="661"/>
      <c r="DE22" s="661"/>
      <c r="DF22" s="661"/>
      <c r="DG22" s="661"/>
      <c r="DH22" s="661"/>
      <c r="DI22" s="661"/>
      <c r="DJ22" s="661"/>
      <c r="DK22" s="661"/>
      <c r="DL22" s="661"/>
      <c r="DM22" s="661"/>
      <c r="DN22" s="661"/>
      <c r="DO22" s="661"/>
      <c r="DP22" s="661"/>
      <c r="DQ22" s="661"/>
      <c r="DR22" s="661"/>
      <c r="DS22" s="661"/>
      <c r="DT22" s="661"/>
      <c r="DU22" s="661"/>
      <c r="DV22" s="661"/>
      <c r="DW22" s="661"/>
      <c r="DX22" s="661"/>
      <c r="DY22" s="661"/>
      <c r="DZ22" s="661"/>
    </row>
    <row r="23" spans="1:130" s="428" customFormat="1" ht="33.75" x14ac:dyDescent="0.2">
      <c r="A23" s="452" t="s">
        <v>62</v>
      </c>
      <c r="B23" s="450" t="s">
        <v>63</v>
      </c>
      <c r="C23" s="628">
        <v>1</v>
      </c>
      <c r="D23" s="629">
        <v>280000</v>
      </c>
      <c r="E23" s="628">
        <v>1</v>
      </c>
      <c r="F23" s="629">
        <v>40000</v>
      </c>
      <c r="G23" s="628"/>
      <c r="H23" s="629"/>
      <c r="I23" s="628">
        <v>1</v>
      </c>
      <c r="J23" s="628">
        <v>3</v>
      </c>
      <c r="K23" s="629">
        <v>320000</v>
      </c>
      <c r="L23" s="629">
        <v>1.6693870169409215E-2</v>
      </c>
      <c r="M23" s="629">
        <v>2.4561978057966269E-2</v>
      </c>
      <c r="N23" s="661"/>
      <c r="O23" s="661"/>
      <c r="P23" s="661"/>
      <c r="Q23" s="661"/>
      <c r="R23" s="661"/>
      <c r="S23" s="661"/>
      <c r="T23" s="661"/>
      <c r="U23" s="661"/>
      <c r="V23" s="661"/>
      <c r="W23" s="661"/>
      <c r="X23" s="661"/>
      <c r="Y23" s="661"/>
      <c r="Z23" s="661"/>
      <c r="AA23" s="661"/>
      <c r="AB23" s="661"/>
      <c r="AC23" s="661"/>
      <c r="AD23" s="661"/>
      <c r="AE23" s="661"/>
      <c r="AF23" s="661"/>
      <c r="AG23" s="661"/>
      <c r="AH23" s="661"/>
      <c r="AI23" s="661"/>
      <c r="AJ23" s="661"/>
      <c r="AK23" s="661"/>
      <c r="AL23" s="661"/>
      <c r="AM23" s="661"/>
      <c r="AN23" s="661"/>
      <c r="AO23" s="661"/>
      <c r="AP23" s="661"/>
      <c r="AQ23" s="661"/>
      <c r="AR23" s="661"/>
      <c r="AS23" s="661"/>
      <c r="AT23" s="661"/>
      <c r="AU23" s="661"/>
      <c r="AV23" s="661"/>
      <c r="AW23" s="661"/>
      <c r="AX23" s="661"/>
      <c r="AY23" s="661"/>
      <c r="AZ23" s="661"/>
      <c r="BA23" s="661"/>
      <c r="BB23" s="661"/>
      <c r="BC23" s="661"/>
      <c r="BD23" s="661"/>
      <c r="BE23" s="661"/>
      <c r="BF23" s="661"/>
      <c r="BG23" s="661"/>
      <c r="BH23" s="661"/>
      <c r="BI23" s="661"/>
      <c r="BJ23" s="661"/>
      <c r="BK23" s="661"/>
      <c r="BL23" s="661"/>
      <c r="BM23" s="661"/>
      <c r="BN23" s="661"/>
      <c r="BO23" s="661"/>
      <c r="BP23" s="661"/>
      <c r="BQ23" s="661"/>
      <c r="BR23" s="661"/>
      <c r="BS23" s="661"/>
      <c r="BT23" s="661"/>
      <c r="BU23" s="661"/>
      <c r="BV23" s="661"/>
      <c r="BW23" s="661"/>
      <c r="BX23" s="661"/>
      <c r="BY23" s="661"/>
      <c r="BZ23" s="661"/>
      <c r="CA23" s="661"/>
      <c r="CB23" s="661"/>
      <c r="CC23" s="661"/>
      <c r="CD23" s="661"/>
      <c r="CE23" s="661"/>
      <c r="CF23" s="661"/>
      <c r="CG23" s="661"/>
      <c r="CH23" s="661"/>
      <c r="CI23" s="661"/>
      <c r="CJ23" s="661"/>
      <c r="CK23" s="661"/>
      <c r="CL23" s="661"/>
      <c r="CM23" s="661"/>
      <c r="CN23" s="661"/>
      <c r="CO23" s="661"/>
      <c r="CP23" s="661"/>
      <c r="CQ23" s="661"/>
      <c r="CR23" s="661"/>
      <c r="CS23" s="661"/>
      <c r="CT23" s="661"/>
      <c r="CU23" s="661"/>
      <c r="CV23" s="661"/>
      <c r="CW23" s="661"/>
      <c r="CX23" s="661"/>
      <c r="CY23" s="661"/>
      <c r="CZ23" s="661"/>
      <c r="DA23" s="661"/>
      <c r="DB23" s="661"/>
      <c r="DC23" s="661"/>
      <c r="DD23" s="661"/>
      <c r="DE23" s="661"/>
      <c r="DF23" s="661"/>
      <c r="DG23" s="661"/>
      <c r="DH23" s="661"/>
      <c r="DI23" s="661"/>
      <c r="DJ23" s="661"/>
      <c r="DK23" s="661"/>
      <c r="DL23" s="661"/>
      <c r="DM23" s="661"/>
      <c r="DN23" s="661"/>
      <c r="DO23" s="661"/>
      <c r="DP23" s="661"/>
      <c r="DQ23" s="661"/>
      <c r="DR23" s="661"/>
      <c r="DS23" s="661"/>
      <c r="DT23" s="661"/>
      <c r="DU23" s="661"/>
      <c r="DV23" s="661"/>
      <c r="DW23" s="661"/>
      <c r="DX23" s="661"/>
      <c r="DY23" s="661"/>
      <c r="DZ23" s="661"/>
    </row>
    <row r="24" spans="1:130" s="428" customFormat="1" ht="33.75" x14ac:dyDescent="0.2">
      <c r="A24" s="451" t="s">
        <v>64</v>
      </c>
      <c r="B24" s="449" t="s">
        <v>65</v>
      </c>
      <c r="C24" s="626">
        <v>3</v>
      </c>
      <c r="D24" s="627">
        <v>157900.1</v>
      </c>
      <c r="E24" s="626"/>
      <c r="F24" s="627"/>
      <c r="G24" s="626"/>
      <c r="H24" s="627"/>
      <c r="I24" s="626">
        <v>0</v>
      </c>
      <c r="J24" s="626">
        <v>3</v>
      </c>
      <c r="K24" s="627">
        <v>157900.1</v>
      </c>
      <c r="L24" s="627">
        <v>8.2373867785522879E-3</v>
      </c>
      <c r="M24" s="627">
        <v>2.4561978057966269E-2</v>
      </c>
      <c r="N24" s="661"/>
      <c r="O24" s="661"/>
      <c r="P24" s="661"/>
      <c r="Q24" s="661"/>
      <c r="R24" s="661"/>
      <c r="S24" s="661"/>
      <c r="T24" s="661"/>
      <c r="U24" s="661"/>
      <c r="V24" s="661"/>
      <c r="W24" s="661"/>
      <c r="X24" s="661"/>
      <c r="Y24" s="661"/>
      <c r="Z24" s="661"/>
      <c r="AA24" s="661"/>
      <c r="AB24" s="661"/>
      <c r="AC24" s="661"/>
      <c r="AD24" s="661"/>
      <c r="AE24" s="661"/>
      <c r="AF24" s="661"/>
      <c r="AG24" s="661"/>
      <c r="AH24" s="661"/>
      <c r="AI24" s="661"/>
      <c r="AJ24" s="661"/>
      <c r="AK24" s="661"/>
      <c r="AL24" s="661"/>
      <c r="AM24" s="661"/>
      <c r="AN24" s="661"/>
      <c r="AO24" s="661"/>
      <c r="AP24" s="661"/>
      <c r="AQ24" s="661"/>
      <c r="AR24" s="661"/>
      <c r="AS24" s="661"/>
      <c r="AT24" s="661"/>
      <c r="AU24" s="661"/>
      <c r="AV24" s="661"/>
      <c r="AW24" s="661"/>
      <c r="AX24" s="661"/>
      <c r="AY24" s="661"/>
      <c r="AZ24" s="661"/>
      <c r="BA24" s="661"/>
      <c r="BB24" s="661"/>
      <c r="BC24" s="661"/>
      <c r="BD24" s="661"/>
      <c r="BE24" s="661"/>
      <c r="BF24" s="661"/>
      <c r="BG24" s="661"/>
      <c r="BH24" s="661"/>
      <c r="BI24" s="661"/>
      <c r="BJ24" s="661"/>
      <c r="BK24" s="661"/>
      <c r="BL24" s="661"/>
      <c r="BM24" s="661"/>
      <c r="BN24" s="661"/>
      <c r="BO24" s="661"/>
      <c r="BP24" s="661"/>
      <c r="BQ24" s="661"/>
      <c r="BR24" s="661"/>
      <c r="BS24" s="661"/>
      <c r="BT24" s="661"/>
      <c r="BU24" s="661"/>
      <c r="BV24" s="661"/>
      <c r="BW24" s="661"/>
      <c r="BX24" s="661"/>
      <c r="BY24" s="661"/>
      <c r="BZ24" s="661"/>
      <c r="CA24" s="661"/>
      <c r="CB24" s="661"/>
      <c r="CC24" s="661"/>
      <c r="CD24" s="661"/>
      <c r="CE24" s="661"/>
      <c r="CF24" s="661"/>
      <c r="CG24" s="661"/>
      <c r="CH24" s="661"/>
      <c r="CI24" s="661"/>
      <c r="CJ24" s="661"/>
      <c r="CK24" s="661"/>
      <c r="CL24" s="661"/>
      <c r="CM24" s="661"/>
      <c r="CN24" s="661"/>
      <c r="CO24" s="661"/>
      <c r="CP24" s="661"/>
      <c r="CQ24" s="661"/>
      <c r="CR24" s="661"/>
      <c r="CS24" s="661"/>
      <c r="CT24" s="661"/>
      <c r="CU24" s="661"/>
      <c r="CV24" s="661"/>
      <c r="CW24" s="661"/>
      <c r="CX24" s="661"/>
      <c r="CY24" s="661"/>
      <c r="CZ24" s="661"/>
      <c r="DA24" s="661"/>
      <c r="DB24" s="661"/>
      <c r="DC24" s="661"/>
      <c r="DD24" s="661"/>
      <c r="DE24" s="661"/>
      <c r="DF24" s="661"/>
      <c r="DG24" s="661"/>
      <c r="DH24" s="661"/>
      <c r="DI24" s="661"/>
      <c r="DJ24" s="661"/>
      <c r="DK24" s="661"/>
      <c r="DL24" s="661"/>
      <c r="DM24" s="661"/>
      <c r="DN24" s="661"/>
      <c r="DO24" s="661"/>
      <c r="DP24" s="661"/>
      <c r="DQ24" s="661"/>
      <c r="DR24" s="661"/>
      <c r="DS24" s="661"/>
      <c r="DT24" s="661"/>
      <c r="DU24" s="661"/>
      <c r="DV24" s="661"/>
      <c r="DW24" s="661"/>
      <c r="DX24" s="661"/>
      <c r="DY24" s="661"/>
      <c r="DZ24" s="661"/>
    </row>
    <row r="25" spans="1:130" s="428" customFormat="1" ht="11.25" x14ac:dyDescent="0.2">
      <c r="A25" s="452" t="s">
        <v>66</v>
      </c>
      <c r="B25" s="450" t="s">
        <v>67</v>
      </c>
      <c r="C25" s="628">
        <v>7</v>
      </c>
      <c r="D25" s="629">
        <v>660745.37000000011</v>
      </c>
      <c r="E25" s="628">
        <v>1</v>
      </c>
      <c r="F25" s="629">
        <v>3703.32</v>
      </c>
      <c r="G25" s="628">
        <v>1</v>
      </c>
      <c r="H25" s="629">
        <v>-2070</v>
      </c>
      <c r="I25" s="628">
        <v>1</v>
      </c>
      <c r="J25" s="628">
        <v>10</v>
      </c>
      <c r="K25" s="629">
        <v>662378.69000000006</v>
      </c>
      <c r="L25" s="629">
        <v>3.4555199543260487E-2</v>
      </c>
      <c r="M25" s="629">
        <v>8.1873260193220901E-2</v>
      </c>
      <c r="N25" s="661"/>
      <c r="O25" s="661"/>
      <c r="P25" s="661"/>
      <c r="Q25" s="661"/>
      <c r="R25" s="661"/>
      <c r="S25" s="661"/>
      <c r="T25" s="661"/>
      <c r="U25" s="661"/>
      <c r="V25" s="661"/>
      <c r="W25" s="661"/>
      <c r="X25" s="661"/>
      <c r="Y25" s="661"/>
      <c r="Z25" s="661"/>
      <c r="AA25" s="661"/>
      <c r="AB25" s="661"/>
      <c r="AC25" s="661"/>
      <c r="AD25" s="661"/>
      <c r="AE25" s="661"/>
      <c r="AF25" s="661"/>
      <c r="AG25" s="661"/>
      <c r="AH25" s="661"/>
      <c r="AI25" s="661"/>
      <c r="AJ25" s="661"/>
      <c r="AK25" s="661"/>
      <c r="AL25" s="661"/>
      <c r="AM25" s="661"/>
      <c r="AN25" s="661"/>
      <c r="AO25" s="661"/>
      <c r="AP25" s="661"/>
      <c r="AQ25" s="661"/>
      <c r="AR25" s="661"/>
      <c r="AS25" s="661"/>
      <c r="AT25" s="661"/>
      <c r="AU25" s="661"/>
      <c r="AV25" s="661"/>
      <c r="AW25" s="661"/>
      <c r="AX25" s="661"/>
      <c r="AY25" s="661"/>
      <c r="AZ25" s="661"/>
      <c r="BA25" s="661"/>
      <c r="BB25" s="661"/>
      <c r="BC25" s="661"/>
      <c r="BD25" s="661"/>
      <c r="BE25" s="661"/>
      <c r="BF25" s="661"/>
      <c r="BG25" s="661"/>
      <c r="BH25" s="661"/>
      <c r="BI25" s="661"/>
      <c r="BJ25" s="661"/>
      <c r="BK25" s="661"/>
      <c r="BL25" s="661"/>
      <c r="BM25" s="661"/>
      <c r="BN25" s="661"/>
      <c r="BO25" s="661"/>
      <c r="BP25" s="661"/>
      <c r="BQ25" s="661"/>
      <c r="BR25" s="661"/>
      <c r="BS25" s="661"/>
      <c r="BT25" s="661"/>
      <c r="BU25" s="661"/>
      <c r="BV25" s="661"/>
      <c r="BW25" s="661"/>
      <c r="BX25" s="661"/>
      <c r="BY25" s="661"/>
      <c r="BZ25" s="661"/>
      <c r="CA25" s="661"/>
      <c r="CB25" s="661"/>
      <c r="CC25" s="661"/>
      <c r="CD25" s="661"/>
      <c r="CE25" s="661"/>
      <c r="CF25" s="661"/>
      <c r="CG25" s="661"/>
      <c r="CH25" s="661"/>
      <c r="CI25" s="661"/>
      <c r="CJ25" s="661"/>
      <c r="CK25" s="661"/>
      <c r="CL25" s="661"/>
      <c r="CM25" s="661"/>
      <c r="CN25" s="661"/>
      <c r="CO25" s="661"/>
      <c r="CP25" s="661"/>
      <c r="CQ25" s="661"/>
      <c r="CR25" s="661"/>
      <c r="CS25" s="661"/>
      <c r="CT25" s="661"/>
      <c r="CU25" s="661"/>
      <c r="CV25" s="661"/>
      <c r="CW25" s="661"/>
      <c r="CX25" s="661"/>
      <c r="CY25" s="661"/>
      <c r="CZ25" s="661"/>
      <c r="DA25" s="661"/>
      <c r="DB25" s="661"/>
      <c r="DC25" s="661"/>
      <c r="DD25" s="661"/>
      <c r="DE25" s="661"/>
      <c r="DF25" s="661"/>
      <c r="DG25" s="661"/>
      <c r="DH25" s="661"/>
      <c r="DI25" s="661"/>
      <c r="DJ25" s="661"/>
      <c r="DK25" s="661"/>
      <c r="DL25" s="661"/>
      <c r="DM25" s="661"/>
      <c r="DN25" s="661"/>
      <c r="DO25" s="661"/>
      <c r="DP25" s="661"/>
      <c r="DQ25" s="661"/>
      <c r="DR25" s="661"/>
      <c r="DS25" s="661"/>
      <c r="DT25" s="661"/>
      <c r="DU25" s="661"/>
      <c r="DV25" s="661"/>
      <c r="DW25" s="661"/>
      <c r="DX25" s="661"/>
      <c r="DY25" s="661"/>
      <c r="DZ25" s="661"/>
    </row>
    <row r="26" spans="1:130" s="428" customFormat="1" ht="11.25" x14ac:dyDescent="0.2">
      <c r="A26" s="451" t="s">
        <v>68</v>
      </c>
      <c r="B26" s="449" t="s">
        <v>69</v>
      </c>
      <c r="C26" s="626">
        <v>2</v>
      </c>
      <c r="D26" s="627">
        <v>2553000</v>
      </c>
      <c r="E26" s="626"/>
      <c r="F26" s="627"/>
      <c r="G26" s="626"/>
      <c r="H26" s="627"/>
      <c r="I26" s="626">
        <v>0</v>
      </c>
      <c r="J26" s="626">
        <v>2</v>
      </c>
      <c r="K26" s="627">
        <v>2553000</v>
      </c>
      <c r="L26" s="627">
        <v>0.13318578294531791</v>
      </c>
      <c r="M26" s="627">
        <v>1.6374652038644178E-2</v>
      </c>
      <c r="N26" s="661"/>
      <c r="O26" s="661"/>
      <c r="P26" s="661"/>
      <c r="Q26" s="661"/>
      <c r="R26" s="661"/>
      <c r="S26" s="661"/>
      <c r="T26" s="661"/>
      <c r="U26" s="661"/>
      <c r="V26" s="661"/>
      <c r="W26" s="661"/>
      <c r="X26" s="661"/>
      <c r="Y26" s="661"/>
      <c r="Z26" s="661"/>
      <c r="AA26" s="661"/>
      <c r="AB26" s="661"/>
      <c r="AC26" s="661"/>
      <c r="AD26" s="661"/>
      <c r="AE26" s="661"/>
      <c r="AF26" s="661"/>
      <c r="AG26" s="661"/>
      <c r="AH26" s="661"/>
      <c r="AI26" s="661"/>
      <c r="AJ26" s="661"/>
      <c r="AK26" s="661"/>
      <c r="AL26" s="661"/>
      <c r="AM26" s="661"/>
      <c r="AN26" s="661"/>
      <c r="AO26" s="661"/>
      <c r="AP26" s="661"/>
      <c r="AQ26" s="661"/>
      <c r="AR26" s="661"/>
      <c r="AS26" s="661"/>
      <c r="AT26" s="661"/>
      <c r="AU26" s="661"/>
      <c r="AV26" s="661"/>
      <c r="AW26" s="661"/>
      <c r="AX26" s="661"/>
      <c r="AY26" s="661"/>
      <c r="AZ26" s="661"/>
      <c r="BA26" s="661"/>
      <c r="BB26" s="661"/>
      <c r="BC26" s="661"/>
      <c r="BD26" s="661"/>
      <c r="BE26" s="661"/>
      <c r="BF26" s="661"/>
      <c r="BG26" s="661"/>
      <c r="BH26" s="661"/>
      <c r="BI26" s="661"/>
      <c r="BJ26" s="661"/>
      <c r="BK26" s="661"/>
      <c r="BL26" s="661"/>
      <c r="BM26" s="661"/>
      <c r="BN26" s="661"/>
      <c r="BO26" s="661"/>
      <c r="BP26" s="661"/>
      <c r="BQ26" s="661"/>
      <c r="BR26" s="661"/>
      <c r="BS26" s="661"/>
      <c r="BT26" s="661"/>
      <c r="BU26" s="661"/>
      <c r="BV26" s="661"/>
      <c r="BW26" s="661"/>
      <c r="BX26" s="661"/>
      <c r="BY26" s="661"/>
      <c r="BZ26" s="661"/>
      <c r="CA26" s="661"/>
      <c r="CB26" s="661"/>
      <c r="CC26" s="661"/>
      <c r="CD26" s="661"/>
      <c r="CE26" s="661"/>
      <c r="CF26" s="661"/>
      <c r="CG26" s="661"/>
      <c r="CH26" s="661"/>
      <c r="CI26" s="661"/>
      <c r="CJ26" s="661"/>
      <c r="CK26" s="661"/>
      <c r="CL26" s="661"/>
      <c r="CM26" s="661"/>
      <c r="CN26" s="661"/>
      <c r="CO26" s="661"/>
      <c r="CP26" s="661"/>
      <c r="CQ26" s="661"/>
      <c r="CR26" s="661"/>
      <c r="CS26" s="661"/>
      <c r="CT26" s="661"/>
      <c r="CU26" s="661"/>
      <c r="CV26" s="661"/>
      <c r="CW26" s="661"/>
      <c r="CX26" s="661"/>
      <c r="CY26" s="661"/>
      <c r="CZ26" s="661"/>
      <c r="DA26" s="661"/>
      <c r="DB26" s="661"/>
      <c r="DC26" s="661"/>
      <c r="DD26" s="661"/>
      <c r="DE26" s="661"/>
      <c r="DF26" s="661"/>
      <c r="DG26" s="661"/>
      <c r="DH26" s="661"/>
      <c r="DI26" s="661"/>
      <c r="DJ26" s="661"/>
      <c r="DK26" s="661"/>
      <c r="DL26" s="661"/>
      <c r="DM26" s="661"/>
      <c r="DN26" s="661"/>
      <c r="DO26" s="661"/>
      <c r="DP26" s="661"/>
      <c r="DQ26" s="661"/>
      <c r="DR26" s="661"/>
      <c r="DS26" s="661"/>
      <c r="DT26" s="661"/>
      <c r="DU26" s="661"/>
      <c r="DV26" s="661"/>
      <c r="DW26" s="661"/>
      <c r="DX26" s="661"/>
      <c r="DY26" s="661"/>
      <c r="DZ26" s="661"/>
    </row>
    <row r="27" spans="1:130" s="428" customFormat="1" ht="11.25" x14ac:dyDescent="0.2">
      <c r="A27" s="452" t="s">
        <v>72</v>
      </c>
      <c r="B27" s="450" t="s">
        <v>73</v>
      </c>
      <c r="C27" s="628">
        <v>9</v>
      </c>
      <c r="D27" s="629">
        <v>2026979.71</v>
      </c>
      <c r="E27" s="628"/>
      <c r="F27" s="629"/>
      <c r="G27" s="628">
        <v>1</v>
      </c>
      <c r="H27" s="629">
        <v>-174786</v>
      </c>
      <c r="I27" s="628">
        <v>1</v>
      </c>
      <c r="J27" s="628">
        <v>11</v>
      </c>
      <c r="K27" s="629">
        <v>1852193.71</v>
      </c>
      <c r="L27" s="629">
        <v>9.6625879135426196E-2</v>
      </c>
      <c r="M27" s="629">
        <v>9.0060586212542981E-2</v>
      </c>
      <c r="N27" s="661"/>
      <c r="O27" s="661"/>
      <c r="P27" s="661"/>
      <c r="Q27" s="661"/>
      <c r="R27" s="661"/>
      <c r="S27" s="661"/>
      <c r="T27" s="661"/>
      <c r="U27" s="661"/>
      <c r="V27" s="661"/>
      <c r="W27" s="661"/>
      <c r="X27" s="661"/>
      <c r="Y27" s="661"/>
      <c r="Z27" s="661"/>
      <c r="AA27" s="661"/>
      <c r="AB27" s="661"/>
      <c r="AC27" s="661"/>
      <c r="AD27" s="661"/>
      <c r="AE27" s="661"/>
      <c r="AF27" s="661"/>
      <c r="AG27" s="661"/>
      <c r="AH27" s="661"/>
      <c r="AI27" s="661"/>
      <c r="AJ27" s="661"/>
      <c r="AK27" s="661"/>
      <c r="AL27" s="661"/>
      <c r="AM27" s="661"/>
      <c r="AN27" s="661"/>
      <c r="AO27" s="661"/>
      <c r="AP27" s="661"/>
      <c r="AQ27" s="661"/>
      <c r="AR27" s="661"/>
      <c r="AS27" s="661"/>
      <c r="AT27" s="661"/>
      <c r="AU27" s="661"/>
      <c r="AV27" s="661"/>
      <c r="AW27" s="661"/>
      <c r="AX27" s="661"/>
      <c r="AY27" s="661"/>
      <c r="AZ27" s="661"/>
      <c r="BA27" s="661"/>
      <c r="BB27" s="661"/>
      <c r="BC27" s="661"/>
      <c r="BD27" s="661"/>
      <c r="BE27" s="661"/>
      <c r="BF27" s="661"/>
      <c r="BG27" s="661"/>
      <c r="BH27" s="661"/>
      <c r="BI27" s="661"/>
      <c r="BJ27" s="661"/>
      <c r="BK27" s="661"/>
      <c r="BL27" s="661"/>
      <c r="BM27" s="661"/>
      <c r="BN27" s="661"/>
      <c r="BO27" s="661"/>
      <c r="BP27" s="661"/>
      <c r="BQ27" s="661"/>
      <c r="BR27" s="661"/>
      <c r="BS27" s="661"/>
      <c r="BT27" s="661"/>
      <c r="BU27" s="661"/>
      <c r="BV27" s="661"/>
      <c r="BW27" s="661"/>
      <c r="BX27" s="661"/>
      <c r="BY27" s="661"/>
      <c r="BZ27" s="661"/>
      <c r="CA27" s="661"/>
      <c r="CB27" s="661"/>
      <c r="CC27" s="661"/>
      <c r="CD27" s="661"/>
      <c r="CE27" s="661"/>
      <c r="CF27" s="661"/>
      <c r="CG27" s="661"/>
      <c r="CH27" s="661"/>
      <c r="CI27" s="661"/>
      <c r="CJ27" s="661"/>
      <c r="CK27" s="661"/>
      <c r="CL27" s="661"/>
      <c r="CM27" s="661"/>
      <c r="CN27" s="661"/>
      <c r="CO27" s="661"/>
      <c r="CP27" s="661"/>
      <c r="CQ27" s="661"/>
      <c r="CR27" s="661"/>
      <c r="CS27" s="661"/>
      <c r="CT27" s="661"/>
      <c r="CU27" s="661"/>
      <c r="CV27" s="661"/>
      <c r="CW27" s="661"/>
      <c r="CX27" s="661"/>
      <c r="CY27" s="661"/>
      <c r="CZ27" s="661"/>
      <c r="DA27" s="661"/>
      <c r="DB27" s="661"/>
      <c r="DC27" s="661"/>
      <c r="DD27" s="661"/>
      <c r="DE27" s="661"/>
      <c r="DF27" s="661"/>
      <c r="DG27" s="661"/>
      <c r="DH27" s="661"/>
      <c r="DI27" s="661"/>
      <c r="DJ27" s="661"/>
      <c r="DK27" s="661"/>
      <c r="DL27" s="661"/>
      <c r="DM27" s="661"/>
      <c r="DN27" s="661"/>
      <c r="DO27" s="661"/>
      <c r="DP27" s="661"/>
      <c r="DQ27" s="661"/>
      <c r="DR27" s="661"/>
      <c r="DS27" s="661"/>
      <c r="DT27" s="661"/>
      <c r="DU27" s="661"/>
      <c r="DV27" s="661"/>
      <c r="DW27" s="661"/>
      <c r="DX27" s="661"/>
      <c r="DY27" s="661"/>
      <c r="DZ27" s="661"/>
    </row>
    <row r="28" spans="1:130" s="428" customFormat="1" ht="22.5" x14ac:dyDescent="0.2">
      <c r="A28" s="451" t="s">
        <v>74</v>
      </c>
      <c r="B28" s="449" t="s">
        <v>75</v>
      </c>
      <c r="C28" s="626">
        <v>5</v>
      </c>
      <c r="D28" s="627">
        <v>320200.02999999997</v>
      </c>
      <c r="E28" s="626">
        <v>3</v>
      </c>
      <c r="F28" s="627">
        <v>37722.519999999997</v>
      </c>
      <c r="G28" s="626"/>
      <c r="H28" s="627"/>
      <c r="I28" s="626">
        <v>0</v>
      </c>
      <c r="J28" s="626">
        <v>8</v>
      </c>
      <c r="K28" s="627">
        <v>357922.55</v>
      </c>
      <c r="L28" s="627">
        <v>1.867222681376212E-2</v>
      </c>
      <c r="M28" s="627">
        <v>6.5498608154576712E-2</v>
      </c>
      <c r="N28" s="661"/>
      <c r="O28" s="661"/>
      <c r="P28" s="661"/>
      <c r="Q28" s="661"/>
      <c r="R28" s="661"/>
      <c r="S28" s="661"/>
      <c r="T28" s="661"/>
      <c r="U28" s="661"/>
      <c r="V28" s="661"/>
      <c r="W28" s="661"/>
      <c r="X28" s="661"/>
      <c r="Y28" s="661"/>
      <c r="Z28" s="661"/>
      <c r="AA28" s="661"/>
      <c r="AB28" s="661"/>
      <c r="AC28" s="661"/>
      <c r="AD28" s="661"/>
      <c r="AE28" s="661"/>
      <c r="AF28" s="661"/>
      <c r="AG28" s="661"/>
      <c r="AH28" s="661"/>
      <c r="AI28" s="661"/>
      <c r="AJ28" s="661"/>
      <c r="AK28" s="661"/>
      <c r="AL28" s="661"/>
      <c r="AM28" s="661"/>
      <c r="AN28" s="661"/>
      <c r="AO28" s="661"/>
      <c r="AP28" s="661"/>
      <c r="AQ28" s="661"/>
      <c r="AR28" s="661"/>
      <c r="AS28" s="661"/>
      <c r="AT28" s="661"/>
      <c r="AU28" s="661"/>
      <c r="AV28" s="661"/>
      <c r="AW28" s="661"/>
      <c r="AX28" s="661"/>
      <c r="AY28" s="661"/>
      <c r="AZ28" s="661"/>
      <c r="BA28" s="661"/>
      <c r="BB28" s="661"/>
      <c r="BC28" s="661"/>
      <c r="BD28" s="661"/>
      <c r="BE28" s="661"/>
      <c r="BF28" s="661"/>
      <c r="BG28" s="661"/>
      <c r="BH28" s="661"/>
      <c r="BI28" s="661"/>
      <c r="BJ28" s="661"/>
      <c r="BK28" s="661"/>
      <c r="BL28" s="661"/>
      <c r="BM28" s="661"/>
      <c r="BN28" s="661"/>
      <c r="BO28" s="661"/>
      <c r="BP28" s="661"/>
      <c r="BQ28" s="661"/>
      <c r="BR28" s="661"/>
      <c r="BS28" s="661"/>
      <c r="BT28" s="661"/>
      <c r="BU28" s="661"/>
      <c r="BV28" s="661"/>
      <c r="BW28" s="661"/>
      <c r="BX28" s="661"/>
      <c r="BY28" s="661"/>
      <c r="BZ28" s="661"/>
      <c r="CA28" s="661"/>
      <c r="CB28" s="661"/>
      <c r="CC28" s="661"/>
      <c r="CD28" s="661"/>
      <c r="CE28" s="661"/>
      <c r="CF28" s="661"/>
      <c r="CG28" s="661"/>
      <c r="CH28" s="661"/>
      <c r="CI28" s="661"/>
      <c r="CJ28" s="661"/>
      <c r="CK28" s="661"/>
      <c r="CL28" s="661"/>
      <c r="CM28" s="661"/>
      <c r="CN28" s="661"/>
      <c r="CO28" s="661"/>
      <c r="CP28" s="661"/>
      <c r="CQ28" s="661"/>
      <c r="CR28" s="661"/>
      <c r="CS28" s="661"/>
      <c r="CT28" s="661"/>
      <c r="CU28" s="661"/>
      <c r="CV28" s="661"/>
      <c r="CW28" s="661"/>
      <c r="CX28" s="661"/>
      <c r="CY28" s="661"/>
      <c r="CZ28" s="661"/>
      <c r="DA28" s="661"/>
      <c r="DB28" s="661"/>
      <c r="DC28" s="661"/>
      <c r="DD28" s="661"/>
      <c r="DE28" s="661"/>
      <c r="DF28" s="661"/>
      <c r="DG28" s="661"/>
      <c r="DH28" s="661"/>
      <c r="DI28" s="661"/>
      <c r="DJ28" s="661"/>
      <c r="DK28" s="661"/>
      <c r="DL28" s="661"/>
      <c r="DM28" s="661"/>
      <c r="DN28" s="661"/>
      <c r="DO28" s="661"/>
      <c r="DP28" s="661"/>
      <c r="DQ28" s="661"/>
      <c r="DR28" s="661"/>
      <c r="DS28" s="661"/>
      <c r="DT28" s="661"/>
      <c r="DU28" s="661"/>
      <c r="DV28" s="661"/>
      <c r="DW28" s="661"/>
      <c r="DX28" s="661"/>
      <c r="DY28" s="661"/>
      <c r="DZ28" s="661"/>
    </row>
    <row r="29" spans="1:130" s="428" customFormat="1" ht="33.75" x14ac:dyDescent="0.2">
      <c r="A29" s="452" t="s">
        <v>76</v>
      </c>
      <c r="B29" s="450" t="s">
        <v>77</v>
      </c>
      <c r="C29" s="628"/>
      <c r="D29" s="629"/>
      <c r="E29" s="628">
        <v>1</v>
      </c>
      <c r="F29" s="629">
        <v>42046</v>
      </c>
      <c r="G29" s="628"/>
      <c r="H29" s="629"/>
      <c r="I29" s="628">
        <v>1</v>
      </c>
      <c r="J29" s="628">
        <v>2</v>
      </c>
      <c r="K29" s="629">
        <v>42046</v>
      </c>
      <c r="L29" s="629">
        <v>2.1934702035718121E-3</v>
      </c>
      <c r="M29" s="629">
        <v>1.6374652038644178E-2</v>
      </c>
      <c r="N29" s="661"/>
      <c r="O29" s="668"/>
      <c r="P29" s="661"/>
      <c r="Q29" s="661"/>
      <c r="R29" s="661"/>
      <c r="S29" s="661"/>
      <c r="T29" s="661"/>
      <c r="U29" s="661"/>
      <c r="V29" s="661"/>
      <c r="W29" s="661"/>
      <c r="X29" s="661"/>
      <c r="Y29" s="661"/>
      <c r="Z29" s="661"/>
      <c r="AA29" s="661"/>
      <c r="AB29" s="661"/>
      <c r="AC29" s="661"/>
      <c r="AD29" s="661"/>
      <c r="AE29" s="661"/>
      <c r="AF29" s="661"/>
      <c r="AG29" s="661"/>
      <c r="AH29" s="661"/>
      <c r="AI29" s="661"/>
      <c r="AJ29" s="661"/>
      <c r="AK29" s="661"/>
      <c r="AL29" s="661"/>
      <c r="AM29" s="661"/>
      <c r="AN29" s="661"/>
      <c r="AO29" s="661"/>
      <c r="AP29" s="661"/>
      <c r="AQ29" s="661"/>
      <c r="AR29" s="661"/>
      <c r="AS29" s="661"/>
      <c r="AT29" s="661"/>
      <c r="AU29" s="661"/>
      <c r="AV29" s="661"/>
      <c r="AW29" s="661"/>
      <c r="AX29" s="661"/>
      <c r="AY29" s="661"/>
      <c r="AZ29" s="661"/>
      <c r="BA29" s="661"/>
      <c r="BB29" s="661"/>
      <c r="BC29" s="661"/>
      <c r="BD29" s="661"/>
      <c r="BE29" s="661"/>
      <c r="BF29" s="661"/>
      <c r="BG29" s="661"/>
      <c r="BH29" s="661"/>
      <c r="BI29" s="661"/>
      <c r="BJ29" s="661"/>
      <c r="BK29" s="661"/>
      <c r="BL29" s="661"/>
      <c r="BM29" s="661"/>
      <c r="BN29" s="661"/>
      <c r="BO29" s="661"/>
      <c r="BP29" s="661"/>
      <c r="BQ29" s="661"/>
      <c r="BR29" s="661"/>
      <c r="BS29" s="661"/>
      <c r="BT29" s="661"/>
      <c r="BU29" s="661"/>
      <c r="BV29" s="661"/>
      <c r="BW29" s="661"/>
      <c r="BX29" s="661"/>
      <c r="BY29" s="661"/>
      <c r="BZ29" s="661"/>
      <c r="CA29" s="661"/>
      <c r="CB29" s="661"/>
      <c r="CC29" s="661"/>
      <c r="CD29" s="661"/>
      <c r="CE29" s="661"/>
      <c r="CF29" s="661"/>
      <c r="CG29" s="661"/>
      <c r="CH29" s="661"/>
      <c r="CI29" s="661"/>
      <c r="CJ29" s="661"/>
      <c r="CK29" s="661"/>
      <c r="CL29" s="661"/>
      <c r="CM29" s="661"/>
      <c r="CN29" s="661"/>
      <c r="CO29" s="661"/>
      <c r="CP29" s="661"/>
      <c r="CQ29" s="661"/>
      <c r="CR29" s="661"/>
      <c r="CS29" s="661"/>
      <c r="CT29" s="661"/>
      <c r="CU29" s="661"/>
      <c r="CV29" s="661"/>
      <c r="CW29" s="661"/>
      <c r="CX29" s="661"/>
      <c r="CY29" s="661"/>
      <c r="CZ29" s="661"/>
      <c r="DA29" s="661"/>
      <c r="DB29" s="661"/>
      <c r="DC29" s="661"/>
      <c r="DD29" s="661"/>
      <c r="DE29" s="661"/>
      <c r="DF29" s="661"/>
      <c r="DG29" s="661"/>
      <c r="DH29" s="661"/>
      <c r="DI29" s="661"/>
      <c r="DJ29" s="661"/>
      <c r="DK29" s="661"/>
      <c r="DL29" s="661"/>
      <c r="DM29" s="661"/>
      <c r="DN29" s="661"/>
      <c r="DO29" s="661"/>
      <c r="DP29" s="661"/>
      <c r="DQ29" s="661"/>
      <c r="DR29" s="661"/>
      <c r="DS29" s="661"/>
      <c r="DT29" s="661"/>
      <c r="DU29" s="661"/>
      <c r="DV29" s="661"/>
      <c r="DW29" s="661"/>
      <c r="DX29" s="661"/>
      <c r="DY29" s="661"/>
      <c r="DZ29" s="661"/>
    </row>
    <row r="30" spans="1:130" s="428" customFormat="1" ht="33.75" x14ac:dyDescent="0.2">
      <c r="A30" s="451" t="s">
        <v>78</v>
      </c>
      <c r="B30" s="449" t="s">
        <v>79</v>
      </c>
      <c r="C30" s="626">
        <v>4</v>
      </c>
      <c r="D30" s="627">
        <v>1272124</v>
      </c>
      <c r="E30" s="626"/>
      <c r="F30" s="627"/>
      <c r="G30" s="626"/>
      <c r="H30" s="627"/>
      <c r="I30" s="626">
        <v>0</v>
      </c>
      <c r="J30" s="626">
        <v>4</v>
      </c>
      <c r="K30" s="627">
        <v>1272124</v>
      </c>
      <c r="L30" s="627">
        <v>6.6364602798092281E-2</v>
      </c>
      <c r="M30" s="627">
        <v>3.2749304077288356E-2</v>
      </c>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1"/>
      <c r="AK30" s="661"/>
      <c r="AL30" s="661"/>
      <c r="AM30" s="661"/>
      <c r="AN30" s="661"/>
      <c r="AO30" s="661"/>
      <c r="AP30" s="661"/>
      <c r="AQ30" s="661"/>
      <c r="AR30" s="661"/>
      <c r="AS30" s="661"/>
      <c r="AT30" s="661"/>
      <c r="AU30" s="661"/>
      <c r="AV30" s="661"/>
      <c r="AW30" s="661"/>
      <c r="AX30" s="661"/>
      <c r="AY30" s="661"/>
      <c r="AZ30" s="661"/>
      <c r="BA30" s="661"/>
      <c r="BB30" s="661"/>
      <c r="BC30" s="661"/>
      <c r="BD30" s="661"/>
      <c r="BE30" s="661"/>
      <c r="BF30" s="661"/>
      <c r="BG30" s="661"/>
      <c r="BH30" s="661"/>
      <c r="BI30" s="661"/>
      <c r="BJ30" s="661"/>
      <c r="BK30" s="661"/>
      <c r="BL30" s="661"/>
      <c r="BM30" s="661"/>
      <c r="BN30" s="661"/>
      <c r="BO30" s="661"/>
      <c r="BP30" s="661"/>
      <c r="BQ30" s="661"/>
      <c r="BR30" s="661"/>
      <c r="BS30" s="661"/>
      <c r="BT30" s="661"/>
      <c r="BU30" s="661"/>
      <c r="BV30" s="661"/>
      <c r="BW30" s="661"/>
      <c r="BX30" s="661"/>
      <c r="BY30" s="661"/>
      <c r="BZ30" s="661"/>
      <c r="CA30" s="661"/>
      <c r="CB30" s="661"/>
      <c r="CC30" s="661"/>
      <c r="CD30" s="661"/>
      <c r="CE30" s="661"/>
      <c r="CF30" s="661"/>
      <c r="CG30" s="661"/>
      <c r="CH30" s="661"/>
      <c r="CI30" s="661"/>
      <c r="CJ30" s="661"/>
      <c r="CK30" s="661"/>
      <c r="CL30" s="661"/>
      <c r="CM30" s="661"/>
      <c r="CN30" s="661"/>
      <c r="CO30" s="661"/>
      <c r="CP30" s="661"/>
      <c r="CQ30" s="661"/>
      <c r="CR30" s="661"/>
      <c r="CS30" s="661"/>
      <c r="CT30" s="661"/>
      <c r="CU30" s="661"/>
      <c r="CV30" s="661"/>
      <c r="CW30" s="661"/>
      <c r="CX30" s="661"/>
      <c r="CY30" s="661"/>
      <c r="CZ30" s="661"/>
      <c r="DA30" s="661"/>
      <c r="DB30" s="661"/>
      <c r="DC30" s="661"/>
      <c r="DD30" s="661"/>
      <c r="DE30" s="661"/>
      <c r="DF30" s="661"/>
      <c r="DG30" s="661"/>
      <c r="DH30" s="661"/>
      <c r="DI30" s="661"/>
      <c r="DJ30" s="661"/>
      <c r="DK30" s="661"/>
      <c r="DL30" s="661"/>
      <c r="DM30" s="661"/>
      <c r="DN30" s="661"/>
      <c r="DO30" s="661"/>
      <c r="DP30" s="661"/>
      <c r="DQ30" s="661"/>
      <c r="DR30" s="661"/>
      <c r="DS30" s="661"/>
      <c r="DT30" s="661"/>
      <c r="DU30" s="661"/>
      <c r="DV30" s="661"/>
      <c r="DW30" s="661"/>
      <c r="DX30" s="661"/>
      <c r="DY30" s="661"/>
      <c r="DZ30" s="661"/>
    </row>
    <row r="31" spans="1:130" s="428" customFormat="1" ht="11.25" x14ac:dyDescent="0.2">
      <c r="A31" s="452" t="s">
        <v>80</v>
      </c>
      <c r="B31" s="450" t="s">
        <v>81</v>
      </c>
      <c r="C31" s="628">
        <v>8</v>
      </c>
      <c r="D31" s="629">
        <v>2044758.52</v>
      </c>
      <c r="E31" s="628"/>
      <c r="F31" s="629"/>
      <c r="G31" s="628"/>
      <c r="H31" s="629"/>
      <c r="I31" s="628">
        <v>0</v>
      </c>
      <c r="J31" s="628">
        <v>8</v>
      </c>
      <c r="K31" s="629">
        <v>2044758.52</v>
      </c>
      <c r="L31" s="629">
        <v>0.10667166643960418</v>
      </c>
      <c r="M31" s="629">
        <v>6.5498608154576712E-2</v>
      </c>
      <c r="N31" s="661"/>
      <c r="O31" s="662"/>
      <c r="P31" s="662"/>
      <c r="Q31" s="661"/>
      <c r="R31" s="661"/>
      <c r="S31" s="661"/>
      <c r="T31" s="661"/>
      <c r="U31" s="661"/>
      <c r="V31" s="661"/>
      <c r="W31" s="661"/>
      <c r="X31" s="661"/>
      <c r="Y31" s="661"/>
      <c r="Z31" s="661"/>
      <c r="AA31" s="661"/>
      <c r="AB31" s="661"/>
      <c r="AC31" s="661"/>
      <c r="AD31" s="661"/>
      <c r="AE31" s="661"/>
      <c r="AF31" s="661"/>
      <c r="AG31" s="661"/>
      <c r="AH31" s="661"/>
      <c r="AI31" s="661"/>
      <c r="AJ31" s="661"/>
      <c r="AK31" s="661"/>
      <c r="AL31" s="661"/>
      <c r="AM31" s="661"/>
      <c r="AN31" s="661"/>
      <c r="AO31" s="661"/>
      <c r="AP31" s="661"/>
      <c r="AQ31" s="661"/>
      <c r="AR31" s="661"/>
      <c r="AS31" s="661"/>
      <c r="AT31" s="661"/>
      <c r="AU31" s="661"/>
      <c r="AV31" s="661"/>
      <c r="AW31" s="661"/>
      <c r="AX31" s="661"/>
      <c r="AY31" s="661"/>
      <c r="AZ31" s="661"/>
      <c r="BA31" s="661"/>
      <c r="BB31" s="661"/>
      <c r="BC31" s="661"/>
      <c r="BD31" s="661"/>
      <c r="BE31" s="661"/>
      <c r="BF31" s="661"/>
      <c r="BG31" s="661"/>
      <c r="BH31" s="661"/>
      <c r="BI31" s="661"/>
      <c r="BJ31" s="661"/>
      <c r="BK31" s="661"/>
      <c r="BL31" s="661"/>
      <c r="BM31" s="661"/>
      <c r="BN31" s="661"/>
      <c r="BO31" s="661"/>
      <c r="BP31" s="661"/>
      <c r="BQ31" s="661"/>
      <c r="BR31" s="661"/>
      <c r="BS31" s="661"/>
      <c r="BT31" s="661"/>
      <c r="BU31" s="661"/>
      <c r="BV31" s="661"/>
      <c r="BW31" s="661"/>
      <c r="BX31" s="661"/>
      <c r="BY31" s="661"/>
      <c r="BZ31" s="661"/>
      <c r="CA31" s="661"/>
      <c r="CB31" s="661"/>
      <c r="CC31" s="661"/>
      <c r="CD31" s="661"/>
      <c r="CE31" s="661"/>
      <c r="CF31" s="661"/>
      <c r="CG31" s="661"/>
      <c r="CH31" s="661"/>
      <c r="CI31" s="661"/>
      <c r="CJ31" s="661"/>
      <c r="CK31" s="661"/>
      <c r="CL31" s="661"/>
      <c r="CM31" s="661"/>
      <c r="CN31" s="661"/>
      <c r="CO31" s="661"/>
      <c r="CP31" s="661"/>
      <c r="CQ31" s="661"/>
      <c r="CR31" s="661"/>
      <c r="CS31" s="661"/>
      <c r="CT31" s="661"/>
      <c r="CU31" s="661"/>
      <c r="CV31" s="661"/>
      <c r="CW31" s="661"/>
      <c r="CX31" s="661"/>
      <c r="CY31" s="661"/>
      <c r="CZ31" s="661"/>
      <c r="DA31" s="661"/>
      <c r="DB31" s="661"/>
      <c r="DC31" s="661"/>
      <c r="DD31" s="661"/>
      <c r="DE31" s="661"/>
      <c r="DF31" s="661"/>
      <c r="DG31" s="661"/>
      <c r="DH31" s="661"/>
      <c r="DI31" s="661"/>
      <c r="DJ31" s="661"/>
      <c r="DK31" s="661"/>
      <c r="DL31" s="661"/>
      <c r="DM31" s="661"/>
      <c r="DN31" s="661"/>
      <c r="DO31" s="661"/>
      <c r="DP31" s="661"/>
      <c r="DQ31" s="661"/>
      <c r="DR31" s="661"/>
      <c r="DS31" s="661"/>
      <c r="DT31" s="661"/>
      <c r="DU31" s="661"/>
      <c r="DV31" s="661"/>
      <c r="DW31" s="661"/>
      <c r="DX31" s="661"/>
      <c r="DY31" s="661"/>
      <c r="DZ31" s="661"/>
    </row>
    <row r="32" spans="1:130" s="428" customFormat="1" ht="22.5" x14ac:dyDescent="0.2">
      <c r="A32" s="451" t="s">
        <v>576</v>
      </c>
      <c r="B32" s="449" t="s">
        <v>577</v>
      </c>
      <c r="C32" s="626">
        <v>2</v>
      </c>
      <c r="D32" s="627">
        <v>1466410.19</v>
      </c>
      <c r="E32" s="626"/>
      <c r="F32" s="627"/>
      <c r="G32" s="626"/>
      <c r="H32" s="627"/>
      <c r="I32" s="626">
        <v>0</v>
      </c>
      <c r="J32" s="626">
        <v>2</v>
      </c>
      <c r="K32" s="627">
        <v>1466410.19</v>
      </c>
      <c r="L32" s="627">
        <v>7.6500191646745944E-2</v>
      </c>
      <c r="M32" s="627">
        <v>1.6374652038644178E-2</v>
      </c>
      <c r="N32" s="661"/>
      <c r="O32" s="661"/>
      <c r="P32" s="661"/>
      <c r="Q32" s="661"/>
      <c r="R32" s="661"/>
      <c r="S32" s="661"/>
      <c r="T32" s="661"/>
      <c r="U32" s="661"/>
      <c r="V32" s="661"/>
      <c r="W32" s="661"/>
      <c r="X32" s="661"/>
      <c r="Y32" s="661"/>
      <c r="Z32" s="661"/>
      <c r="AA32" s="661"/>
      <c r="AB32" s="661"/>
      <c r="AC32" s="661"/>
      <c r="AD32" s="661"/>
      <c r="AE32" s="661"/>
      <c r="AF32" s="661"/>
      <c r="AG32" s="661"/>
      <c r="AH32" s="661"/>
      <c r="AI32" s="661"/>
      <c r="AJ32" s="661"/>
      <c r="AK32" s="661"/>
      <c r="AL32" s="661"/>
      <c r="AM32" s="661"/>
      <c r="AN32" s="661"/>
      <c r="AO32" s="661"/>
      <c r="AP32" s="661"/>
      <c r="AQ32" s="661"/>
      <c r="AR32" s="661"/>
      <c r="AS32" s="661"/>
      <c r="AT32" s="661"/>
      <c r="AU32" s="661"/>
      <c r="AV32" s="661"/>
      <c r="AW32" s="661"/>
      <c r="AX32" s="661"/>
      <c r="AY32" s="661"/>
      <c r="AZ32" s="661"/>
      <c r="BA32" s="661"/>
      <c r="BB32" s="661"/>
      <c r="BC32" s="661"/>
      <c r="BD32" s="661"/>
      <c r="BE32" s="661"/>
      <c r="BF32" s="661"/>
      <c r="BG32" s="661"/>
      <c r="BH32" s="661"/>
      <c r="BI32" s="661"/>
      <c r="BJ32" s="661"/>
      <c r="BK32" s="661"/>
      <c r="BL32" s="661"/>
      <c r="BM32" s="661"/>
      <c r="BN32" s="661"/>
      <c r="BO32" s="661"/>
      <c r="BP32" s="661"/>
      <c r="BQ32" s="661"/>
      <c r="BR32" s="661"/>
      <c r="BS32" s="661"/>
      <c r="BT32" s="661"/>
      <c r="BU32" s="661"/>
      <c r="BV32" s="661"/>
      <c r="BW32" s="661"/>
      <c r="BX32" s="661"/>
      <c r="BY32" s="661"/>
      <c r="BZ32" s="661"/>
      <c r="CA32" s="661"/>
      <c r="CB32" s="661"/>
      <c r="CC32" s="661"/>
      <c r="CD32" s="661"/>
      <c r="CE32" s="661"/>
      <c r="CF32" s="661"/>
      <c r="CG32" s="661"/>
      <c r="CH32" s="661"/>
      <c r="CI32" s="661"/>
      <c r="CJ32" s="661"/>
      <c r="CK32" s="661"/>
      <c r="CL32" s="661"/>
      <c r="CM32" s="661"/>
      <c r="CN32" s="661"/>
      <c r="CO32" s="661"/>
      <c r="CP32" s="661"/>
      <c r="CQ32" s="661"/>
      <c r="CR32" s="661"/>
      <c r="CS32" s="661"/>
      <c r="CT32" s="661"/>
      <c r="CU32" s="661"/>
      <c r="CV32" s="661"/>
      <c r="CW32" s="661"/>
      <c r="CX32" s="661"/>
      <c r="CY32" s="661"/>
      <c r="CZ32" s="661"/>
      <c r="DA32" s="661"/>
      <c r="DB32" s="661"/>
      <c r="DC32" s="661"/>
      <c r="DD32" s="661"/>
      <c r="DE32" s="661"/>
      <c r="DF32" s="661"/>
      <c r="DG32" s="661"/>
      <c r="DH32" s="661"/>
      <c r="DI32" s="661"/>
      <c r="DJ32" s="661"/>
      <c r="DK32" s="661"/>
      <c r="DL32" s="661"/>
      <c r="DM32" s="661"/>
      <c r="DN32" s="661"/>
      <c r="DO32" s="661"/>
      <c r="DP32" s="661"/>
      <c r="DQ32" s="661"/>
      <c r="DR32" s="661"/>
      <c r="DS32" s="661"/>
      <c r="DT32" s="661"/>
      <c r="DU32" s="661"/>
      <c r="DV32" s="661"/>
      <c r="DW32" s="661"/>
      <c r="DX32" s="661"/>
      <c r="DY32" s="661"/>
      <c r="DZ32" s="661"/>
    </row>
    <row r="33" spans="1:130" s="428" customFormat="1" ht="11.25" x14ac:dyDescent="0.2">
      <c r="A33" s="452" t="s">
        <v>86</v>
      </c>
      <c r="B33" s="450" t="s">
        <v>87</v>
      </c>
      <c r="C33" s="628">
        <v>4</v>
      </c>
      <c r="D33" s="629">
        <v>436932.85</v>
      </c>
      <c r="E33" s="628"/>
      <c r="F33" s="629"/>
      <c r="G33" s="628">
        <v>1</v>
      </c>
      <c r="H33" s="629">
        <v>-82412.92</v>
      </c>
      <c r="I33" s="628">
        <v>0</v>
      </c>
      <c r="J33" s="628">
        <v>5</v>
      </c>
      <c r="K33" s="629">
        <v>354519.93</v>
      </c>
      <c r="L33" s="629">
        <v>1.8494717762150135E-2</v>
      </c>
      <c r="M33" s="629">
        <v>4.093663009661045E-2</v>
      </c>
      <c r="N33" s="661"/>
      <c r="O33" s="662"/>
      <c r="P33" s="661"/>
      <c r="Q33" s="661"/>
      <c r="R33" s="661"/>
      <c r="S33" s="661"/>
      <c r="T33" s="661"/>
      <c r="U33" s="661"/>
      <c r="V33" s="661"/>
      <c r="W33" s="661"/>
      <c r="X33" s="661"/>
      <c r="Y33" s="661"/>
      <c r="Z33" s="661"/>
      <c r="AA33" s="661"/>
      <c r="AB33" s="661"/>
      <c r="AC33" s="661"/>
      <c r="AD33" s="661"/>
      <c r="AE33" s="661"/>
      <c r="AF33" s="661"/>
      <c r="AG33" s="661"/>
      <c r="AH33" s="661"/>
      <c r="AI33" s="661"/>
      <c r="AJ33" s="661"/>
      <c r="AK33" s="661"/>
      <c r="AL33" s="661"/>
      <c r="AM33" s="661"/>
      <c r="AN33" s="661"/>
      <c r="AO33" s="661"/>
      <c r="AP33" s="661"/>
      <c r="AQ33" s="661"/>
      <c r="AR33" s="661"/>
      <c r="AS33" s="661"/>
      <c r="AT33" s="661"/>
      <c r="AU33" s="661"/>
      <c r="AV33" s="661"/>
      <c r="AW33" s="661"/>
      <c r="AX33" s="661"/>
      <c r="AY33" s="661"/>
      <c r="AZ33" s="661"/>
      <c r="BA33" s="661"/>
      <c r="BB33" s="661"/>
      <c r="BC33" s="661"/>
      <c r="BD33" s="661"/>
      <c r="BE33" s="661"/>
      <c r="BF33" s="661"/>
      <c r="BG33" s="661"/>
      <c r="BH33" s="661"/>
      <c r="BI33" s="661"/>
      <c r="BJ33" s="661"/>
      <c r="BK33" s="661"/>
      <c r="BL33" s="661"/>
      <c r="BM33" s="661"/>
      <c r="BN33" s="661"/>
      <c r="BO33" s="661"/>
      <c r="BP33" s="661"/>
      <c r="BQ33" s="661"/>
      <c r="BR33" s="661"/>
      <c r="BS33" s="661"/>
      <c r="BT33" s="661"/>
      <c r="BU33" s="661"/>
      <c r="BV33" s="661"/>
      <c r="BW33" s="661"/>
      <c r="BX33" s="661"/>
      <c r="BY33" s="661"/>
      <c r="BZ33" s="661"/>
      <c r="CA33" s="661"/>
      <c r="CB33" s="661"/>
      <c r="CC33" s="661"/>
      <c r="CD33" s="661"/>
      <c r="CE33" s="661"/>
      <c r="CF33" s="661"/>
      <c r="CG33" s="661"/>
      <c r="CH33" s="661"/>
      <c r="CI33" s="661"/>
      <c r="CJ33" s="661"/>
      <c r="CK33" s="661"/>
      <c r="CL33" s="661"/>
      <c r="CM33" s="661"/>
      <c r="CN33" s="661"/>
      <c r="CO33" s="661"/>
      <c r="CP33" s="661"/>
      <c r="CQ33" s="661"/>
      <c r="CR33" s="661"/>
      <c r="CS33" s="661"/>
      <c r="CT33" s="661"/>
      <c r="CU33" s="661"/>
      <c r="CV33" s="661"/>
      <c r="CW33" s="661"/>
      <c r="CX33" s="661"/>
      <c r="CY33" s="661"/>
      <c r="CZ33" s="661"/>
      <c r="DA33" s="661"/>
      <c r="DB33" s="661"/>
      <c r="DC33" s="661"/>
      <c r="DD33" s="661"/>
      <c r="DE33" s="661"/>
      <c r="DF33" s="661"/>
      <c r="DG33" s="661"/>
      <c r="DH33" s="661"/>
      <c r="DI33" s="661"/>
      <c r="DJ33" s="661"/>
      <c r="DK33" s="661"/>
      <c r="DL33" s="661"/>
      <c r="DM33" s="661"/>
      <c r="DN33" s="661"/>
      <c r="DO33" s="661"/>
      <c r="DP33" s="661"/>
      <c r="DQ33" s="661"/>
      <c r="DR33" s="661"/>
      <c r="DS33" s="661"/>
      <c r="DT33" s="661"/>
      <c r="DU33" s="661"/>
      <c r="DV33" s="661"/>
      <c r="DW33" s="661"/>
      <c r="DX33" s="661"/>
      <c r="DY33" s="661"/>
      <c r="DZ33" s="661"/>
    </row>
    <row r="34" spans="1:130" s="428" customFormat="1" ht="33.75" x14ac:dyDescent="0.2">
      <c r="A34" s="451" t="s">
        <v>88</v>
      </c>
      <c r="B34" s="449" t="s">
        <v>89</v>
      </c>
      <c r="C34" s="626">
        <v>3</v>
      </c>
      <c r="D34" s="627">
        <v>841128</v>
      </c>
      <c r="E34" s="626"/>
      <c r="F34" s="627"/>
      <c r="G34" s="626"/>
      <c r="H34" s="627"/>
      <c r="I34" s="626">
        <v>0</v>
      </c>
      <c r="J34" s="626">
        <v>3</v>
      </c>
      <c r="K34" s="627">
        <v>841128</v>
      </c>
      <c r="L34" s="627">
        <v>4.3880255087046356E-2</v>
      </c>
      <c r="M34" s="627">
        <v>2.4561978057966269E-2</v>
      </c>
      <c r="N34" s="661"/>
      <c r="O34" s="662"/>
      <c r="P34" s="661"/>
      <c r="Q34" s="661"/>
      <c r="R34" s="661"/>
      <c r="S34" s="661"/>
      <c r="T34" s="661"/>
      <c r="U34" s="661"/>
      <c r="V34" s="661"/>
      <c r="W34" s="661"/>
      <c r="X34" s="661"/>
      <c r="Y34" s="661"/>
      <c r="Z34" s="661"/>
      <c r="AA34" s="661"/>
      <c r="AB34" s="661"/>
      <c r="AC34" s="661"/>
      <c r="AD34" s="661"/>
      <c r="AE34" s="661"/>
      <c r="AF34" s="661"/>
      <c r="AG34" s="661"/>
      <c r="AH34" s="661"/>
      <c r="AI34" s="661"/>
      <c r="AJ34" s="661"/>
      <c r="AK34" s="661"/>
      <c r="AL34" s="661"/>
      <c r="AM34" s="661"/>
      <c r="AN34" s="661"/>
      <c r="AO34" s="661"/>
      <c r="AP34" s="661"/>
      <c r="AQ34" s="661"/>
      <c r="AR34" s="661"/>
      <c r="AS34" s="661"/>
      <c r="AT34" s="661"/>
      <c r="AU34" s="661"/>
      <c r="AV34" s="661"/>
      <c r="AW34" s="661"/>
      <c r="AX34" s="661"/>
      <c r="AY34" s="661"/>
      <c r="AZ34" s="661"/>
      <c r="BA34" s="661"/>
      <c r="BB34" s="661"/>
      <c r="BC34" s="661"/>
      <c r="BD34" s="661"/>
      <c r="BE34" s="661"/>
      <c r="BF34" s="661"/>
      <c r="BG34" s="661"/>
      <c r="BH34" s="661"/>
      <c r="BI34" s="661"/>
      <c r="BJ34" s="661"/>
      <c r="BK34" s="661"/>
      <c r="BL34" s="661"/>
      <c r="BM34" s="661"/>
      <c r="BN34" s="661"/>
      <c r="BO34" s="661"/>
      <c r="BP34" s="661"/>
      <c r="BQ34" s="661"/>
      <c r="BR34" s="661"/>
      <c r="BS34" s="661"/>
      <c r="BT34" s="661"/>
      <c r="BU34" s="661"/>
      <c r="BV34" s="661"/>
      <c r="BW34" s="661"/>
      <c r="BX34" s="661"/>
      <c r="BY34" s="661"/>
      <c r="BZ34" s="661"/>
      <c r="CA34" s="661"/>
      <c r="CB34" s="661"/>
      <c r="CC34" s="661"/>
      <c r="CD34" s="661"/>
      <c r="CE34" s="661"/>
      <c r="CF34" s="661"/>
      <c r="CG34" s="661"/>
      <c r="CH34" s="661"/>
      <c r="CI34" s="661"/>
      <c r="CJ34" s="661"/>
      <c r="CK34" s="661"/>
      <c r="CL34" s="661"/>
      <c r="CM34" s="661"/>
      <c r="CN34" s="661"/>
      <c r="CO34" s="661"/>
      <c r="CP34" s="661"/>
      <c r="CQ34" s="661"/>
      <c r="CR34" s="661"/>
      <c r="CS34" s="661"/>
      <c r="CT34" s="661"/>
      <c r="CU34" s="661"/>
      <c r="CV34" s="661"/>
      <c r="CW34" s="661"/>
      <c r="CX34" s="661"/>
      <c r="CY34" s="661"/>
      <c r="CZ34" s="661"/>
      <c r="DA34" s="661"/>
      <c r="DB34" s="661"/>
      <c r="DC34" s="661"/>
      <c r="DD34" s="661"/>
      <c r="DE34" s="661"/>
      <c r="DF34" s="661"/>
      <c r="DG34" s="661"/>
      <c r="DH34" s="661"/>
      <c r="DI34" s="661"/>
      <c r="DJ34" s="661"/>
      <c r="DK34" s="661"/>
      <c r="DL34" s="661"/>
      <c r="DM34" s="661"/>
      <c r="DN34" s="661"/>
      <c r="DO34" s="661"/>
      <c r="DP34" s="661"/>
      <c r="DQ34" s="661"/>
      <c r="DR34" s="661"/>
      <c r="DS34" s="661"/>
      <c r="DT34" s="661"/>
      <c r="DU34" s="661"/>
      <c r="DV34" s="661"/>
      <c r="DW34" s="661"/>
      <c r="DX34" s="661"/>
      <c r="DY34" s="661"/>
      <c r="DZ34" s="661"/>
    </row>
    <row r="35" spans="1:130" s="428" customFormat="1" ht="33.75" x14ac:dyDescent="0.2">
      <c r="A35" s="452" t="s">
        <v>90</v>
      </c>
      <c r="B35" s="450" t="s">
        <v>91</v>
      </c>
      <c r="C35" s="628">
        <v>7</v>
      </c>
      <c r="D35" s="629">
        <v>4389569</v>
      </c>
      <c r="E35" s="628"/>
      <c r="F35" s="629"/>
      <c r="G35" s="628"/>
      <c r="H35" s="629"/>
      <c r="I35" s="628">
        <v>0</v>
      </c>
      <c r="J35" s="628">
        <v>7</v>
      </c>
      <c r="K35" s="629">
        <v>4389569</v>
      </c>
      <c r="L35" s="629">
        <v>0.22899654683019827</v>
      </c>
      <c r="M35" s="629">
        <v>5.7311282135254625E-2</v>
      </c>
      <c r="N35" s="661"/>
      <c r="O35" s="661"/>
      <c r="P35" s="661"/>
      <c r="Q35" s="661"/>
      <c r="R35" s="661"/>
      <c r="S35" s="661"/>
      <c r="T35" s="661"/>
      <c r="U35" s="661"/>
      <c r="V35" s="661"/>
      <c r="W35" s="661"/>
      <c r="X35" s="661"/>
      <c r="Y35" s="661"/>
      <c r="Z35" s="661"/>
      <c r="AA35" s="661"/>
      <c r="AB35" s="661"/>
      <c r="AC35" s="661"/>
      <c r="AD35" s="661"/>
      <c r="AE35" s="661"/>
      <c r="AF35" s="661"/>
      <c r="AG35" s="661"/>
      <c r="AH35" s="661"/>
      <c r="AI35" s="661"/>
      <c r="AJ35" s="661"/>
      <c r="AK35" s="661"/>
      <c r="AL35" s="661"/>
      <c r="AM35" s="661"/>
      <c r="AN35" s="661"/>
      <c r="AO35" s="661"/>
      <c r="AP35" s="661"/>
      <c r="AQ35" s="661"/>
      <c r="AR35" s="661"/>
      <c r="AS35" s="661"/>
      <c r="AT35" s="661"/>
      <c r="AU35" s="661"/>
      <c r="AV35" s="661"/>
      <c r="AW35" s="661"/>
      <c r="AX35" s="661"/>
      <c r="AY35" s="661"/>
      <c r="AZ35" s="661"/>
      <c r="BA35" s="661"/>
      <c r="BB35" s="661"/>
      <c r="BC35" s="661"/>
      <c r="BD35" s="661"/>
      <c r="BE35" s="661"/>
      <c r="BF35" s="661"/>
      <c r="BG35" s="661"/>
      <c r="BH35" s="661"/>
      <c r="BI35" s="661"/>
      <c r="BJ35" s="661"/>
      <c r="BK35" s="661"/>
      <c r="BL35" s="661"/>
      <c r="BM35" s="661"/>
      <c r="BN35" s="661"/>
      <c r="BO35" s="661"/>
      <c r="BP35" s="661"/>
      <c r="BQ35" s="661"/>
      <c r="BR35" s="661"/>
      <c r="BS35" s="661"/>
      <c r="BT35" s="661"/>
      <c r="BU35" s="661"/>
      <c r="BV35" s="661"/>
      <c r="BW35" s="661"/>
      <c r="BX35" s="661"/>
      <c r="BY35" s="661"/>
      <c r="BZ35" s="661"/>
      <c r="CA35" s="661"/>
      <c r="CB35" s="661"/>
      <c r="CC35" s="661"/>
      <c r="CD35" s="661"/>
      <c r="CE35" s="661"/>
      <c r="CF35" s="661"/>
      <c r="CG35" s="661"/>
      <c r="CH35" s="661"/>
      <c r="CI35" s="661"/>
      <c r="CJ35" s="661"/>
      <c r="CK35" s="661"/>
      <c r="CL35" s="661"/>
      <c r="CM35" s="661"/>
      <c r="CN35" s="661"/>
      <c r="CO35" s="661"/>
      <c r="CP35" s="661"/>
      <c r="CQ35" s="661"/>
      <c r="CR35" s="661"/>
      <c r="CS35" s="661"/>
      <c r="CT35" s="661"/>
      <c r="CU35" s="661"/>
      <c r="CV35" s="661"/>
      <c r="CW35" s="661"/>
      <c r="CX35" s="661"/>
      <c r="CY35" s="661"/>
      <c r="CZ35" s="661"/>
      <c r="DA35" s="661"/>
      <c r="DB35" s="661"/>
      <c r="DC35" s="661"/>
      <c r="DD35" s="661"/>
      <c r="DE35" s="661"/>
      <c r="DF35" s="661"/>
      <c r="DG35" s="661"/>
      <c r="DH35" s="661"/>
      <c r="DI35" s="661"/>
      <c r="DJ35" s="661"/>
      <c r="DK35" s="661"/>
      <c r="DL35" s="661"/>
      <c r="DM35" s="661"/>
      <c r="DN35" s="661"/>
      <c r="DO35" s="661"/>
      <c r="DP35" s="661"/>
      <c r="DQ35" s="661"/>
      <c r="DR35" s="661"/>
      <c r="DS35" s="661"/>
      <c r="DT35" s="661"/>
      <c r="DU35" s="661"/>
      <c r="DV35" s="661"/>
      <c r="DW35" s="661"/>
      <c r="DX35" s="661"/>
      <c r="DY35" s="661"/>
      <c r="DZ35" s="661"/>
    </row>
    <row r="36" spans="1:130" s="428" customFormat="1" ht="33.75" x14ac:dyDescent="0.2">
      <c r="A36" s="451" t="s">
        <v>92</v>
      </c>
      <c r="B36" s="449" t="s">
        <v>93</v>
      </c>
      <c r="C36" s="626">
        <v>204</v>
      </c>
      <c r="D36" s="627">
        <v>19836825.209999997</v>
      </c>
      <c r="E36" s="626">
        <v>21</v>
      </c>
      <c r="F36" s="627">
        <v>198295.80000000002</v>
      </c>
      <c r="G36" s="626">
        <v>10</v>
      </c>
      <c r="H36" s="627">
        <v>-393100.56000000006</v>
      </c>
      <c r="I36" s="626">
        <v>8</v>
      </c>
      <c r="J36" s="626">
        <v>243</v>
      </c>
      <c r="K36" s="627">
        <v>19642020.449999999</v>
      </c>
      <c r="L36" s="627">
        <v>1.02469168517869</v>
      </c>
      <c r="M36" s="627">
        <v>1.9895202226952677</v>
      </c>
      <c r="N36" s="661"/>
      <c r="O36" s="661"/>
      <c r="P36" s="661"/>
      <c r="Q36" s="661"/>
      <c r="R36" s="661"/>
      <c r="S36" s="661"/>
      <c r="T36" s="661"/>
      <c r="U36" s="661"/>
      <c r="V36" s="661"/>
      <c r="W36" s="661"/>
      <c r="X36" s="661"/>
      <c r="Y36" s="661"/>
      <c r="Z36" s="661"/>
      <c r="AA36" s="661"/>
      <c r="AB36" s="661"/>
      <c r="AC36" s="661"/>
      <c r="AD36" s="661"/>
      <c r="AE36" s="661"/>
      <c r="AF36" s="661"/>
      <c r="AG36" s="661"/>
      <c r="AH36" s="661"/>
      <c r="AI36" s="661"/>
      <c r="AJ36" s="661"/>
      <c r="AK36" s="661"/>
      <c r="AL36" s="661"/>
      <c r="AM36" s="661"/>
      <c r="AN36" s="661"/>
      <c r="AO36" s="661"/>
      <c r="AP36" s="661"/>
      <c r="AQ36" s="661"/>
      <c r="AR36" s="661"/>
      <c r="AS36" s="661"/>
      <c r="AT36" s="661"/>
      <c r="AU36" s="661"/>
      <c r="AV36" s="661"/>
      <c r="AW36" s="661"/>
      <c r="AX36" s="661"/>
      <c r="AY36" s="661"/>
      <c r="AZ36" s="661"/>
      <c r="BA36" s="661"/>
      <c r="BB36" s="661"/>
      <c r="BC36" s="661"/>
      <c r="BD36" s="661"/>
      <c r="BE36" s="661"/>
      <c r="BF36" s="661"/>
      <c r="BG36" s="661"/>
      <c r="BH36" s="661"/>
      <c r="BI36" s="661"/>
      <c r="BJ36" s="661"/>
      <c r="BK36" s="661"/>
      <c r="BL36" s="661"/>
      <c r="BM36" s="661"/>
      <c r="BN36" s="661"/>
      <c r="BO36" s="661"/>
      <c r="BP36" s="661"/>
      <c r="BQ36" s="661"/>
      <c r="BR36" s="661"/>
      <c r="BS36" s="661"/>
      <c r="BT36" s="661"/>
      <c r="BU36" s="661"/>
      <c r="BV36" s="661"/>
      <c r="BW36" s="661"/>
      <c r="BX36" s="661"/>
      <c r="BY36" s="661"/>
      <c r="BZ36" s="661"/>
      <c r="CA36" s="661"/>
      <c r="CB36" s="661"/>
      <c r="CC36" s="661"/>
      <c r="CD36" s="661"/>
      <c r="CE36" s="661"/>
      <c r="CF36" s="661"/>
      <c r="CG36" s="661"/>
      <c r="CH36" s="661"/>
      <c r="CI36" s="661"/>
      <c r="CJ36" s="661"/>
      <c r="CK36" s="661"/>
      <c r="CL36" s="661"/>
      <c r="CM36" s="661"/>
      <c r="CN36" s="661"/>
      <c r="CO36" s="661"/>
      <c r="CP36" s="661"/>
      <c r="CQ36" s="661"/>
      <c r="CR36" s="661"/>
      <c r="CS36" s="661"/>
      <c r="CT36" s="661"/>
      <c r="CU36" s="661"/>
      <c r="CV36" s="661"/>
      <c r="CW36" s="661"/>
      <c r="CX36" s="661"/>
      <c r="CY36" s="661"/>
      <c r="CZ36" s="661"/>
      <c r="DA36" s="661"/>
      <c r="DB36" s="661"/>
      <c r="DC36" s="661"/>
      <c r="DD36" s="661"/>
      <c r="DE36" s="661"/>
      <c r="DF36" s="661"/>
      <c r="DG36" s="661"/>
      <c r="DH36" s="661"/>
      <c r="DI36" s="661"/>
      <c r="DJ36" s="661"/>
      <c r="DK36" s="661"/>
      <c r="DL36" s="661"/>
      <c r="DM36" s="661"/>
      <c r="DN36" s="661"/>
      <c r="DO36" s="661"/>
      <c r="DP36" s="661"/>
      <c r="DQ36" s="661"/>
      <c r="DR36" s="661"/>
      <c r="DS36" s="661"/>
      <c r="DT36" s="661"/>
      <c r="DU36" s="661"/>
      <c r="DV36" s="661"/>
      <c r="DW36" s="661"/>
      <c r="DX36" s="661"/>
      <c r="DY36" s="661"/>
      <c r="DZ36" s="661"/>
    </row>
    <row r="37" spans="1:130" s="428" customFormat="1" ht="11.25" x14ac:dyDescent="0.2">
      <c r="A37" s="452" t="s">
        <v>94</v>
      </c>
      <c r="B37" s="450" t="s">
        <v>95</v>
      </c>
      <c r="C37" s="628">
        <v>788</v>
      </c>
      <c r="D37" s="629">
        <v>58150065.089999981</v>
      </c>
      <c r="E37" s="628">
        <v>12</v>
      </c>
      <c r="F37" s="629">
        <v>2472906.6999999997</v>
      </c>
      <c r="G37" s="628">
        <v>7</v>
      </c>
      <c r="H37" s="629">
        <v>-908738.76</v>
      </c>
      <c r="I37" s="628">
        <v>7</v>
      </c>
      <c r="J37" s="628">
        <v>814</v>
      </c>
      <c r="K37" s="629">
        <v>59714233.029999986</v>
      </c>
      <c r="L37" s="629">
        <v>3.1151926670895853</v>
      </c>
      <c r="M37" s="629">
        <v>6.6644833797281811</v>
      </c>
      <c r="N37" s="661"/>
      <c r="O37" s="661"/>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661"/>
      <c r="AM37" s="661"/>
      <c r="AN37" s="661"/>
      <c r="AO37" s="661"/>
      <c r="AP37" s="661"/>
      <c r="AQ37" s="661"/>
      <c r="AR37" s="661"/>
      <c r="AS37" s="661"/>
      <c r="AT37" s="661"/>
      <c r="AU37" s="661"/>
      <c r="AV37" s="661"/>
      <c r="AW37" s="661"/>
      <c r="AX37" s="661"/>
      <c r="AY37" s="661"/>
      <c r="AZ37" s="661"/>
      <c r="BA37" s="661"/>
      <c r="BB37" s="661"/>
      <c r="BC37" s="661"/>
      <c r="BD37" s="661"/>
      <c r="BE37" s="661"/>
      <c r="BF37" s="661"/>
      <c r="BG37" s="661"/>
      <c r="BH37" s="661"/>
      <c r="BI37" s="661"/>
      <c r="BJ37" s="661"/>
      <c r="BK37" s="661"/>
      <c r="BL37" s="661"/>
      <c r="BM37" s="661"/>
      <c r="BN37" s="661"/>
      <c r="BO37" s="661"/>
      <c r="BP37" s="661"/>
      <c r="BQ37" s="661"/>
      <c r="BR37" s="661"/>
      <c r="BS37" s="661"/>
      <c r="BT37" s="661"/>
      <c r="BU37" s="661"/>
      <c r="BV37" s="661"/>
      <c r="BW37" s="661"/>
      <c r="BX37" s="661"/>
      <c r="BY37" s="661"/>
      <c r="BZ37" s="661"/>
      <c r="CA37" s="661"/>
      <c r="CB37" s="661"/>
      <c r="CC37" s="661"/>
      <c r="CD37" s="661"/>
      <c r="CE37" s="661"/>
      <c r="CF37" s="661"/>
      <c r="CG37" s="661"/>
      <c r="CH37" s="661"/>
      <c r="CI37" s="661"/>
      <c r="CJ37" s="661"/>
      <c r="CK37" s="661"/>
      <c r="CL37" s="661"/>
      <c r="CM37" s="661"/>
      <c r="CN37" s="661"/>
      <c r="CO37" s="661"/>
      <c r="CP37" s="661"/>
      <c r="CQ37" s="661"/>
      <c r="CR37" s="661"/>
      <c r="CS37" s="661"/>
      <c r="CT37" s="661"/>
      <c r="CU37" s="661"/>
      <c r="CV37" s="661"/>
      <c r="CW37" s="661"/>
      <c r="CX37" s="661"/>
      <c r="CY37" s="661"/>
      <c r="CZ37" s="661"/>
      <c r="DA37" s="661"/>
      <c r="DB37" s="661"/>
      <c r="DC37" s="661"/>
      <c r="DD37" s="661"/>
      <c r="DE37" s="661"/>
      <c r="DF37" s="661"/>
      <c r="DG37" s="661"/>
      <c r="DH37" s="661"/>
      <c r="DI37" s="661"/>
      <c r="DJ37" s="661"/>
      <c r="DK37" s="661"/>
      <c r="DL37" s="661"/>
      <c r="DM37" s="661"/>
      <c r="DN37" s="661"/>
      <c r="DO37" s="661"/>
      <c r="DP37" s="661"/>
      <c r="DQ37" s="661"/>
      <c r="DR37" s="661"/>
      <c r="DS37" s="661"/>
      <c r="DT37" s="661"/>
      <c r="DU37" s="661"/>
      <c r="DV37" s="661"/>
      <c r="DW37" s="661"/>
      <c r="DX37" s="661"/>
      <c r="DY37" s="661"/>
      <c r="DZ37" s="661"/>
    </row>
    <row r="38" spans="1:130" s="428" customFormat="1" ht="11.25" x14ac:dyDescent="0.2">
      <c r="A38" s="451" t="s">
        <v>96</v>
      </c>
      <c r="B38" s="449" t="s">
        <v>97</v>
      </c>
      <c r="C38" s="626">
        <v>5439</v>
      </c>
      <c r="D38" s="627">
        <v>397415087.18999988</v>
      </c>
      <c r="E38" s="626">
        <v>123</v>
      </c>
      <c r="F38" s="627">
        <v>2453867.3299999996</v>
      </c>
      <c r="G38" s="626">
        <v>122</v>
      </c>
      <c r="H38" s="627">
        <v>-12756714.200000001</v>
      </c>
      <c r="I38" s="626">
        <v>791</v>
      </c>
      <c r="J38" s="626">
        <v>6475</v>
      </c>
      <c r="K38" s="627">
        <v>387112240.31999987</v>
      </c>
      <c r="L38" s="627">
        <v>20.195004627785053</v>
      </c>
      <c r="M38" s="627">
        <v>53.01293597511053</v>
      </c>
      <c r="N38" s="661"/>
      <c r="O38" s="662">
        <f>D38-46596000.18</f>
        <v>350819087.00999987</v>
      </c>
      <c r="P38" s="661"/>
      <c r="Q38" s="661"/>
      <c r="R38" s="661"/>
      <c r="S38" s="661"/>
      <c r="T38" s="661"/>
      <c r="U38" s="661"/>
      <c r="V38" s="661"/>
      <c r="W38" s="661"/>
      <c r="X38" s="661"/>
      <c r="Y38" s="661"/>
      <c r="Z38" s="661"/>
      <c r="AA38" s="661"/>
      <c r="AB38" s="661"/>
      <c r="AC38" s="661"/>
      <c r="AD38" s="661"/>
      <c r="AE38" s="661"/>
      <c r="AF38" s="661"/>
      <c r="AG38" s="661"/>
      <c r="AH38" s="661"/>
      <c r="AI38" s="661"/>
      <c r="AJ38" s="661"/>
      <c r="AK38" s="661"/>
      <c r="AL38" s="661"/>
      <c r="AM38" s="661"/>
      <c r="AN38" s="661"/>
      <c r="AO38" s="661"/>
      <c r="AP38" s="661"/>
      <c r="AQ38" s="661"/>
      <c r="AR38" s="661"/>
      <c r="AS38" s="661"/>
      <c r="AT38" s="661"/>
      <c r="AU38" s="661"/>
      <c r="AV38" s="661"/>
      <c r="AW38" s="661"/>
      <c r="AX38" s="661"/>
      <c r="AY38" s="661"/>
      <c r="AZ38" s="661"/>
      <c r="BA38" s="661"/>
      <c r="BB38" s="661"/>
      <c r="BC38" s="661"/>
      <c r="BD38" s="661"/>
      <c r="BE38" s="661"/>
      <c r="BF38" s="661"/>
      <c r="BG38" s="661"/>
      <c r="BH38" s="661"/>
      <c r="BI38" s="661"/>
      <c r="BJ38" s="661"/>
      <c r="BK38" s="661"/>
      <c r="BL38" s="661"/>
      <c r="BM38" s="661"/>
      <c r="BN38" s="661"/>
      <c r="BO38" s="661"/>
      <c r="BP38" s="661"/>
      <c r="BQ38" s="661"/>
      <c r="BR38" s="661"/>
      <c r="BS38" s="661"/>
      <c r="BT38" s="661"/>
      <c r="BU38" s="661"/>
      <c r="BV38" s="661"/>
      <c r="BW38" s="661"/>
      <c r="BX38" s="661"/>
      <c r="BY38" s="661"/>
      <c r="BZ38" s="661"/>
      <c r="CA38" s="661"/>
      <c r="CB38" s="661"/>
      <c r="CC38" s="661"/>
      <c r="CD38" s="661"/>
      <c r="CE38" s="661"/>
      <c r="CF38" s="661"/>
      <c r="CG38" s="661"/>
      <c r="CH38" s="661"/>
      <c r="CI38" s="661"/>
      <c r="CJ38" s="661"/>
      <c r="CK38" s="661"/>
      <c r="CL38" s="661"/>
      <c r="CM38" s="661"/>
      <c r="CN38" s="661"/>
      <c r="CO38" s="661"/>
      <c r="CP38" s="661"/>
      <c r="CQ38" s="661"/>
      <c r="CR38" s="661"/>
      <c r="CS38" s="661"/>
      <c r="CT38" s="661"/>
      <c r="CU38" s="661"/>
      <c r="CV38" s="661"/>
      <c r="CW38" s="661"/>
      <c r="CX38" s="661"/>
      <c r="CY38" s="661"/>
      <c r="CZ38" s="661"/>
      <c r="DA38" s="661"/>
      <c r="DB38" s="661"/>
      <c r="DC38" s="661"/>
      <c r="DD38" s="661"/>
      <c r="DE38" s="661"/>
      <c r="DF38" s="661"/>
      <c r="DG38" s="661"/>
      <c r="DH38" s="661"/>
      <c r="DI38" s="661"/>
      <c r="DJ38" s="661"/>
      <c r="DK38" s="661"/>
      <c r="DL38" s="661"/>
      <c r="DM38" s="661"/>
      <c r="DN38" s="661"/>
      <c r="DO38" s="661"/>
      <c r="DP38" s="661"/>
      <c r="DQ38" s="661"/>
      <c r="DR38" s="661"/>
      <c r="DS38" s="661"/>
      <c r="DT38" s="661"/>
      <c r="DU38" s="661"/>
      <c r="DV38" s="661"/>
      <c r="DW38" s="661"/>
      <c r="DX38" s="661"/>
      <c r="DY38" s="661"/>
      <c r="DZ38" s="661"/>
    </row>
    <row r="39" spans="1:130" s="428" customFormat="1" ht="11.25" x14ac:dyDescent="0.2">
      <c r="A39" s="452" t="s">
        <v>98</v>
      </c>
      <c r="B39" s="450" t="s">
        <v>99</v>
      </c>
      <c r="C39" s="628">
        <v>5</v>
      </c>
      <c r="D39" s="629">
        <v>959962.81</v>
      </c>
      <c r="E39" s="628"/>
      <c r="F39" s="629"/>
      <c r="G39" s="628"/>
      <c r="H39" s="629"/>
      <c r="I39" s="628">
        <v>0</v>
      </c>
      <c r="J39" s="628">
        <v>5</v>
      </c>
      <c r="K39" s="629">
        <v>959962.81</v>
      </c>
      <c r="L39" s="629">
        <v>5.0079670367503895E-2</v>
      </c>
      <c r="M39" s="629">
        <v>4.093663009661045E-2</v>
      </c>
      <c r="N39" s="661"/>
      <c r="O39" s="661"/>
      <c r="P39" s="661"/>
      <c r="Q39" s="661"/>
      <c r="R39" s="661"/>
      <c r="S39" s="661"/>
      <c r="T39" s="661"/>
      <c r="U39" s="661"/>
      <c r="V39" s="661"/>
      <c r="W39" s="661"/>
      <c r="X39" s="661"/>
      <c r="Y39" s="661"/>
      <c r="Z39" s="661"/>
      <c r="AA39" s="661"/>
      <c r="AB39" s="661"/>
      <c r="AC39" s="661"/>
      <c r="AD39" s="661"/>
      <c r="AE39" s="661"/>
      <c r="AF39" s="661"/>
      <c r="AG39" s="661"/>
      <c r="AH39" s="661"/>
      <c r="AI39" s="661"/>
      <c r="AJ39" s="661"/>
      <c r="AK39" s="661"/>
      <c r="AL39" s="661"/>
      <c r="AM39" s="661"/>
      <c r="AN39" s="661"/>
      <c r="AO39" s="661"/>
      <c r="AP39" s="661"/>
      <c r="AQ39" s="661"/>
      <c r="AR39" s="661"/>
      <c r="AS39" s="661"/>
      <c r="AT39" s="661"/>
      <c r="AU39" s="661"/>
      <c r="AV39" s="661"/>
      <c r="AW39" s="661"/>
      <c r="AX39" s="661"/>
      <c r="AY39" s="661"/>
      <c r="AZ39" s="661"/>
      <c r="BA39" s="661"/>
      <c r="BB39" s="661"/>
      <c r="BC39" s="661"/>
      <c r="BD39" s="661"/>
      <c r="BE39" s="661"/>
      <c r="BF39" s="661"/>
      <c r="BG39" s="661"/>
      <c r="BH39" s="661"/>
      <c r="BI39" s="661"/>
      <c r="BJ39" s="661"/>
      <c r="BK39" s="661"/>
      <c r="BL39" s="661"/>
      <c r="BM39" s="661"/>
      <c r="BN39" s="661"/>
      <c r="BO39" s="661"/>
      <c r="BP39" s="661"/>
      <c r="BQ39" s="661"/>
      <c r="BR39" s="661"/>
      <c r="BS39" s="661"/>
      <c r="BT39" s="661"/>
      <c r="BU39" s="661"/>
      <c r="BV39" s="661"/>
      <c r="BW39" s="661"/>
      <c r="BX39" s="661"/>
      <c r="BY39" s="661"/>
      <c r="BZ39" s="661"/>
      <c r="CA39" s="661"/>
      <c r="CB39" s="661"/>
      <c r="CC39" s="661"/>
      <c r="CD39" s="661"/>
      <c r="CE39" s="661"/>
      <c r="CF39" s="661"/>
      <c r="CG39" s="661"/>
      <c r="CH39" s="661"/>
      <c r="CI39" s="661"/>
      <c r="CJ39" s="661"/>
      <c r="CK39" s="661"/>
      <c r="CL39" s="661"/>
      <c r="CM39" s="661"/>
      <c r="CN39" s="661"/>
      <c r="CO39" s="661"/>
      <c r="CP39" s="661"/>
      <c r="CQ39" s="661"/>
      <c r="CR39" s="661"/>
      <c r="CS39" s="661"/>
      <c r="CT39" s="661"/>
      <c r="CU39" s="661"/>
      <c r="CV39" s="661"/>
      <c r="CW39" s="661"/>
      <c r="CX39" s="661"/>
      <c r="CY39" s="661"/>
      <c r="CZ39" s="661"/>
      <c r="DA39" s="661"/>
      <c r="DB39" s="661"/>
      <c r="DC39" s="661"/>
      <c r="DD39" s="661"/>
      <c r="DE39" s="661"/>
      <c r="DF39" s="661"/>
      <c r="DG39" s="661"/>
      <c r="DH39" s="661"/>
      <c r="DI39" s="661"/>
      <c r="DJ39" s="661"/>
      <c r="DK39" s="661"/>
      <c r="DL39" s="661"/>
      <c r="DM39" s="661"/>
      <c r="DN39" s="661"/>
      <c r="DO39" s="661"/>
      <c r="DP39" s="661"/>
      <c r="DQ39" s="661"/>
      <c r="DR39" s="661"/>
      <c r="DS39" s="661"/>
      <c r="DT39" s="661"/>
      <c r="DU39" s="661"/>
      <c r="DV39" s="661"/>
      <c r="DW39" s="661"/>
      <c r="DX39" s="661"/>
      <c r="DY39" s="661"/>
      <c r="DZ39" s="661"/>
    </row>
    <row r="40" spans="1:130" s="428" customFormat="1" ht="22.5" x14ac:dyDescent="0.2">
      <c r="A40" s="451" t="s">
        <v>578</v>
      </c>
      <c r="B40" s="449" t="s">
        <v>579</v>
      </c>
      <c r="C40" s="626"/>
      <c r="D40" s="627"/>
      <c r="E40" s="626"/>
      <c r="F40" s="627"/>
      <c r="G40" s="626"/>
      <c r="H40" s="627"/>
      <c r="I40" s="626">
        <v>2</v>
      </c>
      <c r="J40" s="626">
        <v>2</v>
      </c>
      <c r="K40" s="627">
        <v>0</v>
      </c>
      <c r="L40" s="627">
        <v>0</v>
      </c>
      <c r="M40" s="627">
        <v>1.6374652038644178E-2</v>
      </c>
      <c r="N40" s="661"/>
      <c r="O40" s="661"/>
      <c r="P40" s="661"/>
      <c r="Q40" s="661"/>
      <c r="R40" s="661"/>
      <c r="S40" s="661"/>
      <c r="T40" s="661"/>
      <c r="U40" s="661"/>
      <c r="V40" s="661"/>
      <c r="W40" s="661"/>
      <c r="X40" s="661"/>
      <c r="Y40" s="661"/>
      <c r="Z40" s="661"/>
      <c r="AA40" s="661"/>
      <c r="AB40" s="661"/>
      <c r="AC40" s="661"/>
      <c r="AD40" s="661"/>
      <c r="AE40" s="661"/>
      <c r="AF40" s="661"/>
      <c r="AG40" s="661"/>
      <c r="AH40" s="661"/>
      <c r="AI40" s="661"/>
      <c r="AJ40" s="661"/>
      <c r="AK40" s="661"/>
      <c r="AL40" s="661"/>
      <c r="AM40" s="661"/>
      <c r="AN40" s="661"/>
      <c r="AO40" s="661"/>
      <c r="AP40" s="661"/>
      <c r="AQ40" s="661"/>
      <c r="AR40" s="661"/>
      <c r="AS40" s="661"/>
      <c r="AT40" s="661"/>
      <c r="AU40" s="661"/>
      <c r="AV40" s="661"/>
      <c r="AW40" s="661"/>
      <c r="AX40" s="661"/>
      <c r="AY40" s="661"/>
      <c r="AZ40" s="661"/>
      <c r="BA40" s="661"/>
      <c r="BB40" s="661"/>
      <c r="BC40" s="661"/>
      <c r="BD40" s="661"/>
      <c r="BE40" s="661"/>
      <c r="BF40" s="661"/>
      <c r="BG40" s="661"/>
      <c r="BH40" s="661"/>
      <c r="BI40" s="661"/>
      <c r="BJ40" s="661"/>
      <c r="BK40" s="661"/>
      <c r="BL40" s="661"/>
      <c r="BM40" s="661"/>
      <c r="BN40" s="661"/>
      <c r="BO40" s="661"/>
      <c r="BP40" s="661"/>
      <c r="BQ40" s="661"/>
      <c r="BR40" s="661"/>
      <c r="BS40" s="661"/>
      <c r="BT40" s="661"/>
      <c r="BU40" s="661"/>
      <c r="BV40" s="661"/>
      <c r="BW40" s="661"/>
      <c r="BX40" s="661"/>
      <c r="BY40" s="661"/>
      <c r="BZ40" s="661"/>
      <c r="CA40" s="661"/>
      <c r="CB40" s="661"/>
      <c r="CC40" s="661"/>
      <c r="CD40" s="661"/>
      <c r="CE40" s="661"/>
      <c r="CF40" s="661"/>
      <c r="CG40" s="661"/>
      <c r="CH40" s="661"/>
      <c r="CI40" s="661"/>
      <c r="CJ40" s="661"/>
      <c r="CK40" s="661"/>
      <c r="CL40" s="661"/>
      <c r="CM40" s="661"/>
      <c r="CN40" s="661"/>
      <c r="CO40" s="661"/>
      <c r="CP40" s="661"/>
      <c r="CQ40" s="661"/>
      <c r="CR40" s="661"/>
      <c r="CS40" s="661"/>
      <c r="CT40" s="661"/>
      <c r="CU40" s="661"/>
      <c r="CV40" s="661"/>
      <c r="CW40" s="661"/>
      <c r="CX40" s="661"/>
      <c r="CY40" s="661"/>
      <c r="CZ40" s="661"/>
      <c r="DA40" s="661"/>
      <c r="DB40" s="661"/>
      <c r="DC40" s="661"/>
      <c r="DD40" s="661"/>
      <c r="DE40" s="661"/>
      <c r="DF40" s="661"/>
      <c r="DG40" s="661"/>
      <c r="DH40" s="661"/>
      <c r="DI40" s="661"/>
      <c r="DJ40" s="661"/>
      <c r="DK40" s="661"/>
      <c r="DL40" s="661"/>
      <c r="DM40" s="661"/>
      <c r="DN40" s="661"/>
      <c r="DO40" s="661"/>
      <c r="DP40" s="661"/>
      <c r="DQ40" s="661"/>
      <c r="DR40" s="661"/>
      <c r="DS40" s="661"/>
      <c r="DT40" s="661"/>
      <c r="DU40" s="661"/>
      <c r="DV40" s="661"/>
      <c r="DW40" s="661"/>
      <c r="DX40" s="661"/>
      <c r="DY40" s="661"/>
      <c r="DZ40" s="661"/>
    </row>
    <row r="41" spans="1:130" s="428" customFormat="1" ht="22.5" x14ac:dyDescent="0.2">
      <c r="A41" s="452" t="s">
        <v>100</v>
      </c>
      <c r="B41" s="450" t="s">
        <v>101</v>
      </c>
      <c r="C41" s="628">
        <v>5</v>
      </c>
      <c r="D41" s="629">
        <v>1706850</v>
      </c>
      <c r="E41" s="628"/>
      <c r="F41" s="629"/>
      <c r="G41" s="628"/>
      <c r="H41" s="629"/>
      <c r="I41" s="628">
        <v>0</v>
      </c>
      <c r="J41" s="628">
        <v>5</v>
      </c>
      <c r="K41" s="629">
        <v>1706850</v>
      </c>
      <c r="L41" s="629">
        <v>8.9043538433300373E-2</v>
      </c>
      <c r="M41" s="629">
        <v>4.093663009661045E-2</v>
      </c>
      <c r="N41" s="661"/>
      <c r="O41" s="661"/>
      <c r="P41" s="661"/>
      <c r="Q41" s="661"/>
      <c r="R41" s="661"/>
      <c r="S41" s="661"/>
      <c r="T41" s="661"/>
      <c r="U41" s="661"/>
      <c r="V41" s="661"/>
      <c r="W41" s="661"/>
      <c r="X41" s="661"/>
      <c r="Y41" s="661"/>
      <c r="Z41" s="661"/>
      <c r="AA41" s="661"/>
      <c r="AB41" s="661"/>
      <c r="AC41" s="661"/>
      <c r="AD41" s="661"/>
      <c r="AE41" s="661"/>
      <c r="AF41" s="661"/>
      <c r="AG41" s="661"/>
      <c r="AH41" s="661"/>
      <c r="AI41" s="661"/>
      <c r="AJ41" s="661"/>
      <c r="AK41" s="661"/>
      <c r="AL41" s="661"/>
      <c r="AM41" s="661"/>
      <c r="AN41" s="661"/>
      <c r="AO41" s="661"/>
      <c r="AP41" s="661"/>
      <c r="AQ41" s="661"/>
      <c r="AR41" s="661"/>
      <c r="AS41" s="661"/>
      <c r="AT41" s="661"/>
      <c r="AU41" s="661"/>
      <c r="AV41" s="661"/>
      <c r="AW41" s="661"/>
      <c r="AX41" s="661"/>
      <c r="AY41" s="661"/>
      <c r="AZ41" s="661"/>
      <c r="BA41" s="661"/>
      <c r="BB41" s="661"/>
      <c r="BC41" s="661"/>
      <c r="BD41" s="661"/>
      <c r="BE41" s="661"/>
      <c r="BF41" s="661"/>
      <c r="BG41" s="661"/>
      <c r="BH41" s="661"/>
      <c r="BI41" s="661"/>
      <c r="BJ41" s="661"/>
      <c r="BK41" s="661"/>
      <c r="BL41" s="661"/>
      <c r="BM41" s="661"/>
      <c r="BN41" s="661"/>
      <c r="BO41" s="661"/>
      <c r="BP41" s="661"/>
      <c r="BQ41" s="661"/>
      <c r="BR41" s="661"/>
      <c r="BS41" s="661"/>
      <c r="BT41" s="661"/>
      <c r="BU41" s="661"/>
      <c r="BV41" s="661"/>
      <c r="BW41" s="661"/>
      <c r="BX41" s="661"/>
      <c r="BY41" s="661"/>
      <c r="BZ41" s="661"/>
      <c r="CA41" s="661"/>
      <c r="CB41" s="661"/>
      <c r="CC41" s="661"/>
      <c r="CD41" s="661"/>
      <c r="CE41" s="661"/>
      <c r="CF41" s="661"/>
      <c r="CG41" s="661"/>
      <c r="CH41" s="661"/>
      <c r="CI41" s="661"/>
      <c r="CJ41" s="661"/>
      <c r="CK41" s="661"/>
      <c r="CL41" s="661"/>
      <c r="CM41" s="661"/>
      <c r="CN41" s="661"/>
      <c r="CO41" s="661"/>
      <c r="CP41" s="661"/>
      <c r="CQ41" s="661"/>
      <c r="CR41" s="661"/>
      <c r="CS41" s="661"/>
      <c r="CT41" s="661"/>
      <c r="CU41" s="661"/>
      <c r="CV41" s="661"/>
      <c r="CW41" s="661"/>
      <c r="CX41" s="661"/>
      <c r="CY41" s="661"/>
      <c r="CZ41" s="661"/>
      <c r="DA41" s="661"/>
      <c r="DB41" s="661"/>
      <c r="DC41" s="661"/>
      <c r="DD41" s="661"/>
      <c r="DE41" s="661"/>
      <c r="DF41" s="661"/>
      <c r="DG41" s="661"/>
      <c r="DH41" s="661"/>
      <c r="DI41" s="661"/>
      <c r="DJ41" s="661"/>
      <c r="DK41" s="661"/>
      <c r="DL41" s="661"/>
      <c r="DM41" s="661"/>
      <c r="DN41" s="661"/>
      <c r="DO41" s="661"/>
      <c r="DP41" s="661"/>
      <c r="DQ41" s="661"/>
      <c r="DR41" s="661"/>
      <c r="DS41" s="661"/>
      <c r="DT41" s="661"/>
      <c r="DU41" s="661"/>
      <c r="DV41" s="661"/>
      <c r="DW41" s="661"/>
      <c r="DX41" s="661"/>
      <c r="DY41" s="661"/>
      <c r="DZ41" s="661"/>
    </row>
    <row r="42" spans="1:130" s="428" customFormat="1" ht="11.25" x14ac:dyDescent="0.2">
      <c r="A42" s="451" t="s">
        <v>102</v>
      </c>
      <c r="B42" s="449" t="s">
        <v>103</v>
      </c>
      <c r="C42" s="626">
        <v>31</v>
      </c>
      <c r="D42" s="627">
        <v>16528362</v>
      </c>
      <c r="E42" s="626"/>
      <c r="F42" s="627"/>
      <c r="G42" s="626">
        <v>1</v>
      </c>
      <c r="H42" s="627">
        <v>-629700</v>
      </c>
      <c r="I42" s="626">
        <v>2</v>
      </c>
      <c r="J42" s="626">
        <v>34</v>
      </c>
      <c r="K42" s="627">
        <v>15898662</v>
      </c>
      <c r="L42" s="627">
        <v>0.82940687279787451</v>
      </c>
      <c r="M42" s="627">
        <v>0.27836908465695104</v>
      </c>
      <c r="N42" s="661"/>
      <c r="O42" s="661"/>
      <c r="P42" s="661"/>
      <c r="Q42" s="661"/>
      <c r="R42" s="661"/>
      <c r="S42" s="661"/>
      <c r="T42" s="661"/>
      <c r="U42" s="661"/>
      <c r="V42" s="661"/>
      <c r="W42" s="661"/>
      <c r="X42" s="661"/>
      <c r="Y42" s="661"/>
      <c r="Z42" s="661"/>
      <c r="AA42" s="661"/>
      <c r="AB42" s="661"/>
      <c r="AC42" s="661"/>
      <c r="AD42" s="661"/>
      <c r="AE42" s="661"/>
      <c r="AF42" s="661"/>
      <c r="AG42" s="661"/>
      <c r="AH42" s="661"/>
      <c r="AI42" s="661"/>
      <c r="AJ42" s="661"/>
      <c r="AK42" s="661"/>
      <c r="AL42" s="661"/>
      <c r="AM42" s="661"/>
      <c r="AN42" s="661"/>
      <c r="AO42" s="661"/>
      <c r="AP42" s="661"/>
      <c r="AQ42" s="661"/>
      <c r="AR42" s="661"/>
      <c r="AS42" s="661"/>
      <c r="AT42" s="661"/>
      <c r="AU42" s="661"/>
      <c r="AV42" s="661"/>
      <c r="AW42" s="661"/>
      <c r="AX42" s="661"/>
      <c r="AY42" s="661"/>
      <c r="AZ42" s="661"/>
      <c r="BA42" s="661"/>
      <c r="BB42" s="661"/>
      <c r="BC42" s="661"/>
      <c r="BD42" s="661"/>
      <c r="BE42" s="661"/>
      <c r="BF42" s="661"/>
      <c r="BG42" s="661"/>
      <c r="BH42" s="661"/>
      <c r="BI42" s="661"/>
      <c r="BJ42" s="661"/>
      <c r="BK42" s="661"/>
      <c r="BL42" s="661"/>
      <c r="BM42" s="661"/>
      <c r="BN42" s="661"/>
      <c r="BO42" s="661"/>
      <c r="BP42" s="661"/>
      <c r="BQ42" s="661"/>
      <c r="BR42" s="661"/>
      <c r="BS42" s="661"/>
      <c r="BT42" s="661"/>
      <c r="BU42" s="661"/>
      <c r="BV42" s="661"/>
      <c r="BW42" s="661"/>
      <c r="BX42" s="661"/>
      <c r="BY42" s="661"/>
      <c r="BZ42" s="661"/>
      <c r="CA42" s="661"/>
      <c r="CB42" s="661"/>
      <c r="CC42" s="661"/>
      <c r="CD42" s="661"/>
      <c r="CE42" s="661"/>
      <c r="CF42" s="661"/>
      <c r="CG42" s="661"/>
      <c r="CH42" s="661"/>
      <c r="CI42" s="661"/>
      <c r="CJ42" s="661"/>
      <c r="CK42" s="661"/>
      <c r="CL42" s="661"/>
      <c r="CM42" s="661"/>
      <c r="CN42" s="661"/>
      <c r="CO42" s="661"/>
      <c r="CP42" s="661"/>
      <c r="CQ42" s="661"/>
      <c r="CR42" s="661"/>
      <c r="CS42" s="661"/>
      <c r="CT42" s="661"/>
      <c r="CU42" s="661"/>
      <c r="CV42" s="661"/>
      <c r="CW42" s="661"/>
      <c r="CX42" s="661"/>
      <c r="CY42" s="661"/>
      <c r="CZ42" s="661"/>
      <c r="DA42" s="661"/>
      <c r="DB42" s="661"/>
      <c r="DC42" s="661"/>
      <c r="DD42" s="661"/>
      <c r="DE42" s="661"/>
      <c r="DF42" s="661"/>
      <c r="DG42" s="661"/>
      <c r="DH42" s="661"/>
      <c r="DI42" s="661"/>
      <c r="DJ42" s="661"/>
      <c r="DK42" s="661"/>
      <c r="DL42" s="661"/>
      <c r="DM42" s="661"/>
      <c r="DN42" s="661"/>
      <c r="DO42" s="661"/>
      <c r="DP42" s="661"/>
      <c r="DQ42" s="661"/>
      <c r="DR42" s="661"/>
      <c r="DS42" s="661"/>
      <c r="DT42" s="661"/>
      <c r="DU42" s="661"/>
      <c r="DV42" s="661"/>
      <c r="DW42" s="661"/>
      <c r="DX42" s="661"/>
      <c r="DY42" s="661"/>
      <c r="DZ42" s="661"/>
    </row>
    <row r="43" spans="1:130" s="428" customFormat="1" ht="22.5" x14ac:dyDescent="0.2">
      <c r="A43" s="452" t="s">
        <v>104</v>
      </c>
      <c r="B43" s="450" t="s">
        <v>105</v>
      </c>
      <c r="C43" s="628">
        <v>7</v>
      </c>
      <c r="D43" s="629">
        <v>2246309.7999999998</v>
      </c>
      <c r="E43" s="628">
        <v>3</v>
      </c>
      <c r="F43" s="629">
        <v>250872</v>
      </c>
      <c r="G43" s="628"/>
      <c r="H43" s="629"/>
      <c r="I43" s="628">
        <v>3</v>
      </c>
      <c r="J43" s="628">
        <v>13</v>
      </c>
      <c r="K43" s="629">
        <v>2497181.7999999998</v>
      </c>
      <c r="L43" s="629">
        <v>0.13027383987066127</v>
      </c>
      <c r="M43" s="629">
        <v>0.10643523825118716</v>
      </c>
      <c r="N43" s="661"/>
      <c r="O43" s="661"/>
      <c r="P43" s="661"/>
      <c r="Q43" s="661"/>
      <c r="R43" s="661"/>
      <c r="S43" s="661"/>
      <c r="T43" s="661"/>
      <c r="U43" s="661"/>
      <c r="V43" s="661"/>
      <c r="W43" s="661"/>
      <c r="X43" s="661"/>
      <c r="Y43" s="661"/>
      <c r="Z43" s="661"/>
      <c r="AA43" s="661"/>
      <c r="AB43" s="661"/>
      <c r="AC43" s="661"/>
      <c r="AD43" s="661"/>
      <c r="AE43" s="661"/>
      <c r="AF43" s="661"/>
      <c r="AG43" s="661"/>
      <c r="AH43" s="661"/>
      <c r="AI43" s="661"/>
      <c r="AJ43" s="661"/>
      <c r="AK43" s="661"/>
      <c r="AL43" s="661"/>
      <c r="AM43" s="661"/>
      <c r="AN43" s="661"/>
      <c r="AO43" s="661"/>
      <c r="AP43" s="661"/>
      <c r="AQ43" s="661"/>
      <c r="AR43" s="661"/>
      <c r="AS43" s="661"/>
      <c r="AT43" s="661"/>
      <c r="AU43" s="661"/>
      <c r="AV43" s="661"/>
      <c r="AW43" s="661"/>
      <c r="AX43" s="661"/>
      <c r="AY43" s="661"/>
      <c r="AZ43" s="661"/>
      <c r="BA43" s="661"/>
      <c r="BB43" s="661"/>
      <c r="BC43" s="661"/>
      <c r="BD43" s="661"/>
      <c r="BE43" s="661"/>
      <c r="BF43" s="661"/>
      <c r="BG43" s="661"/>
      <c r="BH43" s="661"/>
      <c r="BI43" s="661"/>
      <c r="BJ43" s="661"/>
      <c r="BK43" s="661"/>
      <c r="BL43" s="661"/>
      <c r="BM43" s="661"/>
      <c r="BN43" s="661"/>
      <c r="BO43" s="661"/>
      <c r="BP43" s="661"/>
      <c r="BQ43" s="661"/>
      <c r="BR43" s="661"/>
      <c r="BS43" s="661"/>
      <c r="BT43" s="661"/>
      <c r="BU43" s="661"/>
      <c r="BV43" s="661"/>
      <c r="BW43" s="661"/>
      <c r="BX43" s="661"/>
      <c r="BY43" s="661"/>
      <c r="BZ43" s="661"/>
      <c r="CA43" s="661"/>
      <c r="CB43" s="661"/>
      <c r="CC43" s="661"/>
      <c r="CD43" s="661"/>
      <c r="CE43" s="661"/>
      <c r="CF43" s="661"/>
      <c r="CG43" s="661"/>
      <c r="CH43" s="661"/>
      <c r="CI43" s="661"/>
      <c r="CJ43" s="661"/>
      <c r="CK43" s="661"/>
      <c r="CL43" s="661"/>
      <c r="CM43" s="661"/>
      <c r="CN43" s="661"/>
      <c r="CO43" s="661"/>
      <c r="CP43" s="661"/>
      <c r="CQ43" s="661"/>
      <c r="CR43" s="661"/>
      <c r="CS43" s="661"/>
      <c r="CT43" s="661"/>
      <c r="CU43" s="661"/>
      <c r="CV43" s="661"/>
      <c r="CW43" s="661"/>
      <c r="CX43" s="661"/>
      <c r="CY43" s="661"/>
      <c r="CZ43" s="661"/>
      <c r="DA43" s="661"/>
      <c r="DB43" s="661"/>
      <c r="DC43" s="661"/>
      <c r="DD43" s="661"/>
      <c r="DE43" s="661"/>
      <c r="DF43" s="661"/>
      <c r="DG43" s="661"/>
      <c r="DH43" s="661"/>
      <c r="DI43" s="661"/>
      <c r="DJ43" s="661"/>
      <c r="DK43" s="661"/>
      <c r="DL43" s="661"/>
      <c r="DM43" s="661"/>
      <c r="DN43" s="661"/>
      <c r="DO43" s="661"/>
      <c r="DP43" s="661"/>
      <c r="DQ43" s="661"/>
      <c r="DR43" s="661"/>
      <c r="DS43" s="661"/>
      <c r="DT43" s="661"/>
      <c r="DU43" s="661"/>
      <c r="DV43" s="661"/>
      <c r="DW43" s="661"/>
      <c r="DX43" s="661"/>
      <c r="DY43" s="661"/>
      <c r="DZ43" s="661"/>
    </row>
    <row r="44" spans="1:130" s="428" customFormat="1" ht="22.5" x14ac:dyDescent="0.2">
      <c r="A44" s="451" t="s">
        <v>108</v>
      </c>
      <c r="B44" s="449" t="s">
        <v>109</v>
      </c>
      <c r="C44" s="626">
        <v>14</v>
      </c>
      <c r="D44" s="627">
        <v>11273037.550000001</v>
      </c>
      <c r="E44" s="626"/>
      <c r="F44" s="627"/>
      <c r="G44" s="626">
        <v>1</v>
      </c>
      <c r="H44" s="627">
        <v>-63190</v>
      </c>
      <c r="I44" s="626">
        <v>5</v>
      </c>
      <c r="J44" s="626">
        <v>20</v>
      </c>
      <c r="K44" s="627">
        <v>11209847.550000001</v>
      </c>
      <c r="L44" s="627">
        <v>0.58479918630803118</v>
      </c>
      <c r="M44" s="627">
        <v>0.1637465203864418</v>
      </c>
      <c r="N44" s="661"/>
      <c r="O44" s="661"/>
      <c r="P44" s="661"/>
      <c r="Q44" s="661"/>
      <c r="R44" s="661"/>
      <c r="S44" s="661"/>
      <c r="T44" s="661"/>
      <c r="U44" s="661"/>
      <c r="V44" s="661"/>
      <c r="W44" s="661"/>
      <c r="X44" s="661"/>
      <c r="Y44" s="661"/>
      <c r="Z44" s="661"/>
      <c r="AA44" s="661"/>
      <c r="AB44" s="661"/>
      <c r="AC44" s="661"/>
      <c r="AD44" s="661"/>
      <c r="AE44" s="661"/>
      <c r="AF44" s="661"/>
      <c r="AG44" s="661"/>
      <c r="AH44" s="661"/>
      <c r="AI44" s="661"/>
      <c r="AJ44" s="661"/>
      <c r="AK44" s="661"/>
      <c r="AL44" s="661"/>
      <c r="AM44" s="661"/>
      <c r="AN44" s="661"/>
      <c r="AO44" s="661"/>
      <c r="AP44" s="661"/>
      <c r="AQ44" s="661"/>
      <c r="AR44" s="661"/>
      <c r="AS44" s="661"/>
      <c r="AT44" s="661"/>
      <c r="AU44" s="661"/>
      <c r="AV44" s="661"/>
      <c r="AW44" s="661"/>
      <c r="AX44" s="661"/>
      <c r="AY44" s="661"/>
      <c r="AZ44" s="661"/>
      <c r="BA44" s="661"/>
      <c r="BB44" s="661"/>
      <c r="BC44" s="661"/>
      <c r="BD44" s="661"/>
      <c r="BE44" s="661"/>
      <c r="BF44" s="661"/>
      <c r="BG44" s="661"/>
      <c r="BH44" s="661"/>
      <c r="BI44" s="661"/>
      <c r="BJ44" s="661"/>
      <c r="BK44" s="661"/>
      <c r="BL44" s="661"/>
      <c r="BM44" s="661"/>
      <c r="BN44" s="661"/>
      <c r="BO44" s="661"/>
      <c r="BP44" s="661"/>
      <c r="BQ44" s="661"/>
      <c r="BR44" s="661"/>
      <c r="BS44" s="661"/>
      <c r="BT44" s="661"/>
      <c r="BU44" s="661"/>
      <c r="BV44" s="661"/>
      <c r="BW44" s="661"/>
      <c r="BX44" s="661"/>
      <c r="BY44" s="661"/>
      <c r="BZ44" s="661"/>
      <c r="CA44" s="661"/>
      <c r="CB44" s="661"/>
      <c r="CC44" s="661"/>
      <c r="CD44" s="661"/>
      <c r="CE44" s="661"/>
      <c r="CF44" s="661"/>
      <c r="CG44" s="661"/>
      <c r="CH44" s="661"/>
      <c r="CI44" s="661"/>
      <c r="CJ44" s="661"/>
      <c r="CK44" s="661"/>
      <c r="CL44" s="661"/>
      <c r="CM44" s="661"/>
      <c r="CN44" s="661"/>
      <c r="CO44" s="661"/>
      <c r="CP44" s="661"/>
      <c r="CQ44" s="661"/>
      <c r="CR44" s="661"/>
      <c r="CS44" s="661"/>
      <c r="CT44" s="661"/>
      <c r="CU44" s="661"/>
      <c r="CV44" s="661"/>
      <c r="CW44" s="661"/>
      <c r="CX44" s="661"/>
      <c r="CY44" s="661"/>
      <c r="CZ44" s="661"/>
      <c r="DA44" s="661"/>
      <c r="DB44" s="661"/>
      <c r="DC44" s="661"/>
      <c r="DD44" s="661"/>
      <c r="DE44" s="661"/>
      <c r="DF44" s="661"/>
      <c r="DG44" s="661"/>
      <c r="DH44" s="661"/>
      <c r="DI44" s="661"/>
      <c r="DJ44" s="661"/>
      <c r="DK44" s="661"/>
      <c r="DL44" s="661"/>
      <c r="DM44" s="661"/>
      <c r="DN44" s="661"/>
      <c r="DO44" s="661"/>
      <c r="DP44" s="661"/>
      <c r="DQ44" s="661"/>
      <c r="DR44" s="661"/>
      <c r="DS44" s="661"/>
      <c r="DT44" s="661"/>
      <c r="DU44" s="661"/>
      <c r="DV44" s="661"/>
      <c r="DW44" s="661"/>
      <c r="DX44" s="661"/>
      <c r="DY44" s="661"/>
      <c r="DZ44" s="661"/>
    </row>
    <row r="45" spans="1:130" s="428" customFormat="1" ht="22.5" x14ac:dyDescent="0.2">
      <c r="A45" s="452" t="s">
        <v>566</v>
      </c>
      <c r="B45" s="450" t="s">
        <v>567</v>
      </c>
      <c r="C45" s="628">
        <v>1</v>
      </c>
      <c r="D45" s="629">
        <v>576000</v>
      </c>
      <c r="E45" s="628"/>
      <c r="F45" s="629"/>
      <c r="G45" s="628"/>
      <c r="H45" s="629"/>
      <c r="I45" s="628">
        <v>0</v>
      </c>
      <c r="J45" s="628">
        <v>1</v>
      </c>
      <c r="K45" s="629">
        <v>576000</v>
      </c>
      <c r="L45" s="629">
        <v>3.004896630493659E-2</v>
      </c>
      <c r="M45" s="629">
        <v>8.187326019322089E-3</v>
      </c>
      <c r="N45" s="661"/>
      <c r="O45" s="661"/>
      <c r="P45" s="661"/>
      <c r="Q45" s="661"/>
      <c r="R45" s="661"/>
      <c r="S45" s="661"/>
      <c r="T45" s="661"/>
      <c r="U45" s="661"/>
      <c r="V45" s="661"/>
      <c r="W45" s="661"/>
      <c r="X45" s="661"/>
      <c r="Y45" s="661"/>
      <c r="Z45" s="661"/>
      <c r="AA45" s="661"/>
      <c r="AB45" s="661"/>
      <c r="AC45" s="661"/>
      <c r="AD45" s="661"/>
      <c r="AE45" s="661"/>
      <c r="AF45" s="661"/>
      <c r="AG45" s="661"/>
      <c r="AH45" s="661"/>
      <c r="AI45" s="661"/>
      <c r="AJ45" s="661"/>
      <c r="AK45" s="661"/>
      <c r="AL45" s="661"/>
      <c r="AM45" s="661"/>
      <c r="AN45" s="661"/>
      <c r="AO45" s="661"/>
      <c r="AP45" s="661"/>
      <c r="AQ45" s="661"/>
      <c r="AR45" s="661"/>
      <c r="AS45" s="661"/>
      <c r="AT45" s="661"/>
      <c r="AU45" s="661"/>
      <c r="AV45" s="661"/>
      <c r="AW45" s="661"/>
      <c r="AX45" s="661"/>
      <c r="AY45" s="661"/>
      <c r="AZ45" s="661"/>
      <c r="BA45" s="661"/>
      <c r="BB45" s="661"/>
      <c r="BC45" s="661"/>
      <c r="BD45" s="661"/>
      <c r="BE45" s="661"/>
      <c r="BF45" s="661"/>
      <c r="BG45" s="661"/>
      <c r="BH45" s="661"/>
      <c r="BI45" s="661"/>
      <c r="BJ45" s="661"/>
      <c r="BK45" s="661"/>
      <c r="BL45" s="661"/>
      <c r="BM45" s="661"/>
      <c r="BN45" s="661"/>
      <c r="BO45" s="661"/>
      <c r="BP45" s="661"/>
      <c r="BQ45" s="661"/>
      <c r="BR45" s="661"/>
      <c r="BS45" s="661"/>
      <c r="BT45" s="661"/>
      <c r="BU45" s="661"/>
      <c r="BV45" s="661"/>
      <c r="BW45" s="661"/>
      <c r="BX45" s="661"/>
      <c r="BY45" s="661"/>
      <c r="BZ45" s="661"/>
      <c r="CA45" s="661"/>
      <c r="CB45" s="661"/>
      <c r="CC45" s="661"/>
      <c r="CD45" s="661"/>
      <c r="CE45" s="661"/>
      <c r="CF45" s="661"/>
      <c r="CG45" s="661"/>
      <c r="CH45" s="661"/>
      <c r="CI45" s="661"/>
      <c r="CJ45" s="661"/>
      <c r="CK45" s="661"/>
      <c r="CL45" s="661"/>
      <c r="CM45" s="661"/>
      <c r="CN45" s="661"/>
      <c r="CO45" s="661"/>
      <c r="CP45" s="661"/>
      <c r="CQ45" s="661"/>
      <c r="CR45" s="661"/>
      <c r="CS45" s="661"/>
      <c r="CT45" s="661"/>
      <c r="CU45" s="661"/>
      <c r="CV45" s="661"/>
      <c r="CW45" s="661"/>
      <c r="CX45" s="661"/>
      <c r="CY45" s="661"/>
      <c r="CZ45" s="661"/>
      <c r="DA45" s="661"/>
      <c r="DB45" s="661"/>
      <c r="DC45" s="661"/>
      <c r="DD45" s="661"/>
      <c r="DE45" s="661"/>
      <c r="DF45" s="661"/>
      <c r="DG45" s="661"/>
      <c r="DH45" s="661"/>
      <c r="DI45" s="661"/>
      <c r="DJ45" s="661"/>
      <c r="DK45" s="661"/>
      <c r="DL45" s="661"/>
      <c r="DM45" s="661"/>
      <c r="DN45" s="661"/>
      <c r="DO45" s="661"/>
      <c r="DP45" s="661"/>
      <c r="DQ45" s="661"/>
      <c r="DR45" s="661"/>
      <c r="DS45" s="661"/>
      <c r="DT45" s="661"/>
      <c r="DU45" s="661"/>
      <c r="DV45" s="661"/>
      <c r="DW45" s="661"/>
      <c r="DX45" s="661"/>
      <c r="DY45" s="661"/>
      <c r="DZ45" s="661"/>
    </row>
    <row r="46" spans="1:130" s="428" customFormat="1" ht="11.25" x14ac:dyDescent="0.2">
      <c r="A46" s="451" t="s">
        <v>110</v>
      </c>
      <c r="B46" s="449" t="s">
        <v>111</v>
      </c>
      <c r="C46" s="626">
        <v>1</v>
      </c>
      <c r="D46" s="627">
        <v>1075889.04</v>
      </c>
      <c r="E46" s="626"/>
      <c r="F46" s="627"/>
      <c r="G46" s="626"/>
      <c r="H46" s="627"/>
      <c r="I46" s="626">
        <v>0</v>
      </c>
      <c r="J46" s="626">
        <v>1</v>
      </c>
      <c r="K46" s="627">
        <v>1075889.04</v>
      </c>
      <c r="L46" s="627">
        <v>5.6127349845157243E-2</v>
      </c>
      <c r="M46" s="627">
        <v>8.187326019322089E-3</v>
      </c>
      <c r="N46" s="661"/>
      <c r="O46" s="661"/>
      <c r="P46" s="661"/>
      <c r="Q46" s="661"/>
      <c r="R46" s="661"/>
      <c r="S46" s="661"/>
      <c r="T46" s="661"/>
      <c r="U46" s="661"/>
      <c r="V46" s="661"/>
      <c r="W46" s="661"/>
      <c r="X46" s="661"/>
      <c r="Y46" s="661"/>
      <c r="Z46" s="661"/>
      <c r="AA46" s="661"/>
      <c r="AB46" s="661"/>
      <c r="AC46" s="661"/>
      <c r="AD46" s="661"/>
      <c r="AE46" s="661"/>
      <c r="AF46" s="661"/>
      <c r="AG46" s="661"/>
      <c r="AH46" s="661"/>
      <c r="AI46" s="661"/>
      <c r="AJ46" s="661"/>
      <c r="AK46" s="661"/>
      <c r="AL46" s="661"/>
      <c r="AM46" s="661"/>
      <c r="AN46" s="661"/>
      <c r="AO46" s="661"/>
      <c r="AP46" s="661"/>
      <c r="AQ46" s="661"/>
      <c r="AR46" s="661"/>
      <c r="AS46" s="661"/>
      <c r="AT46" s="661"/>
      <c r="AU46" s="661"/>
      <c r="AV46" s="661"/>
      <c r="AW46" s="661"/>
      <c r="AX46" s="661"/>
      <c r="AY46" s="661"/>
      <c r="AZ46" s="661"/>
      <c r="BA46" s="661"/>
      <c r="BB46" s="661"/>
      <c r="BC46" s="661"/>
      <c r="BD46" s="661"/>
      <c r="BE46" s="661"/>
      <c r="BF46" s="661"/>
      <c r="BG46" s="661"/>
      <c r="BH46" s="661"/>
      <c r="BI46" s="661"/>
      <c r="BJ46" s="661"/>
      <c r="BK46" s="661"/>
      <c r="BL46" s="661"/>
      <c r="BM46" s="661"/>
      <c r="BN46" s="661"/>
      <c r="BO46" s="661"/>
      <c r="BP46" s="661"/>
      <c r="BQ46" s="661"/>
      <c r="BR46" s="661"/>
      <c r="BS46" s="661"/>
      <c r="BT46" s="661"/>
      <c r="BU46" s="661"/>
      <c r="BV46" s="661"/>
      <c r="BW46" s="661"/>
      <c r="BX46" s="661"/>
      <c r="BY46" s="661"/>
      <c r="BZ46" s="661"/>
      <c r="CA46" s="661"/>
      <c r="CB46" s="661"/>
      <c r="CC46" s="661"/>
      <c r="CD46" s="661"/>
      <c r="CE46" s="661"/>
      <c r="CF46" s="661"/>
      <c r="CG46" s="661"/>
      <c r="CH46" s="661"/>
      <c r="CI46" s="661"/>
      <c r="CJ46" s="661"/>
      <c r="CK46" s="661"/>
      <c r="CL46" s="661"/>
      <c r="CM46" s="661"/>
      <c r="CN46" s="661"/>
      <c r="CO46" s="661"/>
      <c r="CP46" s="661"/>
      <c r="CQ46" s="661"/>
      <c r="CR46" s="661"/>
      <c r="CS46" s="661"/>
      <c r="CT46" s="661"/>
      <c r="CU46" s="661"/>
      <c r="CV46" s="661"/>
      <c r="CW46" s="661"/>
      <c r="CX46" s="661"/>
      <c r="CY46" s="661"/>
      <c r="CZ46" s="661"/>
      <c r="DA46" s="661"/>
      <c r="DB46" s="661"/>
      <c r="DC46" s="661"/>
      <c r="DD46" s="661"/>
      <c r="DE46" s="661"/>
      <c r="DF46" s="661"/>
      <c r="DG46" s="661"/>
      <c r="DH46" s="661"/>
      <c r="DI46" s="661"/>
      <c r="DJ46" s="661"/>
      <c r="DK46" s="661"/>
      <c r="DL46" s="661"/>
      <c r="DM46" s="661"/>
      <c r="DN46" s="661"/>
      <c r="DO46" s="661"/>
      <c r="DP46" s="661"/>
      <c r="DQ46" s="661"/>
      <c r="DR46" s="661"/>
      <c r="DS46" s="661"/>
      <c r="DT46" s="661"/>
      <c r="DU46" s="661"/>
      <c r="DV46" s="661"/>
      <c r="DW46" s="661"/>
      <c r="DX46" s="661"/>
      <c r="DY46" s="661"/>
      <c r="DZ46" s="661"/>
    </row>
    <row r="47" spans="1:130" s="428" customFormat="1" ht="11.25" x14ac:dyDescent="0.2">
      <c r="A47" s="452" t="s">
        <v>112</v>
      </c>
      <c r="B47" s="450" t="s">
        <v>113</v>
      </c>
      <c r="C47" s="628">
        <v>1</v>
      </c>
      <c r="D47" s="629">
        <v>350000</v>
      </c>
      <c r="E47" s="628"/>
      <c r="F47" s="629"/>
      <c r="G47" s="628"/>
      <c r="H47" s="629"/>
      <c r="I47" s="628">
        <v>0</v>
      </c>
      <c r="J47" s="628">
        <v>1</v>
      </c>
      <c r="K47" s="629">
        <v>350000</v>
      </c>
      <c r="L47" s="629">
        <v>1.825892049779133E-2</v>
      </c>
      <c r="M47" s="629">
        <v>8.187326019322089E-3</v>
      </c>
      <c r="N47" s="661"/>
      <c r="O47" s="661"/>
      <c r="P47" s="661"/>
      <c r="Q47" s="661"/>
      <c r="R47" s="661"/>
      <c r="S47" s="661"/>
      <c r="T47" s="661"/>
      <c r="U47" s="661"/>
      <c r="V47" s="661"/>
      <c r="W47" s="661"/>
      <c r="X47" s="661"/>
      <c r="Y47" s="661"/>
      <c r="Z47" s="661"/>
      <c r="AA47" s="661"/>
      <c r="AB47" s="661"/>
      <c r="AC47" s="661"/>
      <c r="AD47" s="661"/>
      <c r="AE47" s="661"/>
      <c r="AF47" s="661"/>
      <c r="AG47" s="661"/>
      <c r="AH47" s="661"/>
      <c r="AI47" s="661"/>
      <c r="AJ47" s="661"/>
      <c r="AK47" s="661"/>
      <c r="AL47" s="661"/>
      <c r="AM47" s="661"/>
      <c r="AN47" s="661"/>
      <c r="AO47" s="661"/>
      <c r="AP47" s="661"/>
      <c r="AQ47" s="661"/>
      <c r="AR47" s="661"/>
      <c r="AS47" s="661"/>
      <c r="AT47" s="661"/>
      <c r="AU47" s="661"/>
      <c r="AV47" s="661"/>
      <c r="AW47" s="661"/>
      <c r="AX47" s="661"/>
      <c r="AY47" s="661"/>
      <c r="AZ47" s="661"/>
      <c r="BA47" s="661"/>
      <c r="BB47" s="661"/>
      <c r="BC47" s="661"/>
      <c r="BD47" s="661"/>
      <c r="BE47" s="661"/>
      <c r="BF47" s="661"/>
      <c r="BG47" s="661"/>
      <c r="BH47" s="661"/>
      <c r="BI47" s="661"/>
      <c r="BJ47" s="661"/>
      <c r="BK47" s="661"/>
      <c r="BL47" s="661"/>
      <c r="BM47" s="661"/>
      <c r="BN47" s="661"/>
      <c r="BO47" s="661"/>
      <c r="BP47" s="661"/>
      <c r="BQ47" s="661"/>
      <c r="BR47" s="661"/>
      <c r="BS47" s="661"/>
      <c r="BT47" s="661"/>
      <c r="BU47" s="661"/>
      <c r="BV47" s="661"/>
      <c r="BW47" s="661"/>
      <c r="BX47" s="661"/>
      <c r="BY47" s="661"/>
      <c r="BZ47" s="661"/>
      <c r="CA47" s="661"/>
      <c r="CB47" s="661"/>
      <c r="CC47" s="661"/>
      <c r="CD47" s="661"/>
      <c r="CE47" s="661"/>
      <c r="CF47" s="661"/>
      <c r="CG47" s="661"/>
      <c r="CH47" s="661"/>
      <c r="CI47" s="661"/>
      <c r="CJ47" s="661"/>
      <c r="CK47" s="661"/>
      <c r="CL47" s="661"/>
      <c r="CM47" s="661"/>
      <c r="CN47" s="661"/>
      <c r="CO47" s="661"/>
      <c r="CP47" s="661"/>
      <c r="CQ47" s="661"/>
      <c r="CR47" s="661"/>
      <c r="CS47" s="661"/>
      <c r="CT47" s="661"/>
      <c r="CU47" s="661"/>
      <c r="CV47" s="661"/>
      <c r="CW47" s="661"/>
      <c r="CX47" s="661"/>
      <c r="CY47" s="661"/>
      <c r="CZ47" s="661"/>
      <c r="DA47" s="661"/>
      <c r="DB47" s="661"/>
      <c r="DC47" s="661"/>
      <c r="DD47" s="661"/>
      <c r="DE47" s="661"/>
      <c r="DF47" s="661"/>
      <c r="DG47" s="661"/>
      <c r="DH47" s="661"/>
      <c r="DI47" s="661"/>
      <c r="DJ47" s="661"/>
      <c r="DK47" s="661"/>
      <c r="DL47" s="661"/>
      <c r="DM47" s="661"/>
      <c r="DN47" s="661"/>
      <c r="DO47" s="661"/>
      <c r="DP47" s="661"/>
      <c r="DQ47" s="661"/>
      <c r="DR47" s="661"/>
      <c r="DS47" s="661"/>
      <c r="DT47" s="661"/>
      <c r="DU47" s="661"/>
      <c r="DV47" s="661"/>
      <c r="DW47" s="661"/>
      <c r="DX47" s="661"/>
      <c r="DY47" s="661"/>
      <c r="DZ47" s="661"/>
    </row>
    <row r="48" spans="1:130" s="428" customFormat="1" ht="22.5" x14ac:dyDescent="0.2">
      <c r="A48" s="451" t="s">
        <v>114</v>
      </c>
      <c r="B48" s="449" t="s">
        <v>115</v>
      </c>
      <c r="C48" s="626">
        <v>11</v>
      </c>
      <c r="D48" s="627">
        <v>821846.01</v>
      </c>
      <c r="E48" s="626"/>
      <c r="F48" s="627"/>
      <c r="G48" s="626">
        <v>2</v>
      </c>
      <c r="H48" s="627">
        <v>-3871869.6</v>
      </c>
      <c r="I48" s="626">
        <v>3</v>
      </c>
      <c r="J48" s="626">
        <v>16</v>
      </c>
      <c r="K48" s="627">
        <v>-3050023.59</v>
      </c>
      <c r="L48" s="627">
        <v>-0.15911468070342313</v>
      </c>
      <c r="M48" s="627">
        <v>0.13099721630915342</v>
      </c>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661"/>
      <c r="AL48" s="661"/>
      <c r="AM48" s="661"/>
      <c r="AN48" s="661"/>
      <c r="AO48" s="661"/>
      <c r="AP48" s="661"/>
      <c r="AQ48" s="661"/>
      <c r="AR48" s="661"/>
      <c r="AS48" s="661"/>
      <c r="AT48" s="661"/>
      <c r="AU48" s="661"/>
      <c r="AV48" s="661"/>
      <c r="AW48" s="661"/>
      <c r="AX48" s="661"/>
      <c r="AY48" s="661"/>
      <c r="AZ48" s="661"/>
      <c r="BA48" s="661"/>
      <c r="BB48" s="661"/>
      <c r="BC48" s="661"/>
      <c r="BD48" s="661"/>
      <c r="BE48" s="661"/>
      <c r="BF48" s="661"/>
      <c r="BG48" s="661"/>
      <c r="BH48" s="661"/>
      <c r="BI48" s="661"/>
      <c r="BJ48" s="661"/>
      <c r="BK48" s="661"/>
      <c r="BL48" s="661"/>
      <c r="BM48" s="661"/>
      <c r="BN48" s="661"/>
      <c r="BO48" s="661"/>
      <c r="BP48" s="661"/>
      <c r="BQ48" s="661"/>
      <c r="BR48" s="661"/>
      <c r="BS48" s="661"/>
      <c r="BT48" s="661"/>
      <c r="BU48" s="661"/>
      <c r="BV48" s="661"/>
      <c r="BW48" s="661"/>
      <c r="BX48" s="661"/>
      <c r="BY48" s="661"/>
      <c r="BZ48" s="661"/>
      <c r="CA48" s="661"/>
      <c r="CB48" s="661"/>
      <c r="CC48" s="661"/>
      <c r="CD48" s="661"/>
      <c r="CE48" s="661"/>
      <c r="CF48" s="661"/>
      <c r="CG48" s="661"/>
      <c r="CH48" s="661"/>
      <c r="CI48" s="661"/>
      <c r="CJ48" s="661"/>
      <c r="CK48" s="661"/>
      <c r="CL48" s="661"/>
      <c r="CM48" s="661"/>
      <c r="CN48" s="661"/>
      <c r="CO48" s="661"/>
      <c r="CP48" s="661"/>
      <c r="CQ48" s="661"/>
      <c r="CR48" s="661"/>
      <c r="CS48" s="661"/>
      <c r="CT48" s="661"/>
      <c r="CU48" s="661"/>
      <c r="CV48" s="661"/>
      <c r="CW48" s="661"/>
      <c r="CX48" s="661"/>
      <c r="CY48" s="661"/>
      <c r="CZ48" s="661"/>
      <c r="DA48" s="661"/>
      <c r="DB48" s="661"/>
      <c r="DC48" s="661"/>
      <c r="DD48" s="661"/>
      <c r="DE48" s="661"/>
      <c r="DF48" s="661"/>
      <c r="DG48" s="661"/>
      <c r="DH48" s="661"/>
      <c r="DI48" s="661"/>
      <c r="DJ48" s="661"/>
      <c r="DK48" s="661"/>
      <c r="DL48" s="661"/>
      <c r="DM48" s="661"/>
      <c r="DN48" s="661"/>
      <c r="DO48" s="661"/>
      <c r="DP48" s="661"/>
      <c r="DQ48" s="661"/>
      <c r="DR48" s="661"/>
      <c r="DS48" s="661"/>
      <c r="DT48" s="661"/>
      <c r="DU48" s="661"/>
      <c r="DV48" s="661"/>
      <c r="DW48" s="661"/>
      <c r="DX48" s="661"/>
      <c r="DY48" s="661"/>
      <c r="DZ48" s="661"/>
    </row>
    <row r="49" spans="1:130" s="428" customFormat="1" ht="45" x14ac:dyDescent="0.2">
      <c r="A49" s="452" t="s">
        <v>118</v>
      </c>
      <c r="B49" s="450" t="s">
        <v>119</v>
      </c>
      <c r="C49" s="628">
        <v>14</v>
      </c>
      <c r="D49" s="629">
        <v>3942647.38</v>
      </c>
      <c r="E49" s="628"/>
      <c r="F49" s="629"/>
      <c r="G49" s="628">
        <v>1</v>
      </c>
      <c r="H49" s="629">
        <v>-3986.5</v>
      </c>
      <c r="I49" s="628">
        <v>1</v>
      </c>
      <c r="J49" s="628">
        <v>16</v>
      </c>
      <c r="K49" s="629">
        <v>3938660.88</v>
      </c>
      <c r="L49" s="629">
        <v>0.20547341678765954</v>
      </c>
      <c r="M49" s="629">
        <v>0.13099721630915342</v>
      </c>
      <c r="N49" s="661"/>
      <c r="O49" s="661"/>
      <c r="P49" s="661"/>
      <c r="Q49" s="661"/>
      <c r="R49" s="661"/>
      <c r="S49" s="661"/>
      <c r="T49" s="661"/>
      <c r="U49" s="661"/>
      <c r="V49" s="661"/>
      <c r="W49" s="661"/>
      <c r="X49" s="661"/>
      <c r="Y49" s="661"/>
      <c r="Z49" s="661"/>
      <c r="AA49" s="661"/>
      <c r="AB49" s="661"/>
      <c r="AC49" s="661"/>
      <c r="AD49" s="661"/>
      <c r="AE49" s="661"/>
      <c r="AF49" s="661"/>
      <c r="AG49" s="661"/>
      <c r="AH49" s="661"/>
      <c r="AI49" s="661"/>
      <c r="AJ49" s="661"/>
      <c r="AK49" s="661"/>
      <c r="AL49" s="661"/>
      <c r="AM49" s="661"/>
      <c r="AN49" s="661"/>
      <c r="AO49" s="661"/>
      <c r="AP49" s="661"/>
      <c r="AQ49" s="661"/>
      <c r="AR49" s="661"/>
      <c r="AS49" s="661"/>
      <c r="AT49" s="661"/>
      <c r="AU49" s="661"/>
      <c r="AV49" s="661"/>
      <c r="AW49" s="661"/>
      <c r="AX49" s="661"/>
      <c r="AY49" s="661"/>
      <c r="AZ49" s="661"/>
      <c r="BA49" s="661"/>
      <c r="BB49" s="661"/>
      <c r="BC49" s="661"/>
      <c r="BD49" s="661"/>
      <c r="BE49" s="661"/>
      <c r="BF49" s="661"/>
      <c r="BG49" s="661"/>
      <c r="BH49" s="661"/>
      <c r="BI49" s="661"/>
      <c r="BJ49" s="661"/>
      <c r="BK49" s="661"/>
      <c r="BL49" s="661"/>
      <c r="BM49" s="661"/>
      <c r="BN49" s="661"/>
      <c r="BO49" s="661"/>
      <c r="BP49" s="661"/>
      <c r="BQ49" s="661"/>
      <c r="BR49" s="661"/>
      <c r="BS49" s="661"/>
      <c r="BT49" s="661"/>
      <c r="BU49" s="661"/>
      <c r="BV49" s="661"/>
      <c r="BW49" s="661"/>
      <c r="BX49" s="661"/>
      <c r="BY49" s="661"/>
      <c r="BZ49" s="661"/>
      <c r="CA49" s="661"/>
      <c r="CB49" s="661"/>
      <c r="CC49" s="661"/>
      <c r="CD49" s="661"/>
      <c r="CE49" s="661"/>
      <c r="CF49" s="661"/>
      <c r="CG49" s="661"/>
      <c r="CH49" s="661"/>
      <c r="CI49" s="661"/>
      <c r="CJ49" s="661"/>
      <c r="CK49" s="661"/>
      <c r="CL49" s="661"/>
      <c r="CM49" s="661"/>
      <c r="CN49" s="661"/>
      <c r="CO49" s="661"/>
      <c r="CP49" s="661"/>
      <c r="CQ49" s="661"/>
      <c r="CR49" s="661"/>
      <c r="CS49" s="661"/>
      <c r="CT49" s="661"/>
      <c r="CU49" s="661"/>
      <c r="CV49" s="661"/>
      <c r="CW49" s="661"/>
      <c r="CX49" s="661"/>
      <c r="CY49" s="661"/>
      <c r="CZ49" s="661"/>
      <c r="DA49" s="661"/>
      <c r="DB49" s="661"/>
      <c r="DC49" s="661"/>
      <c r="DD49" s="661"/>
      <c r="DE49" s="661"/>
      <c r="DF49" s="661"/>
      <c r="DG49" s="661"/>
      <c r="DH49" s="661"/>
      <c r="DI49" s="661"/>
      <c r="DJ49" s="661"/>
      <c r="DK49" s="661"/>
      <c r="DL49" s="661"/>
      <c r="DM49" s="661"/>
      <c r="DN49" s="661"/>
      <c r="DO49" s="661"/>
      <c r="DP49" s="661"/>
      <c r="DQ49" s="661"/>
      <c r="DR49" s="661"/>
      <c r="DS49" s="661"/>
      <c r="DT49" s="661"/>
      <c r="DU49" s="661"/>
      <c r="DV49" s="661"/>
      <c r="DW49" s="661"/>
      <c r="DX49" s="661"/>
      <c r="DY49" s="661"/>
      <c r="DZ49" s="661"/>
    </row>
    <row r="50" spans="1:130" s="428" customFormat="1" ht="11.25" x14ac:dyDescent="0.2">
      <c r="A50" s="451" t="s">
        <v>120</v>
      </c>
      <c r="B50" s="449" t="s">
        <v>121</v>
      </c>
      <c r="C50" s="626">
        <v>17</v>
      </c>
      <c r="D50" s="627">
        <v>10498031.84</v>
      </c>
      <c r="E50" s="626">
        <v>4</v>
      </c>
      <c r="F50" s="627">
        <v>679688</v>
      </c>
      <c r="G50" s="626"/>
      <c r="H50" s="627"/>
      <c r="I50" s="626">
        <v>0</v>
      </c>
      <c r="J50" s="626">
        <v>21</v>
      </c>
      <c r="K50" s="627">
        <v>11177719.84</v>
      </c>
      <c r="L50" s="627">
        <v>0.58312313687184236</v>
      </c>
      <c r="M50" s="627">
        <v>0.17193384640576387</v>
      </c>
      <c r="N50" s="661"/>
      <c r="O50" s="661"/>
      <c r="P50" s="661"/>
      <c r="Q50" s="661"/>
      <c r="R50" s="661"/>
      <c r="S50" s="661"/>
      <c r="T50" s="661"/>
      <c r="U50" s="661"/>
      <c r="V50" s="661"/>
      <c r="W50" s="661"/>
      <c r="X50" s="661"/>
      <c r="Y50" s="661"/>
      <c r="Z50" s="661"/>
      <c r="AA50" s="661"/>
      <c r="AB50" s="661"/>
      <c r="AC50" s="661"/>
      <c r="AD50" s="661"/>
      <c r="AE50" s="661"/>
      <c r="AF50" s="661"/>
      <c r="AG50" s="661"/>
      <c r="AH50" s="661"/>
      <c r="AI50" s="661"/>
      <c r="AJ50" s="661"/>
      <c r="AK50" s="661"/>
      <c r="AL50" s="661"/>
      <c r="AM50" s="661"/>
      <c r="AN50" s="661"/>
      <c r="AO50" s="661"/>
      <c r="AP50" s="661"/>
      <c r="AQ50" s="661"/>
      <c r="AR50" s="661"/>
      <c r="AS50" s="661"/>
      <c r="AT50" s="661"/>
      <c r="AU50" s="661"/>
      <c r="AV50" s="661"/>
      <c r="AW50" s="661"/>
      <c r="AX50" s="661"/>
      <c r="AY50" s="661"/>
      <c r="AZ50" s="661"/>
      <c r="BA50" s="661"/>
      <c r="BB50" s="661"/>
      <c r="BC50" s="661"/>
      <c r="BD50" s="661"/>
      <c r="BE50" s="661"/>
      <c r="BF50" s="661"/>
      <c r="BG50" s="661"/>
      <c r="BH50" s="661"/>
      <c r="BI50" s="661"/>
      <c r="BJ50" s="661"/>
      <c r="BK50" s="661"/>
      <c r="BL50" s="661"/>
      <c r="BM50" s="661"/>
      <c r="BN50" s="661"/>
      <c r="BO50" s="661"/>
      <c r="BP50" s="661"/>
      <c r="BQ50" s="661"/>
      <c r="BR50" s="661"/>
      <c r="BS50" s="661"/>
      <c r="BT50" s="661"/>
      <c r="BU50" s="661"/>
      <c r="BV50" s="661"/>
      <c r="BW50" s="661"/>
      <c r="BX50" s="661"/>
      <c r="BY50" s="661"/>
      <c r="BZ50" s="661"/>
      <c r="CA50" s="661"/>
      <c r="CB50" s="661"/>
      <c r="CC50" s="661"/>
      <c r="CD50" s="661"/>
      <c r="CE50" s="661"/>
      <c r="CF50" s="661"/>
      <c r="CG50" s="661"/>
      <c r="CH50" s="661"/>
      <c r="CI50" s="661"/>
      <c r="CJ50" s="661"/>
      <c r="CK50" s="661"/>
      <c r="CL50" s="661"/>
      <c r="CM50" s="661"/>
      <c r="CN50" s="661"/>
      <c r="CO50" s="661"/>
      <c r="CP50" s="661"/>
      <c r="CQ50" s="661"/>
      <c r="CR50" s="661"/>
      <c r="CS50" s="661"/>
      <c r="CT50" s="661"/>
      <c r="CU50" s="661"/>
      <c r="CV50" s="661"/>
      <c r="CW50" s="661"/>
      <c r="CX50" s="661"/>
      <c r="CY50" s="661"/>
      <c r="CZ50" s="661"/>
      <c r="DA50" s="661"/>
      <c r="DB50" s="661"/>
      <c r="DC50" s="661"/>
      <c r="DD50" s="661"/>
      <c r="DE50" s="661"/>
      <c r="DF50" s="661"/>
      <c r="DG50" s="661"/>
      <c r="DH50" s="661"/>
      <c r="DI50" s="661"/>
      <c r="DJ50" s="661"/>
      <c r="DK50" s="661"/>
      <c r="DL50" s="661"/>
      <c r="DM50" s="661"/>
      <c r="DN50" s="661"/>
      <c r="DO50" s="661"/>
      <c r="DP50" s="661"/>
      <c r="DQ50" s="661"/>
      <c r="DR50" s="661"/>
      <c r="DS50" s="661"/>
      <c r="DT50" s="661"/>
      <c r="DU50" s="661"/>
      <c r="DV50" s="661"/>
      <c r="DW50" s="661"/>
      <c r="DX50" s="661"/>
      <c r="DY50" s="661"/>
      <c r="DZ50" s="661"/>
    </row>
    <row r="51" spans="1:130" s="428" customFormat="1" ht="11.25" x14ac:dyDescent="0.2">
      <c r="A51" s="452" t="s">
        <v>122</v>
      </c>
      <c r="B51" s="450" t="s">
        <v>123</v>
      </c>
      <c r="C51" s="628">
        <v>2</v>
      </c>
      <c r="D51" s="629">
        <v>1030110.5</v>
      </c>
      <c r="E51" s="628"/>
      <c r="F51" s="629"/>
      <c r="G51" s="628"/>
      <c r="H51" s="629"/>
      <c r="I51" s="628">
        <v>0</v>
      </c>
      <c r="J51" s="628">
        <v>2</v>
      </c>
      <c r="K51" s="629">
        <v>1030110.5</v>
      </c>
      <c r="L51" s="629">
        <v>5.3739159209828788E-2</v>
      </c>
      <c r="M51" s="629">
        <v>1.6374652038644178E-2</v>
      </c>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L51" s="661"/>
      <c r="AM51" s="661"/>
      <c r="AN51" s="661"/>
      <c r="AO51" s="661"/>
      <c r="AP51" s="661"/>
      <c r="AQ51" s="661"/>
      <c r="AR51" s="661"/>
      <c r="AS51" s="661"/>
      <c r="AT51" s="661"/>
      <c r="AU51" s="661"/>
      <c r="AV51" s="661"/>
      <c r="AW51" s="661"/>
      <c r="AX51" s="661"/>
      <c r="AY51" s="661"/>
      <c r="AZ51" s="661"/>
      <c r="BA51" s="661"/>
      <c r="BB51" s="661"/>
      <c r="BC51" s="661"/>
      <c r="BD51" s="661"/>
      <c r="BE51" s="661"/>
      <c r="BF51" s="661"/>
      <c r="BG51" s="661"/>
      <c r="BH51" s="661"/>
      <c r="BI51" s="661"/>
      <c r="BJ51" s="661"/>
      <c r="BK51" s="661"/>
      <c r="BL51" s="661"/>
      <c r="BM51" s="661"/>
      <c r="BN51" s="661"/>
      <c r="BO51" s="661"/>
      <c r="BP51" s="661"/>
      <c r="BQ51" s="661"/>
      <c r="BR51" s="661"/>
      <c r="BS51" s="661"/>
      <c r="BT51" s="661"/>
      <c r="BU51" s="661"/>
      <c r="BV51" s="661"/>
      <c r="BW51" s="661"/>
      <c r="BX51" s="661"/>
      <c r="BY51" s="661"/>
      <c r="BZ51" s="661"/>
      <c r="CA51" s="661"/>
      <c r="CB51" s="661"/>
      <c r="CC51" s="661"/>
      <c r="CD51" s="661"/>
      <c r="CE51" s="661"/>
      <c r="CF51" s="661"/>
      <c r="CG51" s="661"/>
      <c r="CH51" s="661"/>
      <c r="CI51" s="661"/>
      <c r="CJ51" s="661"/>
      <c r="CK51" s="661"/>
      <c r="CL51" s="661"/>
      <c r="CM51" s="661"/>
      <c r="CN51" s="661"/>
      <c r="CO51" s="661"/>
      <c r="CP51" s="661"/>
      <c r="CQ51" s="661"/>
      <c r="CR51" s="661"/>
      <c r="CS51" s="661"/>
      <c r="CT51" s="661"/>
      <c r="CU51" s="661"/>
      <c r="CV51" s="661"/>
      <c r="CW51" s="661"/>
      <c r="CX51" s="661"/>
      <c r="CY51" s="661"/>
      <c r="CZ51" s="661"/>
      <c r="DA51" s="661"/>
      <c r="DB51" s="661"/>
      <c r="DC51" s="661"/>
      <c r="DD51" s="661"/>
      <c r="DE51" s="661"/>
      <c r="DF51" s="661"/>
      <c r="DG51" s="661"/>
      <c r="DH51" s="661"/>
      <c r="DI51" s="661"/>
      <c r="DJ51" s="661"/>
      <c r="DK51" s="661"/>
      <c r="DL51" s="661"/>
      <c r="DM51" s="661"/>
      <c r="DN51" s="661"/>
      <c r="DO51" s="661"/>
      <c r="DP51" s="661"/>
      <c r="DQ51" s="661"/>
      <c r="DR51" s="661"/>
      <c r="DS51" s="661"/>
      <c r="DT51" s="661"/>
      <c r="DU51" s="661"/>
      <c r="DV51" s="661"/>
      <c r="DW51" s="661"/>
      <c r="DX51" s="661"/>
      <c r="DY51" s="661"/>
      <c r="DZ51" s="661"/>
    </row>
    <row r="52" spans="1:130" s="428" customFormat="1" ht="11.25" x14ac:dyDescent="0.2">
      <c r="A52" s="451" t="s">
        <v>126</v>
      </c>
      <c r="B52" s="449" t="s">
        <v>127</v>
      </c>
      <c r="C52" s="626">
        <v>2</v>
      </c>
      <c r="D52" s="627">
        <v>135545</v>
      </c>
      <c r="E52" s="626"/>
      <c r="F52" s="627"/>
      <c r="G52" s="626"/>
      <c r="H52" s="627"/>
      <c r="I52" s="626">
        <v>0</v>
      </c>
      <c r="J52" s="626">
        <v>2</v>
      </c>
      <c r="K52" s="627">
        <v>135545</v>
      </c>
      <c r="L52" s="627">
        <v>7.0711582253517877E-3</v>
      </c>
      <c r="M52" s="627">
        <v>1.6374652038644178E-2</v>
      </c>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L52" s="661"/>
      <c r="AM52" s="661"/>
      <c r="AN52" s="661"/>
      <c r="AO52" s="661"/>
      <c r="AP52" s="661"/>
      <c r="AQ52" s="661"/>
      <c r="AR52" s="661"/>
      <c r="AS52" s="661"/>
      <c r="AT52" s="661"/>
      <c r="AU52" s="661"/>
      <c r="AV52" s="661"/>
      <c r="AW52" s="661"/>
      <c r="AX52" s="661"/>
      <c r="AY52" s="661"/>
      <c r="AZ52" s="661"/>
      <c r="BA52" s="661"/>
      <c r="BB52" s="661"/>
      <c r="BC52" s="661"/>
      <c r="BD52" s="661"/>
      <c r="BE52" s="661"/>
      <c r="BF52" s="661"/>
      <c r="BG52" s="661"/>
      <c r="BH52" s="661"/>
      <c r="BI52" s="661"/>
      <c r="BJ52" s="661"/>
      <c r="BK52" s="661"/>
      <c r="BL52" s="661"/>
      <c r="BM52" s="661"/>
      <c r="BN52" s="661"/>
      <c r="BO52" s="661"/>
      <c r="BP52" s="661"/>
      <c r="BQ52" s="661"/>
      <c r="BR52" s="661"/>
      <c r="BS52" s="661"/>
      <c r="BT52" s="661"/>
      <c r="BU52" s="661"/>
      <c r="BV52" s="661"/>
      <c r="BW52" s="661"/>
      <c r="BX52" s="661"/>
      <c r="BY52" s="661"/>
      <c r="BZ52" s="661"/>
      <c r="CA52" s="661"/>
      <c r="CB52" s="661"/>
      <c r="CC52" s="661"/>
      <c r="CD52" s="661"/>
      <c r="CE52" s="661"/>
      <c r="CF52" s="661"/>
      <c r="CG52" s="661"/>
      <c r="CH52" s="661"/>
      <c r="CI52" s="661"/>
      <c r="CJ52" s="661"/>
      <c r="CK52" s="661"/>
      <c r="CL52" s="661"/>
      <c r="CM52" s="661"/>
      <c r="CN52" s="661"/>
      <c r="CO52" s="661"/>
      <c r="CP52" s="661"/>
      <c r="CQ52" s="661"/>
      <c r="CR52" s="661"/>
      <c r="CS52" s="661"/>
      <c r="CT52" s="661"/>
      <c r="CU52" s="661"/>
      <c r="CV52" s="661"/>
      <c r="CW52" s="661"/>
      <c r="CX52" s="661"/>
      <c r="CY52" s="661"/>
      <c r="CZ52" s="661"/>
      <c r="DA52" s="661"/>
      <c r="DB52" s="661"/>
      <c r="DC52" s="661"/>
      <c r="DD52" s="661"/>
      <c r="DE52" s="661"/>
      <c r="DF52" s="661"/>
      <c r="DG52" s="661"/>
      <c r="DH52" s="661"/>
      <c r="DI52" s="661"/>
      <c r="DJ52" s="661"/>
      <c r="DK52" s="661"/>
      <c r="DL52" s="661"/>
      <c r="DM52" s="661"/>
      <c r="DN52" s="661"/>
      <c r="DO52" s="661"/>
      <c r="DP52" s="661"/>
      <c r="DQ52" s="661"/>
      <c r="DR52" s="661"/>
      <c r="DS52" s="661"/>
      <c r="DT52" s="661"/>
      <c r="DU52" s="661"/>
      <c r="DV52" s="661"/>
      <c r="DW52" s="661"/>
      <c r="DX52" s="661"/>
      <c r="DY52" s="661"/>
      <c r="DZ52" s="661"/>
    </row>
    <row r="53" spans="1:130" s="428" customFormat="1" ht="11.25" x14ac:dyDescent="0.2">
      <c r="A53" s="452" t="s">
        <v>128</v>
      </c>
      <c r="B53" s="450" t="s">
        <v>129</v>
      </c>
      <c r="C53" s="628">
        <v>1</v>
      </c>
      <c r="D53" s="629">
        <v>358000</v>
      </c>
      <c r="E53" s="628"/>
      <c r="F53" s="629"/>
      <c r="G53" s="628"/>
      <c r="H53" s="629"/>
      <c r="I53" s="628">
        <v>0</v>
      </c>
      <c r="J53" s="628">
        <v>1</v>
      </c>
      <c r="K53" s="629">
        <v>358000</v>
      </c>
      <c r="L53" s="629">
        <v>1.8676267252026559E-2</v>
      </c>
      <c r="M53" s="629">
        <v>8.187326019322089E-3</v>
      </c>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661"/>
      <c r="AL53" s="661"/>
      <c r="AM53" s="661"/>
      <c r="AN53" s="661"/>
      <c r="AO53" s="661"/>
      <c r="AP53" s="661"/>
      <c r="AQ53" s="661"/>
      <c r="AR53" s="661"/>
      <c r="AS53" s="661"/>
      <c r="AT53" s="661"/>
      <c r="AU53" s="661"/>
      <c r="AV53" s="661"/>
      <c r="AW53" s="661"/>
      <c r="AX53" s="661"/>
      <c r="AY53" s="661"/>
      <c r="AZ53" s="661"/>
      <c r="BA53" s="661"/>
      <c r="BB53" s="661"/>
      <c r="BC53" s="661"/>
      <c r="BD53" s="661"/>
      <c r="BE53" s="661"/>
      <c r="BF53" s="661"/>
      <c r="BG53" s="661"/>
      <c r="BH53" s="661"/>
      <c r="BI53" s="661"/>
      <c r="BJ53" s="661"/>
      <c r="BK53" s="661"/>
      <c r="BL53" s="661"/>
      <c r="BM53" s="661"/>
      <c r="BN53" s="661"/>
      <c r="BO53" s="661"/>
      <c r="BP53" s="661"/>
      <c r="BQ53" s="661"/>
      <c r="BR53" s="661"/>
      <c r="BS53" s="661"/>
      <c r="BT53" s="661"/>
      <c r="BU53" s="661"/>
      <c r="BV53" s="661"/>
      <c r="BW53" s="661"/>
      <c r="BX53" s="661"/>
      <c r="BY53" s="661"/>
      <c r="BZ53" s="661"/>
      <c r="CA53" s="661"/>
      <c r="CB53" s="661"/>
      <c r="CC53" s="661"/>
      <c r="CD53" s="661"/>
      <c r="CE53" s="661"/>
      <c r="CF53" s="661"/>
      <c r="CG53" s="661"/>
      <c r="CH53" s="661"/>
      <c r="CI53" s="661"/>
      <c r="CJ53" s="661"/>
      <c r="CK53" s="661"/>
      <c r="CL53" s="661"/>
      <c r="CM53" s="661"/>
      <c r="CN53" s="661"/>
      <c r="CO53" s="661"/>
      <c r="CP53" s="661"/>
      <c r="CQ53" s="661"/>
      <c r="CR53" s="661"/>
      <c r="CS53" s="661"/>
      <c r="CT53" s="661"/>
      <c r="CU53" s="661"/>
      <c r="CV53" s="661"/>
      <c r="CW53" s="661"/>
      <c r="CX53" s="661"/>
      <c r="CY53" s="661"/>
      <c r="CZ53" s="661"/>
      <c r="DA53" s="661"/>
      <c r="DB53" s="661"/>
      <c r="DC53" s="661"/>
      <c r="DD53" s="661"/>
      <c r="DE53" s="661"/>
      <c r="DF53" s="661"/>
      <c r="DG53" s="661"/>
      <c r="DH53" s="661"/>
      <c r="DI53" s="661"/>
      <c r="DJ53" s="661"/>
      <c r="DK53" s="661"/>
      <c r="DL53" s="661"/>
      <c r="DM53" s="661"/>
      <c r="DN53" s="661"/>
      <c r="DO53" s="661"/>
      <c r="DP53" s="661"/>
      <c r="DQ53" s="661"/>
      <c r="DR53" s="661"/>
      <c r="DS53" s="661"/>
      <c r="DT53" s="661"/>
      <c r="DU53" s="661"/>
      <c r="DV53" s="661"/>
      <c r="DW53" s="661"/>
      <c r="DX53" s="661"/>
      <c r="DY53" s="661"/>
      <c r="DZ53" s="661"/>
    </row>
    <row r="54" spans="1:130" s="428" customFormat="1" ht="11.25" x14ac:dyDescent="0.2">
      <c r="A54" s="451" t="s">
        <v>363</v>
      </c>
      <c r="B54" s="449" t="s">
        <v>364</v>
      </c>
      <c r="C54" s="626"/>
      <c r="D54" s="627"/>
      <c r="E54" s="626"/>
      <c r="F54" s="627"/>
      <c r="G54" s="626"/>
      <c r="H54" s="627"/>
      <c r="I54" s="626">
        <v>2</v>
      </c>
      <c r="J54" s="626">
        <v>2</v>
      </c>
      <c r="K54" s="627">
        <v>0</v>
      </c>
      <c r="L54" s="627">
        <v>0</v>
      </c>
      <c r="M54" s="627">
        <v>1.6374652038644178E-2</v>
      </c>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661"/>
      <c r="AK54" s="661"/>
      <c r="AL54" s="661"/>
      <c r="AM54" s="661"/>
      <c r="AN54" s="661"/>
      <c r="AO54" s="661"/>
      <c r="AP54" s="661"/>
      <c r="AQ54" s="661"/>
      <c r="AR54" s="661"/>
      <c r="AS54" s="661"/>
      <c r="AT54" s="661"/>
      <c r="AU54" s="661"/>
      <c r="AV54" s="661"/>
      <c r="AW54" s="661"/>
      <c r="AX54" s="661"/>
      <c r="AY54" s="661"/>
      <c r="AZ54" s="661"/>
      <c r="BA54" s="661"/>
      <c r="BB54" s="661"/>
      <c r="BC54" s="661"/>
      <c r="BD54" s="661"/>
      <c r="BE54" s="661"/>
      <c r="BF54" s="661"/>
      <c r="BG54" s="661"/>
      <c r="BH54" s="661"/>
      <c r="BI54" s="661"/>
      <c r="BJ54" s="661"/>
      <c r="BK54" s="661"/>
      <c r="BL54" s="661"/>
      <c r="BM54" s="661"/>
      <c r="BN54" s="661"/>
      <c r="BO54" s="661"/>
      <c r="BP54" s="661"/>
      <c r="BQ54" s="661"/>
      <c r="BR54" s="661"/>
      <c r="BS54" s="661"/>
      <c r="BT54" s="661"/>
      <c r="BU54" s="661"/>
      <c r="BV54" s="661"/>
      <c r="BW54" s="661"/>
      <c r="BX54" s="661"/>
      <c r="BY54" s="661"/>
      <c r="BZ54" s="661"/>
      <c r="CA54" s="661"/>
      <c r="CB54" s="661"/>
      <c r="CC54" s="661"/>
      <c r="CD54" s="661"/>
      <c r="CE54" s="661"/>
      <c r="CF54" s="661"/>
      <c r="CG54" s="661"/>
      <c r="CH54" s="661"/>
      <c r="CI54" s="661"/>
      <c r="CJ54" s="661"/>
      <c r="CK54" s="661"/>
      <c r="CL54" s="661"/>
      <c r="CM54" s="661"/>
      <c r="CN54" s="661"/>
      <c r="CO54" s="661"/>
      <c r="CP54" s="661"/>
      <c r="CQ54" s="661"/>
      <c r="CR54" s="661"/>
      <c r="CS54" s="661"/>
      <c r="CT54" s="661"/>
      <c r="CU54" s="661"/>
      <c r="CV54" s="661"/>
      <c r="CW54" s="661"/>
      <c r="CX54" s="661"/>
      <c r="CY54" s="661"/>
      <c r="CZ54" s="661"/>
      <c r="DA54" s="661"/>
      <c r="DB54" s="661"/>
      <c r="DC54" s="661"/>
      <c r="DD54" s="661"/>
      <c r="DE54" s="661"/>
      <c r="DF54" s="661"/>
      <c r="DG54" s="661"/>
      <c r="DH54" s="661"/>
      <c r="DI54" s="661"/>
      <c r="DJ54" s="661"/>
      <c r="DK54" s="661"/>
      <c r="DL54" s="661"/>
      <c r="DM54" s="661"/>
      <c r="DN54" s="661"/>
      <c r="DO54" s="661"/>
      <c r="DP54" s="661"/>
      <c r="DQ54" s="661"/>
      <c r="DR54" s="661"/>
      <c r="DS54" s="661"/>
      <c r="DT54" s="661"/>
      <c r="DU54" s="661"/>
      <c r="DV54" s="661"/>
      <c r="DW54" s="661"/>
      <c r="DX54" s="661"/>
      <c r="DY54" s="661"/>
      <c r="DZ54" s="661"/>
    </row>
    <row r="55" spans="1:130" s="428" customFormat="1" ht="22.5" x14ac:dyDescent="0.2">
      <c r="A55" s="452" t="s">
        <v>649</v>
      </c>
      <c r="B55" s="450" t="s">
        <v>650</v>
      </c>
      <c r="C55" s="628">
        <v>1</v>
      </c>
      <c r="D55" s="629">
        <v>605630</v>
      </c>
      <c r="E55" s="628"/>
      <c r="F55" s="629"/>
      <c r="G55" s="628"/>
      <c r="H55" s="629"/>
      <c r="I55" s="628">
        <v>0</v>
      </c>
      <c r="J55" s="628">
        <v>1</v>
      </c>
      <c r="K55" s="629">
        <v>605630</v>
      </c>
      <c r="L55" s="629">
        <v>3.1594714345935325E-2</v>
      </c>
      <c r="M55" s="629">
        <v>8.187326019322089E-3</v>
      </c>
      <c r="N55" s="661"/>
      <c r="O55" s="661"/>
      <c r="P55" s="661"/>
      <c r="Q55" s="661"/>
      <c r="R55" s="661"/>
      <c r="S55" s="661"/>
      <c r="T55" s="661"/>
      <c r="U55" s="661"/>
      <c r="V55" s="661"/>
      <c r="W55" s="661"/>
      <c r="X55" s="661"/>
      <c r="Y55" s="661"/>
      <c r="Z55" s="661"/>
      <c r="AA55" s="661"/>
      <c r="AB55" s="661"/>
      <c r="AC55" s="661"/>
      <c r="AD55" s="661"/>
      <c r="AE55" s="661"/>
      <c r="AF55" s="661"/>
      <c r="AG55" s="661"/>
      <c r="AH55" s="661"/>
      <c r="AI55" s="661"/>
      <c r="AJ55" s="661"/>
      <c r="AK55" s="661"/>
      <c r="AL55" s="661"/>
      <c r="AM55" s="661"/>
      <c r="AN55" s="661"/>
      <c r="AO55" s="661"/>
      <c r="AP55" s="661"/>
      <c r="AQ55" s="661"/>
      <c r="AR55" s="661"/>
      <c r="AS55" s="661"/>
      <c r="AT55" s="661"/>
      <c r="AU55" s="661"/>
      <c r="AV55" s="661"/>
      <c r="AW55" s="661"/>
      <c r="AX55" s="661"/>
      <c r="AY55" s="661"/>
      <c r="AZ55" s="661"/>
      <c r="BA55" s="661"/>
      <c r="BB55" s="661"/>
      <c r="BC55" s="661"/>
      <c r="BD55" s="661"/>
      <c r="BE55" s="661"/>
      <c r="BF55" s="661"/>
      <c r="BG55" s="661"/>
      <c r="BH55" s="661"/>
      <c r="BI55" s="661"/>
      <c r="BJ55" s="661"/>
      <c r="BK55" s="661"/>
      <c r="BL55" s="661"/>
      <c r="BM55" s="661"/>
      <c r="BN55" s="661"/>
      <c r="BO55" s="661"/>
      <c r="BP55" s="661"/>
      <c r="BQ55" s="661"/>
      <c r="BR55" s="661"/>
      <c r="BS55" s="661"/>
      <c r="BT55" s="661"/>
      <c r="BU55" s="661"/>
      <c r="BV55" s="661"/>
      <c r="BW55" s="661"/>
      <c r="BX55" s="661"/>
      <c r="BY55" s="661"/>
      <c r="BZ55" s="661"/>
      <c r="CA55" s="661"/>
      <c r="CB55" s="661"/>
      <c r="CC55" s="661"/>
      <c r="CD55" s="661"/>
      <c r="CE55" s="661"/>
      <c r="CF55" s="661"/>
      <c r="CG55" s="661"/>
      <c r="CH55" s="661"/>
      <c r="CI55" s="661"/>
      <c r="CJ55" s="661"/>
      <c r="CK55" s="661"/>
      <c r="CL55" s="661"/>
      <c r="CM55" s="661"/>
      <c r="CN55" s="661"/>
      <c r="CO55" s="661"/>
      <c r="CP55" s="661"/>
      <c r="CQ55" s="661"/>
      <c r="CR55" s="661"/>
      <c r="CS55" s="661"/>
      <c r="CT55" s="661"/>
      <c r="CU55" s="661"/>
      <c r="CV55" s="661"/>
      <c r="CW55" s="661"/>
      <c r="CX55" s="661"/>
      <c r="CY55" s="661"/>
      <c r="CZ55" s="661"/>
      <c r="DA55" s="661"/>
      <c r="DB55" s="661"/>
      <c r="DC55" s="661"/>
      <c r="DD55" s="661"/>
      <c r="DE55" s="661"/>
      <c r="DF55" s="661"/>
      <c r="DG55" s="661"/>
      <c r="DH55" s="661"/>
      <c r="DI55" s="661"/>
      <c r="DJ55" s="661"/>
      <c r="DK55" s="661"/>
      <c r="DL55" s="661"/>
      <c r="DM55" s="661"/>
      <c r="DN55" s="661"/>
      <c r="DO55" s="661"/>
      <c r="DP55" s="661"/>
      <c r="DQ55" s="661"/>
      <c r="DR55" s="661"/>
      <c r="DS55" s="661"/>
      <c r="DT55" s="661"/>
      <c r="DU55" s="661"/>
      <c r="DV55" s="661"/>
      <c r="DW55" s="661"/>
      <c r="DX55" s="661"/>
      <c r="DY55" s="661"/>
      <c r="DZ55" s="661"/>
    </row>
    <row r="56" spans="1:130" s="428" customFormat="1" ht="11.25" x14ac:dyDescent="0.2">
      <c r="A56" s="451" t="s">
        <v>651</v>
      </c>
      <c r="B56" s="449" t="s">
        <v>652</v>
      </c>
      <c r="C56" s="626">
        <v>1</v>
      </c>
      <c r="D56" s="627">
        <v>300000</v>
      </c>
      <c r="E56" s="626"/>
      <c r="F56" s="627"/>
      <c r="G56" s="626"/>
      <c r="H56" s="627"/>
      <c r="I56" s="626">
        <v>0</v>
      </c>
      <c r="J56" s="626">
        <v>1</v>
      </c>
      <c r="K56" s="627">
        <v>300000</v>
      </c>
      <c r="L56" s="627">
        <v>1.565050328382114E-2</v>
      </c>
      <c r="M56" s="627">
        <v>8.187326019322089E-3</v>
      </c>
      <c r="N56" s="661"/>
      <c r="O56" s="661"/>
      <c r="P56" s="661"/>
      <c r="Q56" s="661"/>
      <c r="R56" s="661"/>
      <c r="S56" s="661"/>
      <c r="T56" s="661"/>
      <c r="U56" s="661"/>
      <c r="V56" s="661"/>
      <c r="W56" s="661"/>
      <c r="X56" s="661"/>
      <c r="Y56" s="661"/>
      <c r="Z56" s="661"/>
      <c r="AA56" s="661"/>
      <c r="AB56" s="661"/>
      <c r="AC56" s="661"/>
      <c r="AD56" s="661"/>
      <c r="AE56" s="661"/>
      <c r="AF56" s="661"/>
      <c r="AG56" s="661"/>
      <c r="AH56" s="661"/>
      <c r="AI56" s="661"/>
      <c r="AJ56" s="661"/>
      <c r="AK56" s="661"/>
      <c r="AL56" s="661"/>
      <c r="AM56" s="661"/>
      <c r="AN56" s="661"/>
      <c r="AO56" s="661"/>
      <c r="AP56" s="661"/>
      <c r="AQ56" s="661"/>
      <c r="AR56" s="661"/>
      <c r="AS56" s="661"/>
      <c r="AT56" s="661"/>
      <c r="AU56" s="661"/>
      <c r="AV56" s="661"/>
      <c r="AW56" s="661"/>
      <c r="AX56" s="661"/>
      <c r="AY56" s="661"/>
      <c r="AZ56" s="661"/>
      <c r="BA56" s="661"/>
      <c r="BB56" s="661"/>
      <c r="BC56" s="661"/>
      <c r="BD56" s="661"/>
      <c r="BE56" s="661"/>
      <c r="BF56" s="661"/>
      <c r="BG56" s="661"/>
      <c r="BH56" s="661"/>
      <c r="BI56" s="661"/>
      <c r="BJ56" s="661"/>
      <c r="BK56" s="661"/>
      <c r="BL56" s="661"/>
      <c r="BM56" s="661"/>
      <c r="BN56" s="661"/>
      <c r="BO56" s="661"/>
      <c r="BP56" s="661"/>
      <c r="BQ56" s="661"/>
      <c r="BR56" s="661"/>
      <c r="BS56" s="661"/>
      <c r="BT56" s="661"/>
      <c r="BU56" s="661"/>
      <c r="BV56" s="661"/>
      <c r="BW56" s="661"/>
      <c r="BX56" s="661"/>
      <c r="BY56" s="661"/>
      <c r="BZ56" s="661"/>
      <c r="CA56" s="661"/>
      <c r="CB56" s="661"/>
      <c r="CC56" s="661"/>
      <c r="CD56" s="661"/>
      <c r="CE56" s="661"/>
      <c r="CF56" s="661"/>
      <c r="CG56" s="661"/>
      <c r="CH56" s="661"/>
      <c r="CI56" s="661"/>
      <c r="CJ56" s="661"/>
      <c r="CK56" s="661"/>
      <c r="CL56" s="661"/>
      <c r="CM56" s="661"/>
      <c r="CN56" s="661"/>
      <c r="CO56" s="661"/>
      <c r="CP56" s="661"/>
      <c r="CQ56" s="661"/>
      <c r="CR56" s="661"/>
      <c r="CS56" s="661"/>
      <c r="CT56" s="661"/>
      <c r="CU56" s="661"/>
      <c r="CV56" s="661"/>
      <c r="CW56" s="661"/>
      <c r="CX56" s="661"/>
      <c r="CY56" s="661"/>
      <c r="CZ56" s="661"/>
      <c r="DA56" s="661"/>
      <c r="DB56" s="661"/>
      <c r="DC56" s="661"/>
      <c r="DD56" s="661"/>
      <c r="DE56" s="661"/>
      <c r="DF56" s="661"/>
      <c r="DG56" s="661"/>
      <c r="DH56" s="661"/>
      <c r="DI56" s="661"/>
      <c r="DJ56" s="661"/>
      <c r="DK56" s="661"/>
      <c r="DL56" s="661"/>
      <c r="DM56" s="661"/>
      <c r="DN56" s="661"/>
      <c r="DO56" s="661"/>
      <c r="DP56" s="661"/>
      <c r="DQ56" s="661"/>
      <c r="DR56" s="661"/>
      <c r="DS56" s="661"/>
      <c r="DT56" s="661"/>
      <c r="DU56" s="661"/>
      <c r="DV56" s="661"/>
      <c r="DW56" s="661"/>
      <c r="DX56" s="661"/>
      <c r="DY56" s="661"/>
      <c r="DZ56" s="661"/>
    </row>
    <row r="57" spans="1:130" s="428" customFormat="1" ht="11.25" x14ac:dyDescent="0.2">
      <c r="A57" s="452" t="s">
        <v>136</v>
      </c>
      <c r="B57" s="450" t="s">
        <v>137</v>
      </c>
      <c r="C57" s="628">
        <v>1</v>
      </c>
      <c r="D57" s="629">
        <v>238800</v>
      </c>
      <c r="E57" s="628"/>
      <c r="F57" s="629"/>
      <c r="G57" s="628"/>
      <c r="H57" s="629"/>
      <c r="I57" s="628">
        <v>4</v>
      </c>
      <c r="J57" s="628">
        <v>5</v>
      </c>
      <c r="K57" s="629">
        <v>238800</v>
      </c>
      <c r="L57" s="629">
        <v>1.2457800613921627E-2</v>
      </c>
      <c r="M57" s="629">
        <v>4.093663009661045E-2</v>
      </c>
      <c r="N57" s="661"/>
      <c r="O57" s="661"/>
      <c r="P57" s="661"/>
      <c r="Q57" s="661"/>
      <c r="R57" s="661"/>
      <c r="S57" s="661"/>
      <c r="T57" s="661"/>
      <c r="U57" s="661"/>
      <c r="V57" s="661"/>
      <c r="W57" s="661"/>
      <c r="X57" s="661"/>
      <c r="Y57" s="661"/>
      <c r="Z57" s="661"/>
      <c r="AA57" s="661"/>
      <c r="AB57" s="661"/>
      <c r="AC57" s="661"/>
      <c r="AD57" s="661"/>
      <c r="AE57" s="661"/>
      <c r="AF57" s="661"/>
      <c r="AG57" s="661"/>
      <c r="AH57" s="661"/>
      <c r="AI57" s="661"/>
      <c r="AJ57" s="661"/>
      <c r="AK57" s="661"/>
      <c r="AL57" s="661"/>
      <c r="AM57" s="661"/>
      <c r="AN57" s="661"/>
      <c r="AO57" s="661"/>
      <c r="AP57" s="661"/>
      <c r="AQ57" s="661"/>
      <c r="AR57" s="661"/>
      <c r="AS57" s="661"/>
      <c r="AT57" s="661"/>
      <c r="AU57" s="661"/>
      <c r="AV57" s="661"/>
      <c r="AW57" s="661"/>
      <c r="AX57" s="661"/>
      <c r="AY57" s="661"/>
      <c r="AZ57" s="661"/>
      <c r="BA57" s="661"/>
      <c r="BB57" s="661"/>
      <c r="BC57" s="661"/>
      <c r="BD57" s="661"/>
      <c r="BE57" s="661"/>
      <c r="BF57" s="661"/>
      <c r="BG57" s="661"/>
      <c r="BH57" s="661"/>
      <c r="BI57" s="661"/>
      <c r="BJ57" s="661"/>
      <c r="BK57" s="661"/>
      <c r="BL57" s="661"/>
      <c r="BM57" s="661"/>
      <c r="BN57" s="661"/>
      <c r="BO57" s="661"/>
      <c r="BP57" s="661"/>
      <c r="BQ57" s="661"/>
      <c r="BR57" s="661"/>
      <c r="BS57" s="661"/>
      <c r="BT57" s="661"/>
      <c r="BU57" s="661"/>
      <c r="BV57" s="661"/>
      <c r="BW57" s="661"/>
      <c r="BX57" s="661"/>
      <c r="BY57" s="661"/>
      <c r="BZ57" s="661"/>
      <c r="CA57" s="661"/>
      <c r="CB57" s="661"/>
      <c r="CC57" s="661"/>
      <c r="CD57" s="661"/>
      <c r="CE57" s="661"/>
      <c r="CF57" s="661"/>
      <c r="CG57" s="661"/>
      <c r="CH57" s="661"/>
      <c r="CI57" s="661"/>
      <c r="CJ57" s="661"/>
      <c r="CK57" s="661"/>
      <c r="CL57" s="661"/>
      <c r="CM57" s="661"/>
      <c r="CN57" s="661"/>
      <c r="CO57" s="661"/>
      <c r="CP57" s="661"/>
      <c r="CQ57" s="661"/>
      <c r="CR57" s="661"/>
      <c r="CS57" s="661"/>
      <c r="CT57" s="661"/>
      <c r="CU57" s="661"/>
      <c r="CV57" s="661"/>
      <c r="CW57" s="661"/>
      <c r="CX57" s="661"/>
      <c r="CY57" s="661"/>
      <c r="CZ57" s="661"/>
      <c r="DA57" s="661"/>
      <c r="DB57" s="661"/>
      <c r="DC57" s="661"/>
      <c r="DD57" s="661"/>
      <c r="DE57" s="661"/>
      <c r="DF57" s="661"/>
      <c r="DG57" s="661"/>
      <c r="DH57" s="661"/>
      <c r="DI57" s="661"/>
      <c r="DJ57" s="661"/>
      <c r="DK57" s="661"/>
      <c r="DL57" s="661"/>
      <c r="DM57" s="661"/>
      <c r="DN57" s="661"/>
      <c r="DO57" s="661"/>
      <c r="DP57" s="661"/>
      <c r="DQ57" s="661"/>
      <c r="DR57" s="661"/>
      <c r="DS57" s="661"/>
      <c r="DT57" s="661"/>
      <c r="DU57" s="661"/>
      <c r="DV57" s="661"/>
      <c r="DW57" s="661"/>
      <c r="DX57" s="661"/>
      <c r="DY57" s="661"/>
      <c r="DZ57" s="661"/>
    </row>
    <row r="58" spans="1:130" s="428" customFormat="1" ht="22.5" x14ac:dyDescent="0.2">
      <c r="A58" s="451" t="s">
        <v>138</v>
      </c>
      <c r="B58" s="449" t="s">
        <v>139</v>
      </c>
      <c r="C58" s="626">
        <v>4</v>
      </c>
      <c r="D58" s="627">
        <v>3942500</v>
      </c>
      <c r="E58" s="626"/>
      <c r="F58" s="627"/>
      <c r="G58" s="626"/>
      <c r="H58" s="627"/>
      <c r="I58" s="626">
        <v>3</v>
      </c>
      <c r="J58" s="626">
        <v>7</v>
      </c>
      <c r="K58" s="627">
        <v>3942500</v>
      </c>
      <c r="L58" s="627">
        <v>0.20567369732154947</v>
      </c>
      <c r="M58" s="627">
        <v>5.7311282135254625E-2</v>
      </c>
      <c r="N58" s="661"/>
      <c r="O58" s="661"/>
      <c r="P58" s="661"/>
      <c r="Q58" s="661"/>
      <c r="R58" s="661"/>
      <c r="S58" s="661"/>
      <c r="T58" s="661"/>
      <c r="U58" s="661"/>
      <c r="V58" s="661"/>
      <c r="W58" s="661"/>
      <c r="X58" s="661"/>
      <c r="Y58" s="661"/>
      <c r="Z58" s="661"/>
      <c r="AA58" s="661"/>
      <c r="AB58" s="661"/>
      <c r="AC58" s="661"/>
      <c r="AD58" s="661"/>
      <c r="AE58" s="661"/>
      <c r="AF58" s="661"/>
      <c r="AG58" s="661"/>
      <c r="AH58" s="661"/>
      <c r="AI58" s="661"/>
      <c r="AJ58" s="661"/>
      <c r="AK58" s="661"/>
      <c r="AL58" s="661"/>
      <c r="AM58" s="661"/>
      <c r="AN58" s="661"/>
      <c r="AO58" s="661"/>
      <c r="AP58" s="661"/>
      <c r="AQ58" s="661"/>
      <c r="AR58" s="661"/>
      <c r="AS58" s="661"/>
      <c r="AT58" s="661"/>
      <c r="AU58" s="661"/>
      <c r="AV58" s="661"/>
      <c r="AW58" s="661"/>
      <c r="AX58" s="661"/>
      <c r="AY58" s="661"/>
      <c r="AZ58" s="661"/>
      <c r="BA58" s="661"/>
      <c r="BB58" s="661"/>
      <c r="BC58" s="661"/>
      <c r="BD58" s="661"/>
      <c r="BE58" s="661"/>
      <c r="BF58" s="661"/>
      <c r="BG58" s="661"/>
      <c r="BH58" s="661"/>
      <c r="BI58" s="661"/>
      <c r="BJ58" s="661"/>
      <c r="BK58" s="661"/>
      <c r="BL58" s="661"/>
      <c r="BM58" s="661"/>
      <c r="BN58" s="661"/>
      <c r="BO58" s="661"/>
      <c r="BP58" s="661"/>
      <c r="BQ58" s="661"/>
      <c r="BR58" s="661"/>
      <c r="BS58" s="661"/>
      <c r="BT58" s="661"/>
      <c r="BU58" s="661"/>
      <c r="BV58" s="661"/>
      <c r="BW58" s="661"/>
      <c r="BX58" s="661"/>
      <c r="BY58" s="661"/>
      <c r="BZ58" s="661"/>
      <c r="CA58" s="661"/>
      <c r="CB58" s="661"/>
      <c r="CC58" s="661"/>
      <c r="CD58" s="661"/>
      <c r="CE58" s="661"/>
      <c r="CF58" s="661"/>
      <c r="CG58" s="661"/>
      <c r="CH58" s="661"/>
      <c r="CI58" s="661"/>
      <c r="CJ58" s="661"/>
      <c r="CK58" s="661"/>
      <c r="CL58" s="661"/>
      <c r="CM58" s="661"/>
      <c r="CN58" s="661"/>
      <c r="CO58" s="661"/>
      <c r="CP58" s="661"/>
      <c r="CQ58" s="661"/>
      <c r="CR58" s="661"/>
      <c r="CS58" s="661"/>
      <c r="CT58" s="661"/>
      <c r="CU58" s="661"/>
      <c r="CV58" s="661"/>
      <c r="CW58" s="661"/>
      <c r="CX58" s="661"/>
      <c r="CY58" s="661"/>
      <c r="CZ58" s="661"/>
      <c r="DA58" s="661"/>
      <c r="DB58" s="661"/>
      <c r="DC58" s="661"/>
      <c r="DD58" s="661"/>
      <c r="DE58" s="661"/>
      <c r="DF58" s="661"/>
      <c r="DG58" s="661"/>
      <c r="DH58" s="661"/>
      <c r="DI58" s="661"/>
      <c r="DJ58" s="661"/>
      <c r="DK58" s="661"/>
      <c r="DL58" s="661"/>
      <c r="DM58" s="661"/>
      <c r="DN58" s="661"/>
      <c r="DO58" s="661"/>
      <c r="DP58" s="661"/>
      <c r="DQ58" s="661"/>
      <c r="DR58" s="661"/>
      <c r="DS58" s="661"/>
      <c r="DT58" s="661"/>
      <c r="DU58" s="661"/>
      <c r="DV58" s="661"/>
      <c r="DW58" s="661"/>
      <c r="DX58" s="661"/>
      <c r="DY58" s="661"/>
      <c r="DZ58" s="661"/>
    </row>
    <row r="59" spans="1:130" s="428" customFormat="1" ht="11.25" x14ac:dyDescent="0.2">
      <c r="A59" s="452" t="s">
        <v>653</v>
      </c>
      <c r="B59" s="450" t="s">
        <v>654</v>
      </c>
      <c r="C59" s="628">
        <v>1</v>
      </c>
      <c r="D59" s="629">
        <v>510000</v>
      </c>
      <c r="E59" s="628"/>
      <c r="F59" s="629"/>
      <c r="G59" s="628"/>
      <c r="H59" s="629"/>
      <c r="I59" s="628">
        <v>0</v>
      </c>
      <c r="J59" s="628">
        <v>1</v>
      </c>
      <c r="K59" s="629">
        <v>510000</v>
      </c>
      <c r="L59" s="629">
        <v>2.6605855582495938E-2</v>
      </c>
      <c r="M59" s="629">
        <v>8.187326019322089E-3</v>
      </c>
      <c r="N59" s="661"/>
      <c r="O59" s="661"/>
      <c r="P59" s="661"/>
      <c r="Q59" s="661"/>
      <c r="R59" s="661"/>
      <c r="S59" s="661"/>
      <c r="T59" s="661"/>
      <c r="U59" s="661"/>
      <c r="V59" s="661"/>
      <c r="W59" s="661"/>
      <c r="X59" s="661"/>
      <c r="Y59" s="661"/>
      <c r="Z59" s="661"/>
      <c r="AA59" s="661"/>
      <c r="AB59" s="661"/>
      <c r="AC59" s="661"/>
      <c r="AD59" s="661"/>
      <c r="AE59" s="661"/>
      <c r="AF59" s="661"/>
      <c r="AG59" s="661"/>
      <c r="AH59" s="661"/>
      <c r="AI59" s="661"/>
      <c r="AJ59" s="661"/>
      <c r="AK59" s="661"/>
      <c r="AL59" s="661"/>
      <c r="AM59" s="661"/>
      <c r="AN59" s="661"/>
      <c r="AO59" s="661"/>
      <c r="AP59" s="661"/>
      <c r="AQ59" s="661"/>
      <c r="AR59" s="661"/>
      <c r="AS59" s="661"/>
      <c r="AT59" s="661"/>
      <c r="AU59" s="661"/>
      <c r="AV59" s="661"/>
      <c r="AW59" s="661"/>
      <c r="AX59" s="661"/>
      <c r="AY59" s="661"/>
      <c r="AZ59" s="661"/>
      <c r="BA59" s="661"/>
      <c r="BB59" s="661"/>
      <c r="BC59" s="661"/>
      <c r="BD59" s="661"/>
      <c r="BE59" s="661"/>
      <c r="BF59" s="661"/>
      <c r="BG59" s="661"/>
      <c r="BH59" s="661"/>
      <c r="BI59" s="661"/>
      <c r="BJ59" s="661"/>
      <c r="BK59" s="661"/>
      <c r="BL59" s="661"/>
      <c r="BM59" s="661"/>
      <c r="BN59" s="661"/>
      <c r="BO59" s="661"/>
      <c r="BP59" s="661"/>
      <c r="BQ59" s="661"/>
      <c r="BR59" s="661"/>
      <c r="BS59" s="661"/>
      <c r="BT59" s="661"/>
      <c r="BU59" s="661"/>
      <c r="BV59" s="661"/>
      <c r="BW59" s="661"/>
      <c r="BX59" s="661"/>
      <c r="BY59" s="661"/>
      <c r="BZ59" s="661"/>
      <c r="CA59" s="661"/>
      <c r="CB59" s="661"/>
      <c r="CC59" s="661"/>
      <c r="CD59" s="661"/>
      <c r="CE59" s="661"/>
      <c r="CF59" s="661"/>
      <c r="CG59" s="661"/>
      <c r="CH59" s="661"/>
      <c r="CI59" s="661"/>
      <c r="CJ59" s="661"/>
      <c r="CK59" s="661"/>
      <c r="CL59" s="661"/>
      <c r="CM59" s="661"/>
      <c r="CN59" s="661"/>
      <c r="CO59" s="661"/>
      <c r="CP59" s="661"/>
      <c r="CQ59" s="661"/>
      <c r="CR59" s="661"/>
      <c r="CS59" s="661"/>
      <c r="CT59" s="661"/>
      <c r="CU59" s="661"/>
      <c r="CV59" s="661"/>
      <c r="CW59" s="661"/>
      <c r="CX59" s="661"/>
      <c r="CY59" s="661"/>
      <c r="CZ59" s="661"/>
      <c r="DA59" s="661"/>
      <c r="DB59" s="661"/>
      <c r="DC59" s="661"/>
      <c r="DD59" s="661"/>
      <c r="DE59" s="661"/>
      <c r="DF59" s="661"/>
      <c r="DG59" s="661"/>
      <c r="DH59" s="661"/>
      <c r="DI59" s="661"/>
      <c r="DJ59" s="661"/>
      <c r="DK59" s="661"/>
      <c r="DL59" s="661"/>
      <c r="DM59" s="661"/>
      <c r="DN59" s="661"/>
      <c r="DO59" s="661"/>
      <c r="DP59" s="661"/>
      <c r="DQ59" s="661"/>
      <c r="DR59" s="661"/>
      <c r="DS59" s="661"/>
      <c r="DT59" s="661"/>
      <c r="DU59" s="661"/>
      <c r="DV59" s="661"/>
      <c r="DW59" s="661"/>
      <c r="DX59" s="661"/>
      <c r="DY59" s="661"/>
      <c r="DZ59" s="661"/>
    </row>
    <row r="60" spans="1:130" s="428" customFormat="1" ht="33.75" x14ac:dyDescent="0.2">
      <c r="A60" s="451" t="s">
        <v>580</v>
      </c>
      <c r="B60" s="449" t="s">
        <v>581</v>
      </c>
      <c r="C60" s="626">
        <v>6</v>
      </c>
      <c r="D60" s="627">
        <v>1709608.84</v>
      </c>
      <c r="E60" s="626"/>
      <c r="F60" s="627"/>
      <c r="G60" s="626">
        <v>1</v>
      </c>
      <c r="H60" s="627">
        <v>-5000</v>
      </c>
      <c r="I60" s="626">
        <v>0</v>
      </c>
      <c r="J60" s="626">
        <v>7</v>
      </c>
      <c r="K60" s="627">
        <v>1704608.84</v>
      </c>
      <c r="L60" s="627">
        <v>8.892662082683514E-2</v>
      </c>
      <c r="M60" s="627">
        <v>5.7311282135254625E-2</v>
      </c>
      <c r="N60" s="661"/>
      <c r="O60" s="661"/>
      <c r="P60" s="661"/>
      <c r="Q60" s="661"/>
      <c r="R60" s="661"/>
      <c r="S60" s="661"/>
      <c r="T60" s="661"/>
      <c r="U60" s="661"/>
      <c r="V60" s="661"/>
      <c r="W60" s="661"/>
      <c r="X60" s="661"/>
      <c r="Y60" s="661"/>
      <c r="Z60" s="661"/>
      <c r="AA60" s="661"/>
      <c r="AB60" s="661"/>
      <c r="AC60" s="661"/>
      <c r="AD60" s="661"/>
      <c r="AE60" s="661"/>
      <c r="AF60" s="661"/>
      <c r="AG60" s="661"/>
      <c r="AH60" s="661"/>
      <c r="AI60" s="661"/>
      <c r="AJ60" s="661"/>
      <c r="AK60" s="661"/>
      <c r="AL60" s="661"/>
      <c r="AM60" s="661"/>
      <c r="AN60" s="661"/>
      <c r="AO60" s="661"/>
      <c r="AP60" s="661"/>
      <c r="AQ60" s="661"/>
      <c r="AR60" s="661"/>
      <c r="AS60" s="661"/>
      <c r="AT60" s="661"/>
      <c r="AU60" s="661"/>
      <c r="AV60" s="661"/>
      <c r="AW60" s="661"/>
      <c r="AX60" s="661"/>
      <c r="AY60" s="661"/>
      <c r="AZ60" s="661"/>
      <c r="BA60" s="661"/>
      <c r="BB60" s="661"/>
      <c r="BC60" s="661"/>
      <c r="BD60" s="661"/>
      <c r="BE60" s="661"/>
      <c r="BF60" s="661"/>
      <c r="BG60" s="661"/>
      <c r="BH60" s="661"/>
      <c r="BI60" s="661"/>
      <c r="BJ60" s="661"/>
      <c r="BK60" s="661"/>
      <c r="BL60" s="661"/>
      <c r="BM60" s="661"/>
      <c r="BN60" s="661"/>
      <c r="BO60" s="661"/>
      <c r="BP60" s="661"/>
      <c r="BQ60" s="661"/>
      <c r="BR60" s="661"/>
      <c r="BS60" s="661"/>
      <c r="BT60" s="661"/>
      <c r="BU60" s="661"/>
      <c r="BV60" s="661"/>
      <c r="BW60" s="661"/>
      <c r="BX60" s="661"/>
      <c r="BY60" s="661"/>
      <c r="BZ60" s="661"/>
      <c r="CA60" s="661"/>
      <c r="CB60" s="661"/>
      <c r="CC60" s="661"/>
      <c r="CD60" s="661"/>
      <c r="CE60" s="661"/>
      <c r="CF60" s="661"/>
      <c r="CG60" s="661"/>
      <c r="CH60" s="661"/>
      <c r="CI60" s="661"/>
      <c r="CJ60" s="661"/>
      <c r="CK60" s="661"/>
      <c r="CL60" s="661"/>
      <c r="CM60" s="661"/>
      <c r="CN60" s="661"/>
      <c r="CO60" s="661"/>
      <c r="CP60" s="661"/>
      <c r="CQ60" s="661"/>
      <c r="CR60" s="661"/>
      <c r="CS60" s="661"/>
      <c r="CT60" s="661"/>
      <c r="CU60" s="661"/>
      <c r="CV60" s="661"/>
      <c r="CW60" s="661"/>
      <c r="CX60" s="661"/>
      <c r="CY60" s="661"/>
      <c r="CZ60" s="661"/>
      <c r="DA60" s="661"/>
      <c r="DB60" s="661"/>
      <c r="DC60" s="661"/>
      <c r="DD60" s="661"/>
      <c r="DE60" s="661"/>
      <c r="DF60" s="661"/>
      <c r="DG60" s="661"/>
      <c r="DH60" s="661"/>
      <c r="DI60" s="661"/>
      <c r="DJ60" s="661"/>
      <c r="DK60" s="661"/>
      <c r="DL60" s="661"/>
      <c r="DM60" s="661"/>
      <c r="DN60" s="661"/>
      <c r="DO60" s="661"/>
      <c r="DP60" s="661"/>
      <c r="DQ60" s="661"/>
      <c r="DR60" s="661"/>
      <c r="DS60" s="661"/>
      <c r="DT60" s="661"/>
      <c r="DU60" s="661"/>
      <c r="DV60" s="661"/>
      <c r="DW60" s="661"/>
      <c r="DX60" s="661"/>
      <c r="DY60" s="661"/>
      <c r="DZ60" s="661"/>
    </row>
    <row r="61" spans="1:130" s="428" customFormat="1" ht="11.25" x14ac:dyDescent="0.2">
      <c r="A61" s="452" t="s">
        <v>140</v>
      </c>
      <c r="B61" s="450" t="s">
        <v>141</v>
      </c>
      <c r="C61" s="628">
        <v>10</v>
      </c>
      <c r="D61" s="629">
        <v>4073357.46</v>
      </c>
      <c r="E61" s="628">
        <v>1</v>
      </c>
      <c r="F61" s="629">
        <v>53483.9</v>
      </c>
      <c r="G61" s="628">
        <v>1</v>
      </c>
      <c r="H61" s="629">
        <v>-300000</v>
      </c>
      <c r="I61" s="628">
        <v>2</v>
      </c>
      <c r="J61" s="628">
        <v>14</v>
      </c>
      <c r="K61" s="629">
        <v>3826841.36</v>
      </c>
      <c r="L61" s="629">
        <v>0.19963997757114185</v>
      </c>
      <c r="M61" s="629">
        <v>0.11462256427050925</v>
      </c>
      <c r="N61" s="661"/>
      <c r="O61" s="661"/>
      <c r="P61" s="661"/>
      <c r="Q61" s="661"/>
      <c r="R61" s="661"/>
      <c r="S61" s="661"/>
      <c r="T61" s="661"/>
      <c r="U61" s="661"/>
      <c r="V61" s="661"/>
      <c r="W61" s="661"/>
      <c r="X61" s="661"/>
      <c r="Y61" s="661"/>
      <c r="Z61" s="661"/>
      <c r="AA61" s="661"/>
      <c r="AB61" s="661"/>
      <c r="AC61" s="661"/>
      <c r="AD61" s="661"/>
      <c r="AE61" s="661"/>
      <c r="AF61" s="661"/>
      <c r="AG61" s="661"/>
      <c r="AH61" s="661"/>
      <c r="AI61" s="661"/>
      <c r="AJ61" s="661"/>
      <c r="AK61" s="661"/>
      <c r="AL61" s="661"/>
      <c r="AM61" s="661"/>
      <c r="AN61" s="661"/>
      <c r="AO61" s="661"/>
      <c r="AP61" s="661"/>
      <c r="AQ61" s="661"/>
      <c r="AR61" s="661"/>
      <c r="AS61" s="661"/>
      <c r="AT61" s="661"/>
      <c r="AU61" s="661"/>
      <c r="AV61" s="661"/>
      <c r="AW61" s="661"/>
      <c r="AX61" s="661"/>
      <c r="AY61" s="661"/>
      <c r="AZ61" s="661"/>
      <c r="BA61" s="661"/>
      <c r="BB61" s="661"/>
      <c r="BC61" s="661"/>
      <c r="BD61" s="661"/>
      <c r="BE61" s="661"/>
      <c r="BF61" s="661"/>
      <c r="BG61" s="661"/>
      <c r="BH61" s="661"/>
      <c r="BI61" s="661"/>
      <c r="BJ61" s="661"/>
      <c r="BK61" s="661"/>
      <c r="BL61" s="661"/>
      <c r="BM61" s="661"/>
      <c r="BN61" s="661"/>
      <c r="BO61" s="661"/>
      <c r="BP61" s="661"/>
      <c r="BQ61" s="661"/>
      <c r="BR61" s="661"/>
      <c r="BS61" s="661"/>
      <c r="BT61" s="661"/>
      <c r="BU61" s="661"/>
      <c r="BV61" s="661"/>
      <c r="BW61" s="661"/>
      <c r="BX61" s="661"/>
      <c r="BY61" s="661"/>
      <c r="BZ61" s="661"/>
      <c r="CA61" s="661"/>
      <c r="CB61" s="661"/>
      <c r="CC61" s="661"/>
      <c r="CD61" s="661"/>
      <c r="CE61" s="661"/>
      <c r="CF61" s="661"/>
      <c r="CG61" s="661"/>
      <c r="CH61" s="661"/>
      <c r="CI61" s="661"/>
      <c r="CJ61" s="661"/>
      <c r="CK61" s="661"/>
      <c r="CL61" s="661"/>
      <c r="CM61" s="661"/>
      <c r="CN61" s="661"/>
      <c r="CO61" s="661"/>
      <c r="CP61" s="661"/>
      <c r="CQ61" s="661"/>
      <c r="CR61" s="661"/>
      <c r="CS61" s="661"/>
      <c r="CT61" s="661"/>
      <c r="CU61" s="661"/>
      <c r="CV61" s="661"/>
      <c r="CW61" s="661"/>
      <c r="CX61" s="661"/>
      <c r="CY61" s="661"/>
      <c r="CZ61" s="661"/>
      <c r="DA61" s="661"/>
      <c r="DB61" s="661"/>
      <c r="DC61" s="661"/>
      <c r="DD61" s="661"/>
      <c r="DE61" s="661"/>
      <c r="DF61" s="661"/>
      <c r="DG61" s="661"/>
      <c r="DH61" s="661"/>
      <c r="DI61" s="661"/>
      <c r="DJ61" s="661"/>
      <c r="DK61" s="661"/>
      <c r="DL61" s="661"/>
      <c r="DM61" s="661"/>
      <c r="DN61" s="661"/>
      <c r="DO61" s="661"/>
      <c r="DP61" s="661"/>
      <c r="DQ61" s="661"/>
      <c r="DR61" s="661"/>
      <c r="DS61" s="661"/>
      <c r="DT61" s="661"/>
      <c r="DU61" s="661"/>
      <c r="DV61" s="661"/>
      <c r="DW61" s="661"/>
      <c r="DX61" s="661"/>
      <c r="DY61" s="661"/>
      <c r="DZ61" s="661"/>
    </row>
    <row r="62" spans="1:130" s="428" customFormat="1" ht="11.25" x14ac:dyDescent="0.2">
      <c r="A62" s="451" t="s">
        <v>142</v>
      </c>
      <c r="B62" s="449" t="s">
        <v>143</v>
      </c>
      <c r="C62" s="626"/>
      <c r="D62" s="627"/>
      <c r="E62" s="626">
        <v>1</v>
      </c>
      <c r="F62" s="627">
        <v>370411.5</v>
      </c>
      <c r="G62" s="626"/>
      <c r="H62" s="627"/>
      <c r="I62" s="626">
        <v>1</v>
      </c>
      <c r="J62" s="626">
        <v>2</v>
      </c>
      <c r="K62" s="627">
        <v>370411.5</v>
      </c>
      <c r="L62" s="627">
        <v>1.9323754657050381E-2</v>
      </c>
      <c r="M62" s="627">
        <v>1.6374652038644178E-2</v>
      </c>
      <c r="N62" s="661"/>
      <c r="O62" s="661"/>
      <c r="P62" s="661"/>
      <c r="Q62" s="661"/>
      <c r="R62" s="661"/>
      <c r="S62" s="661"/>
      <c r="T62" s="661"/>
      <c r="U62" s="661"/>
      <c r="V62" s="661"/>
      <c r="W62" s="661"/>
      <c r="X62" s="661"/>
      <c r="Y62" s="661"/>
      <c r="Z62" s="661"/>
      <c r="AA62" s="661"/>
      <c r="AB62" s="661"/>
      <c r="AC62" s="661"/>
      <c r="AD62" s="661"/>
      <c r="AE62" s="661"/>
      <c r="AF62" s="661"/>
      <c r="AG62" s="661"/>
      <c r="AH62" s="661"/>
      <c r="AI62" s="661"/>
      <c r="AJ62" s="661"/>
      <c r="AK62" s="661"/>
      <c r="AL62" s="661"/>
      <c r="AM62" s="661"/>
      <c r="AN62" s="661"/>
      <c r="AO62" s="661"/>
      <c r="AP62" s="661"/>
      <c r="AQ62" s="661"/>
      <c r="AR62" s="661"/>
      <c r="AS62" s="661"/>
      <c r="AT62" s="661"/>
      <c r="AU62" s="661"/>
      <c r="AV62" s="661"/>
      <c r="AW62" s="661"/>
      <c r="AX62" s="661"/>
      <c r="AY62" s="661"/>
      <c r="AZ62" s="661"/>
      <c r="BA62" s="661"/>
      <c r="BB62" s="661"/>
      <c r="BC62" s="661"/>
      <c r="BD62" s="661"/>
      <c r="BE62" s="661"/>
      <c r="BF62" s="661"/>
      <c r="BG62" s="661"/>
      <c r="BH62" s="661"/>
      <c r="BI62" s="661"/>
      <c r="BJ62" s="661"/>
      <c r="BK62" s="661"/>
      <c r="BL62" s="661"/>
      <c r="BM62" s="661"/>
      <c r="BN62" s="661"/>
      <c r="BO62" s="661"/>
      <c r="BP62" s="661"/>
      <c r="BQ62" s="661"/>
      <c r="BR62" s="661"/>
      <c r="BS62" s="661"/>
      <c r="BT62" s="661"/>
      <c r="BU62" s="661"/>
      <c r="BV62" s="661"/>
      <c r="BW62" s="661"/>
      <c r="BX62" s="661"/>
      <c r="BY62" s="661"/>
      <c r="BZ62" s="661"/>
      <c r="CA62" s="661"/>
      <c r="CB62" s="661"/>
      <c r="CC62" s="661"/>
      <c r="CD62" s="661"/>
      <c r="CE62" s="661"/>
      <c r="CF62" s="661"/>
      <c r="CG62" s="661"/>
      <c r="CH62" s="661"/>
      <c r="CI62" s="661"/>
      <c r="CJ62" s="661"/>
      <c r="CK62" s="661"/>
      <c r="CL62" s="661"/>
      <c r="CM62" s="661"/>
      <c r="CN62" s="661"/>
      <c r="CO62" s="661"/>
      <c r="CP62" s="661"/>
      <c r="CQ62" s="661"/>
      <c r="CR62" s="661"/>
      <c r="CS62" s="661"/>
      <c r="CT62" s="661"/>
      <c r="CU62" s="661"/>
      <c r="CV62" s="661"/>
      <c r="CW62" s="661"/>
      <c r="CX62" s="661"/>
      <c r="CY62" s="661"/>
      <c r="CZ62" s="661"/>
      <c r="DA62" s="661"/>
      <c r="DB62" s="661"/>
      <c r="DC62" s="661"/>
      <c r="DD62" s="661"/>
      <c r="DE62" s="661"/>
      <c r="DF62" s="661"/>
      <c r="DG62" s="661"/>
      <c r="DH62" s="661"/>
      <c r="DI62" s="661"/>
      <c r="DJ62" s="661"/>
      <c r="DK62" s="661"/>
      <c r="DL62" s="661"/>
      <c r="DM62" s="661"/>
      <c r="DN62" s="661"/>
      <c r="DO62" s="661"/>
      <c r="DP62" s="661"/>
      <c r="DQ62" s="661"/>
      <c r="DR62" s="661"/>
      <c r="DS62" s="661"/>
      <c r="DT62" s="661"/>
      <c r="DU62" s="661"/>
      <c r="DV62" s="661"/>
      <c r="DW62" s="661"/>
      <c r="DX62" s="661"/>
      <c r="DY62" s="661"/>
      <c r="DZ62" s="661"/>
    </row>
    <row r="63" spans="1:130" s="428" customFormat="1" ht="22.5" x14ac:dyDescent="0.2">
      <c r="A63" s="452" t="s">
        <v>144</v>
      </c>
      <c r="B63" s="450" t="s">
        <v>145</v>
      </c>
      <c r="C63" s="628"/>
      <c r="D63" s="629"/>
      <c r="E63" s="628">
        <v>1</v>
      </c>
      <c r="F63" s="629">
        <v>66801.66</v>
      </c>
      <c r="G63" s="628"/>
      <c r="H63" s="629"/>
      <c r="I63" s="628">
        <v>0</v>
      </c>
      <c r="J63" s="628">
        <v>1</v>
      </c>
      <c r="K63" s="629">
        <v>66801.66</v>
      </c>
      <c r="L63" s="629">
        <v>3.4849319973156777E-3</v>
      </c>
      <c r="M63" s="629">
        <v>8.187326019322089E-3</v>
      </c>
      <c r="N63" s="661"/>
      <c r="O63" s="661"/>
      <c r="P63" s="661"/>
      <c r="Q63" s="661"/>
      <c r="R63" s="661"/>
      <c r="S63" s="661"/>
      <c r="T63" s="661"/>
      <c r="U63" s="661"/>
      <c r="V63" s="661"/>
      <c r="W63" s="661"/>
      <c r="X63" s="661"/>
      <c r="Y63" s="661"/>
      <c r="Z63" s="661"/>
      <c r="AA63" s="661"/>
      <c r="AB63" s="661"/>
      <c r="AC63" s="661"/>
      <c r="AD63" s="661"/>
      <c r="AE63" s="661"/>
      <c r="AF63" s="661"/>
      <c r="AG63" s="661"/>
      <c r="AH63" s="661"/>
      <c r="AI63" s="661"/>
      <c r="AJ63" s="661"/>
      <c r="AK63" s="661"/>
      <c r="AL63" s="661"/>
      <c r="AM63" s="661"/>
      <c r="AN63" s="661"/>
      <c r="AO63" s="661"/>
      <c r="AP63" s="661"/>
      <c r="AQ63" s="661"/>
      <c r="AR63" s="661"/>
      <c r="AS63" s="661"/>
      <c r="AT63" s="661"/>
      <c r="AU63" s="661"/>
      <c r="AV63" s="661"/>
      <c r="AW63" s="661"/>
      <c r="AX63" s="661"/>
      <c r="AY63" s="661"/>
      <c r="AZ63" s="661"/>
      <c r="BA63" s="661"/>
      <c r="BB63" s="661"/>
      <c r="BC63" s="661"/>
      <c r="BD63" s="661"/>
      <c r="BE63" s="661"/>
      <c r="BF63" s="661"/>
      <c r="BG63" s="661"/>
      <c r="BH63" s="661"/>
      <c r="BI63" s="661"/>
      <c r="BJ63" s="661"/>
      <c r="BK63" s="661"/>
      <c r="BL63" s="661"/>
      <c r="BM63" s="661"/>
      <c r="BN63" s="661"/>
      <c r="BO63" s="661"/>
      <c r="BP63" s="661"/>
      <c r="BQ63" s="661"/>
      <c r="BR63" s="661"/>
      <c r="BS63" s="661"/>
      <c r="BT63" s="661"/>
      <c r="BU63" s="661"/>
      <c r="BV63" s="661"/>
      <c r="BW63" s="661"/>
      <c r="BX63" s="661"/>
      <c r="BY63" s="661"/>
      <c r="BZ63" s="661"/>
      <c r="CA63" s="661"/>
      <c r="CB63" s="661"/>
      <c r="CC63" s="661"/>
      <c r="CD63" s="661"/>
      <c r="CE63" s="661"/>
      <c r="CF63" s="661"/>
      <c r="CG63" s="661"/>
      <c r="CH63" s="661"/>
      <c r="CI63" s="661"/>
      <c r="CJ63" s="661"/>
      <c r="CK63" s="661"/>
      <c r="CL63" s="661"/>
      <c r="CM63" s="661"/>
      <c r="CN63" s="661"/>
      <c r="CO63" s="661"/>
      <c r="CP63" s="661"/>
      <c r="CQ63" s="661"/>
      <c r="CR63" s="661"/>
      <c r="CS63" s="661"/>
      <c r="CT63" s="661"/>
      <c r="CU63" s="661"/>
      <c r="CV63" s="661"/>
      <c r="CW63" s="661"/>
      <c r="CX63" s="661"/>
      <c r="CY63" s="661"/>
      <c r="CZ63" s="661"/>
      <c r="DA63" s="661"/>
      <c r="DB63" s="661"/>
      <c r="DC63" s="661"/>
      <c r="DD63" s="661"/>
      <c r="DE63" s="661"/>
      <c r="DF63" s="661"/>
      <c r="DG63" s="661"/>
      <c r="DH63" s="661"/>
      <c r="DI63" s="661"/>
      <c r="DJ63" s="661"/>
      <c r="DK63" s="661"/>
      <c r="DL63" s="661"/>
      <c r="DM63" s="661"/>
      <c r="DN63" s="661"/>
      <c r="DO63" s="661"/>
      <c r="DP63" s="661"/>
      <c r="DQ63" s="661"/>
      <c r="DR63" s="661"/>
      <c r="DS63" s="661"/>
      <c r="DT63" s="661"/>
      <c r="DU63" s="661"/>
      <c r="DV63" s="661"/>
      <c r="DW63" s="661"/>
      <c r="DX63" s="661"/>
      <c r="DY63" s="661"/>
      <c r="DZ63" s="661"/>
    </row>
    <row r="64" spans="1:130" s="428" customFormat="1" ht="33.75" x14ac:dyDescent="0.2">
      <c r="A64" s="451" t="s">
        <v>146</v>
      </c>
      <c r="B64" s="449" t="s">
        <v>147</v>
      </c>
      <c r="C64" s="626">
        <v>2</v>
      </c>
      <c r="D64" s="627">
        <v>2285895.7999999998</v>
      </c>
      <c r="E64" s="626"/>
      <c r="F64" s="627"/>
      <c r="G64" s="626"/>
      <c r="H64" s="627"/>
      <c r="I64" s="626">
        <v>0</v>
      </c>
      <c r="J64" s="626">
        <v>2</v>
      </c>
      <c r="K64" s="627">
        <v>2285895.7999999998</v>
      </c>
      <c r="L64" s="627">
        <v>0.11925139908124316</v>
      </c>
      <c r="M64" s="627">
        <v>1.6374652038644178E-2</v>
      </c>
      <c r="N64" s="661"/>
      <c r="O64" s="661"/>
      <c r="P64" s="661"/>
      <c r="Q64" s="661"/>
      <c r="R64" s="661"/>
      <c r="S64" s="661"/>
      <c r="T64" s="661"/>
      <c r="U64" s="661"/>
      <c r="V64" s="661"/>
      <c r="W64" s="661"/>
      <c r="X64" s="661"/>
      <c r="Y64" s="661"/>
      <c r="Z64" s="661"/>
      <c r="AA64" s="661"/>
      <c r="AB64" s="661"/>
      <c r="AC64" s="661"/>
      <c r="AD64" s="661"/>
      <c r="AE64" s="661"/>
      <c r="AF64" s="661"/>
      <c r="AG64" s="661"/>
      <c r="AH64" s="661"/>
      <c r="AI64" s="661"/>
      <c r="AJ64" s="661"/>
      <c r="AK64" s="661"/>
      <c r="AL64" s="661"/>
      <c r="AM64" s="661"/>
      <c r="AN64" s="661"/>
      <c r="AO64" s="661"/>
      <c r="AP64" s="661"/>
      <c r="AQ64" s="661"/>
      <c r="AR64" s="661"/>
      <c r="AS64" s="661"/>
      <c r="AT64" s="661"/>
      <c r="AU64" s="661"/>
      <c r="AV64" s="661"/>
      <c r="AW64" s="661"/>
      <c r="AX64" s="661"/>
      <c r="AY64" s="661"/>
      <c r="AZ64" s="661"/>
      <c r="BA64" s="661"/>
      <c r="BB64" s="661"/>
      <c r="BC64" s="661"/>
      <c r="BD64" s="661"/>
      <c r="BE64" s="661"/>
      <c r="BF64" s="661"/>
      <c r="BG64" s="661"/>
      <c r="BH64" s="661"/>
      <c r="BI64" s="661"/>
      <c r="BJ64" s="661"/>
      <c r="BK64" s="661"/>
      <c r="BL64" s="661"/>
      <c r="BM64" s="661"/>
      <c r="BN64" s="661"/>
      <c r="BO64" s="661"/>
      <c r="BP64" s="661"/>
      <c r="BQ64" s="661"/>
      <c r="BR64" s="661"/>
      <c r="BS64" s="661"/>
      <c r="BT64" s="661"/>
      <c r="BU64" s="661"/>
      <c r="BV64" s="661"/>
      <c r="BW64" s="661"/>
      <c r="BX64" s="661"/>
      <c r="BY64" s="661"/>
      <c r="BZ64" s="661"/>
      <c r="CA64" s="661"/>
      <c r="CB64" s="661"/>
      <c r="CC64" s="661"/>
      <c r="CD64" s="661"/>
      <c r="CE64" s="661"/>
      <c r="CF64" s="661"/>
      <c r="CG64" s="661"/>
      <c r="CH64" s="661"/>
      <c r="CI64" s="661"/>
      <c r="CJ64" s="661"/>
      <c r="CK64" s="661"/>
      <c r="CL64" s="661"/>
      <c r="CM64" s="661"/>
      <c r="CN64" s="661"/>
      <c r="CO64" s="661"/>
      <c r="CP64" s="661"/>
      <c r="CQ64" s="661"/>
      <c r="CR64" s="661"/>
      <c r="CS64" s="661"/>
      <c r="CT64" s="661"/>
      <c r="CU64" s="661"/>
      <c r="CV64" s="661"/>
      <c r="CW64" s="661"/>
      <c r="CX64" s="661"/>
      <c r="CY64" s="661"/>
      <c r="CZ64" s="661"/>
      <c r="DA64" s="661"/>
      <c r="DB64" s="661"/>
      <c r="DC64" s="661"/>
      <c r="DD64" s="661"/>
      <c r="DE64" s="661"/>
      <c r="DF64" s="661"/>
      <c r="DG64" s="661"/>
      <c r="DH64" s="661"/>
      <c r="DI64" s="661"/>
      <c r="DJ64" s="661"/>
      <c r="DK64" s="661"/>
      <c r="DL64" s="661"/>
      <c r="DM64" s="661"/>
      <c r="DN64" s="661"/>
      <c r="DO64" s="661"/>
      <c r="DP64" s="661"/>
      <c r="DQ64" s="661"/>
      <c r="DR64" s="661"/>
      <c r="DS64" s="661"/>
      <c r="DT64" s="661"/>
      <c r="DU64" s="661"/>
      <c r="DV64" s="661"/>
      <c r="DW64" s="661"/>
      <c r="DX64" s="661"/>
      <c r="DY64" s="661"/>
      <c r="DZ64" s="661"/>
    </row>
    <row r="65" spans="1:130" s="428" customFormat="1" ht="11.25" x14ac:dyDescent="0.2">
      <c r="A65" s="452" t="s">
        <v>148</v>
      </c>
      <c r="B65" s="450" t="s">
        <v>149</v>
      </c>
      <c r="C65" s="628">
        <v>15</v>
      </c>
      <c r="D65" s="629">
        <v>51104330.930000007</v>
      </c>
      <c r="E65" s="628">
        <v>12</v>
      </c>
      <c r="F65" s="629">
        <v>7317004.379999999</v>
      </c>
      <c r="G65" s="628">
        <v>6</v>
      </c>
      <c r="H65" s="629">
        <v>-10652827.93</v>
      </c>
      <c r="I65" s="628">
        <v>23</v>
      </c>
      <c r="J65" s="628">
        <v>56</v>
      </c>
      <c r="K65" s="629">
        <v>47768507.380000003</v>
      </c>
      <c r="L65" s="629">
        <v>2.492003938713081</v>
      </c>
      <c r="M65" s="629">
        <v>0.458490257082037</v>
      </c>
      <c r="N65" s="661"/>
      <c r="O65" s="661"/>
      <c r="P65" s="661"/>
      <c r="Q65" s="661"/>
      <c r="R65" s="661"/>
      <c r="S65" s="661"/>
      <c r="T65" s="661"/>
      <c r="U65" s="661"/>
      <c r="V65" s="661"/>
      <c r="W65" s="661"/>
      <c r="X65" s="661"/>
      <c r="Y65" s="661"/>
      <c r="Z65" s="661"/>
      <c r="AA65" s="661"/>
      <c r="AB65" s="661"/>
      <c r="AC65" s="661"/>
      <c r="AD65" s="661"/>
      <c r="AE65" s="661"/>
      <c r="AF65" s="661"/>
      <c r="AG65" s="661"/>
      <c r="AH65" s="661"/>
      <c r="AI65" s="661"/>
      <c r="AJ65" s="661"/>
      <c r="AK65" s="661"/>
      <c r="AL65" s="661"/>
      <c r="AM65" s="661"/>
      <c r="AN65" s="661"/>
      <c r="AO65" s="661"/>
      <c r="AP65" s="661"/>
      <c r="AQ65" s="661"/>
      <c r="AR65" s="661"/>
      <c r="AS65" s="661"/>
      <c r="AT65" s="661"/>
      <c r="AU65" s="661"/>
      <c r="AV65" s="661"/>
      <c r="AW65" s="661"/>
      <c r="AX65" s="661"/>
      <c r="AY65" s="661"/>
      <c r="AZ65" s="661"/>
      <c r="BA65" s="661"/>
      <c r="BB65" s="661"/>
      <c r="BC65" s="661"/>
      <c r="BD65" s="661"/>
      <c r="BE65" s="661"/>
      <c r="BF65" s="661"/>
      <c r="BG65" s="661"/>
      <c r="BH65" s="661"/>
      <c r="BI65" s="661"/>
      <c r="BJ65" s="661"/>
      <c r="BK65" s="661"/>
      <c r="BL65" s="661"/>
      <c r="BM65" s="661"/>
      <c r="BN65" s="661"/>
      <c r="BO65" s="661"/>
      <c r="BP65" s="661"/>
      <c r="BQ65" s="661"/>
      <c r="BR65" s="661"/>
      <c r="BS65" s="661"/>
      <c r="BT65" s="661"/>
      <c r="BU65" s="661"/>
      <c r="BV65" s="661"/>
      <c r="BW65" s="661"/>
      <c r="BX65" s="661"/>
      <c r="BY65" s="661"/>
      <c r="BZ65" s="661"/>
      <c r="CA65" s="661"/>
      <c r="CB65" s="661"/>
      <c r="CC65" s="661"/>
      <c r="CD65" s="661"/>
      <c r="CE65" s="661"/>
      <c r="CF65" s="661"/>
      <c r="CG65" s="661"/>
      <c r="CH65" s="661"/>
      <c r="CI65" s="661"/>
      <c r="CJ65" s="661"/>
      <c r="CK65" s="661"/>
      <c r="CL65" s="661"/>
      <c r="CM65" s="661"/>
      <c r="CN65" s="661"/>
      <c r="CO65" s="661"/>
      <c r="CP65" s="661"/>
      <c r="CQ65" s="661"/>
      <c r="CR65" s="661"/>
      <c r="CS65" s="661"/>
      <c r="CT65" s="661"/>
      <c r="CU65" s="661"/>
      <c r="CV65" s="661"/>
      <c r="CW65" s="661"/>
      <c r="CX65" s="661"/>
      <c r="CY65" s="661"/>
      <c r="CZ65" s="661"/>
      <c r="DA65" s="661"/>
      <c r="DB65" s="661"/>
      <c r="DC65" s="661"/>
      <c r="DD65" s="661"/>
      <c r="DE65" s="661"/>
      <c r="DF65" s="661"/>
      <c r="DG65" s="661"/>
      <c r="DH65" s="661"/>
      <c r="DI65" s="661"/>
      <c r="DJ65" s="661"/>
      <c r="DK65" s="661"/>
      <c r="DL65" s="661"/>
      <c r="DM65" s="661"/>
      <c r="DN65" s="661"/>
      <c r="DO65" s="661"/>
      <c r="DP65" s="661"/>
      <c r="DQ65" s="661"/>
      <c r="DR65" s="661"/>
      <c r="DS65" s="661"/>
      <c r="DT65" s="661"/>
      <c r="DU65" s="661"/>
      <c r="DV65" s="661"/>
      <c r="DW65" s="661"/>
      <c r="DX65" s="661"/>
      <c r="DY65" s="661"/>
      <c r="DZ65" s="661"/>
    </row>
    <row r="66" spans="1:130" s="428" customFormat="1" ht="11.25" x14ac:dyDescent="0.2">
      <c r="A66" s="451" t="s">
        <v>150</v>
      </c>
      <c r="B66" s="449" t="s">
        <v>151</v>
      </c>
      <c r="C66" s="626">
        <v>6</v>
      </c>
      <c r="D66" s="627">
        <v>7598933.5500000007</v>
      </c>
      <c r="E66" s="626">
        <v>3</v>
      </c>
      <c r="F66" s="627">
        <v>643559.54</v>
      </c>
      <c r="G66" s="626"/>
      <c r="H66" s="627"/>
      <c r="I66" s="626">
        <v>0</v>
      </c>
      <c r="J66" s="626">
        <v>9</v>
      </c>
      <c r="K66" s="627">
        <v>8242493.0900000008</v>
      </c>
      <c r="L66" s="627">
        <v>0.42999721723972689</v>
      </c>
      <c r="M66" s="627">
        <v>7.3685934173898807E-2</v>
      </c>
      <c r="N66" s="661"/>
      <c r="O66" s="661"/>
      <c r="P66" s="661"/>
      <c r="Q66" s="661"/>
      <c r="R66" s="661"/>
      <c r="S66" s="661"/>
      <c r="T66" s="661"/>
      <c r="U66" s="661"/>
      <c r="V66" s="661"/>
      <c r="W66" s="661"/>
      <c r="X66" s="661"/>
      <c r="Y66" s="661"/>
      <c r="Z66" s="661"/>
      <c r="AA66" s="661"/>
      <c r="AB66" s="661"/>
      <c r="AC66" s="661"/>
      <c r="AD66" s="661"/>
      <c r="AE66" s="661"/>
      <c r="AF66" s="661"/>
      <c r="AG66" s="661"/>
      <c r="AH66" s="661"/>
      <c r="AI66" s="661"/>
      <c r="AJ66" s="661"/>
      <c r="AK66" s="661"/>
      <c r="AL66" s="661"/>
      <c r="AM66" s="661"/>
      <c r="AN66" s="661"/>
      <c r="AO66" s="661"/>
      <c r="AP66" s="661"/>
      <c r="AQ66" s="661"/>
      <c r="AR66" s="661"/>
      <c r="AS66" s="661"/>
      <c r="AT66" s="661"/>
      <c r="AU66" s="661"/>
      <c r="AV66" s="661"/>
      <c r="AW66" s="661"/>
      <c r="AX66" s="661"/>
      <c r="AY66" s="661"/>
      <c r="AZ66" s="661"/>
      <c r="BA66" s="661"/>
      <c r="BB66" s="661"/>
      <c r="BC66" s="661"/>
      <c r="BD66" s="661"/>
      <c r="BE66" s="661"/>
      <c r="BF66" s="661"/>
      <c r="BG66" s="661"/>
      <c r="BH66" s="661"/>
      <c r="BI66" s="661"/>
      <c r="BJ66" s="661"/>
      <c r="BK66" s="661"/>
      <c r="BL66" s="661"/>
      <c r="BM66" s="661"/>
      <c r="BN66" s="661"/>
      <c r="BO66" s="661"/>
      <c r="BP66" s="661"/>
      <c r="BQ66" s="661"/>
      <c r="BR66" s="661"/>
      <c r="BS66" s="661"/>
      <c r="BT66" s="661"/>
      <c r="BU66" s="661"/>
      <c r="BV66" s="661"/>
      <c r="BW66" s="661"/>
      <c r="BX66" s="661"/>
      <c r="BY66" s="661"/>
      <c r="BZ66" s="661"/>
      <c r="CA66" s="661"/>
      <c r="CB66" s="661"/>
      <c r="CC66" s="661"/>
      <c r="CD66" s="661"/>
      <c r="CE66" s="661"/>
      <c r="CF66" s="661"/>
      <c r="CG66" s="661"/>
      <c r="CH66" s="661"/>
      <c r="CI66" s="661"/>
      <c r="CJ66" s="661"/>
      <c r="CK66" s="661"/>
      <c r="CL66" s="661"/>
      <c r="CM66" s="661"/>
      <c r="CN66" s="661"/>
      <c r="CO66" s="661"/>
      <c r="CP66" s="661"/>
      <c r="CQ66" s="661"/>
      <c r="CR66" s="661"/>
      <c r="CS66" s="661"/>
      <c r="CT66" s="661"/>
      <c r="CU66" s="661"/>
      <c r="CV66" s="661"/>
      <c r="CW66" s="661"/>
      <c r="CX66" s="661"/>
      <c r="CY66" s="661"/>
      <c r="CZ66" s="661"/>
      <c r="DA66" s="661"/>
      <c r="DB66" s="661"/>
      <c r="DC66" s="661"/>
      <c r="DD66" s="661"/>
      <c r="DE66" s="661"/>
      <c r="DF66" s="661"/>
      <c r="DG66" s="661"/>
      <c r="DH66" s="661"/>
      <c r="DI66" s="661"/>
      <c r="DJ66" s="661"/>
      <c r="DK66" s="661"/>
      <c r="DL66" s="661"/>
      <c r="DM66" s="661"/>
      <c r="DN66" s="661"/>
      <c r="DO66" s="661"/>
      <c r="DP66" s="661"/>
      <c r="DQ66" s="661"/>
      <c r="DR66" s="661"/>
      <c r="DS66" s="661"/>
      <c r="DT66" s="661"/>
      <c r="DU66" s="661"/>
      <c r="DV66" s="661"/>
      <c r="DW66" s="661"/>
      <c r="DX66" s="661"/>
      <c r="DY66" s="661"/>
      <c r="DZ66" s="661"/>
    </row>
    <row r="67" spans="1:130" s="428" customFormat="1" ht="22.5" x14ac:dyDescent="0.2">
      <c r="A67" s="452" t="s">
        <v>152</v>
      </c>
      <c r="B67" s="450" t="s">
        <v>153</v>
      </c>
      <c r="C67" s="628">
        <v>129</v>
      </c>
      <c r="D67" s="629">
        <v>474898990.50999975</v>
      </c>
      <c r="E67" s="628">
        <v>55</v>
      </c>
      <c r="F67" s="629">
        <v>56276425.809999995</v>
      </c>
      <c r="G67" s="628">
        <v>12</v>
      </c>
      <c r="H67" s="629">
        <v>-20195343.090000004</v>
      </c>
      <c r="I67" s="628">
        <v>143</v>
      </c>
      <c r="J67" s="628">
        <v>339</v>
      </c>
      <c r="K67" s="629">
        <v>510980073.22999978</v>
      </c>
      <c r="L67" s="629">
        <v>26.656984380177594</v>
      </c>
      <c r="M67" s="629">
        <v>2.7755035205501883</v>
      </c>
      <c r="N67" s="661"/>
      <c r="O67" s="661"/>
      <c r="P67" s="661"/>
      <c r="Q67" s="661"/>
      <c r="R67" s="661"/>
      <c r="S67" s="661"/>
      <c r="T67" s="661"/>
      <c r="U67" s="661"/>
      <c r="V67" s="661"/>
      <c r="W67" s="661"/>
      <c r="X67" s="661"/>
      <c r="Y67" s="661"/>
      <c r="Z67" s="661"/>
      <c r="AA67" s="661"/>
      <c r="AB67" s="661"/>
      <c r="AC67" s="661"/>
      <c r="AD67" s="661"/>
      <c r="AE67" s="661"/>
      <c r="AF67" s="661"/>
      <c r="AG67" s="661"/>
      <c r="AH67" s="661"/>
      <c r="AI67" s="661"/>
      <c r="AJ67" s="661"/>
      <c r="AK67" s="661"/>
      <c r="AL67" s="661"/>
      <c r="AM67" s="661"/>
      <c r="AN67" s="661"/>
      <c r="AO67" s="661"/>
      <c r="AP67" s="661"/>
      <c r="AQ67" s="661"/>
      <c r="AR67" s="661"/>
      <c r="AS67" s="661"/>
      <c r="AT67" s="661"/>
      <c r="AU67" s="661"/>
      <c r="AV67" s="661"/>
      <c r="AW67" s="661"/>
      <c r="AX67" s="661"/>
      <c r="AY67" s="661"/>
      <c r="AZ67" s="661"/>
      <c r="BA67" s="661"/>
      <c r="BB67" s="661"/>
      <c r="BC67" s="661"/>
      <c r="BD67" s="661"/>
      <c r="BE67" s="661"/>
      <c r="BF67" s="661"/>
      <c r="BG67" s="661"/>
      <c r="BH67" s="661"/>
      <c r="BI67" s="661"/>
      <c r="BJ67" s="661"/>
      <c r="BK67" s="661"/>
      <c r="BL67" s="661"/>
      <c r="BM67" s="661"/>
      <c r="BN67" s="661"/>
      <c r="BO67" s="661"/>
      <c r="BP67" s="661"/>
      <c r="BQ67" s="661"/>
      <c r="BR67" s="661"/>
      <c r="BS67" s="661"/>
      <c r="BT67" s="661"/>
      <c r="BU67" s="661"/>
      <c r="BV67" s="661"/>
      <c r="BW67" s="661"/>
      <c r="BX67" s="661"/>
      <c r="BY67" s="661"/>
      <c r="BZ67" s="661"/>
      <c r="CA67" s="661"/>
      <c r="CB67" s="661"/>
      <c r="CC67" s="661"/>
      <c r="CD67" s="661"/>
      <c r="CE67" s="661"/>
      <c r="CF67" s="661"/>
      <c r="CG67" s="661"/>
      <c r="CH67" s="661"/>
      <c r="CI67" s="661"/>
      <c r="CJ67" s="661"/>
      <c r="CK67" s="661"/>
      <c r="CL67" s="661"/>
      <c r="CM67" s="661"/>
      <c r="CN67" s="661"/>
      <c r="CO67" s="661"/>
      <c r="CP67" s="661"/>
      <c r="CQ67" s="661"/>
      <c r="CR67" s="661"/>
      <c r="CS67" s="661"/>
      <c r="CT67" s="661"/>
      <c r="CU67" s="661"/>
      <c r="CV67" s="661"/>
      <c r="CW67" s="661"/>
      <c r="CX67" s="661"/>
      <c r="CY67" s="661"/>
      <c r="CZ67" s="661"/>
      <c r="DA67" s="661"/>
      <c r="DB67" s="661"/>
      <c r="DC67" s="661"/>
      <c r="DD67" s="661"/>
      <c r="DE67" s="661"/>
      <c r="DF67" s="661"/>
      <c r="DG67" s="661"/>
      <c r="DH67" s="661"/>
      <c r="DI67" s="661"/>
      <c r="DJ67" s="661"/>
      <c r="DK67" s="661"/>
      <c r="DL67" s="661"/>
      <c r="DM67" s="661"/>
      <c r="DN67" s="661"/>
      <c r="DO67" s="661"/>
      <c r="DP67" s="661"/>
      <c r="DQ67" s="661"/>
      <c r="DR67" s="661"/>
      <c r="DS67" s="661"/>
      <c r="DT67" s="661"/>
      <c r="DU67" s="661"/>
      <c r="DV67" s="661"/>
      <c r="DW67" s="661"/>
      <c r="DX67" s="661"/>
      <c r="DY67" s="661"/>
      <c r="DZ67" s="661"/>
    </row>
    <row r="68" spans="1:130" s="428" customFormat="1" ht="11.25" x14ac:dyDescent="0.2">
      <c r="A68" s="451" t="s">
        <v>154</v>
      </c>
      <c r="B68" s="449" t="s">
        <v>155</v>
      </c>
      <c r="C68" s="626">
        <v>29</v>
      </c>
      <c r="D68" s="627">
        <v>177043552.62999997</v>
      </c>
      <c r="E68" s="626">
        <v>14</v>
      </c>
      <c r="F68" s="627">
        <v>4257432.12</v>
      </c>
      <c r="G68" s="626"/>
      <c r="H68" s="627"/>
      <c r="I68" s="626">
        <v>14</v>
      </c>
      <c r="J68" s="626">
        <v>57</v>
      </c>
      <c r="K68" s="627">
        <v>181300984.74999997</v>
      </c>
      <c r="L68" s="627">
        <v>9.4581721906329363</v>
      </c>
      <c r="M68" s="627">
        <v>0.46667758310135909</v>
      </c>
      <c r="N68" s="661"/>
      <c r="O68" s="661"/>
      <c r="P68" s="661"/>
      <c r="Q68" s="661"/>
      <c r="R68" s="661"/>
      <c r="S68" s="661"/>
      <c r="T68" s="661"/>
      <c r="U68" s="661"/>
      <c r="V68" s="661"/>
      <c r="W68" s="661"/>
      <c r="X68" s="661"/>
      <c r="Y68" s="661"/>
      <c r="Z68" s="661"/>
      <c r="AA68" s="661"/>
      <c r="AB68" s="661"/>
      <c r="AC68" s="661"/>
      <c r="AD68" s="661"/>
      <c r="AE68" s="661"/>
      <c r="AF68" s="661"/>
      <c r="AG68" s="661"/>
      <c r="AH68" s="661"/>
      <c r="AI68" s="661"/>
      <c r="AJ68" s="661"/>
      <c r="AK68" s="661"/>
      <c r="AL68" s="661"/>
      <c r="AM68" s="661"/>
      <c r="AN68" s="661"/>
      <c r="AO68" s="661"/>
      <c r="AP68" s="661"/>
      <c r="AQ68" s="661"/>
      <c r="AR68" s="661"/>
      <c r="AS68" s="661"/>
      <c r="AT68" s="661"/>
      <c r="AU68" s="661"/>
      <c r="AV68" s="661"/>
      <c r="AW68" s="661"/>
      <c r="AX68" s="661"/>
      <c r="AY68" s="661"/>
      <c r="AZ68" s="661"/>
      <c r="BA68" s="661"/>
      <c r="BB68" s="661"/>
      <c r="BC68" s="661"/>
      <c r="BD68" s="661"/>
      <c r="BE68" s="661"/>
      <c r="BF68" s="661"/>
      <c r="BG68" s="661"/>
      <c r="BH68" s="661"/>
      <c r="BI68" s="661"/>
      <c r="BJ68" s="661"/>
      <c r="BK68" s="661"/>
      <c r="BL68" s="661"/>
      <c r="BM68" s="661"/>
      <c r="BN68" s="661"/>
      <c r="BO68" s="661"/>
      <c r="BP68" s="661"/>
      <c r="BQ68" s="661"/>
      <c r="BR68" s="661"/>
      <c r="BS68" s="661"/>
      <c r="BT68" s="661"/>
      <c r="BU68" s="661"/>
      <c r="BV68" s="661"/>
      <c r="BW68" s="661"/>
      <c r="BX68" s="661"/>
      <c r="BY68" s="661"/>
      <c r="BZ68" s="661"/>
      <c r="CA68" s="661"/>
      <c r="CB68" s="661"/>
      <c r="CC68" s="661"/>
      <c r="CD68" s="661"/>
      <c r="CE68" s="661"/>
      <c r="CF68" s="661"/>
      <c r="CG68" s="661"/>
      <c r="CH68" s="661"/>
      <c r="CI68" s="661"/>
      <c r="CJ68" s="661"/>
      <c r="CK68" s="661"/>
      <c r="CL68" s="661"/>
      <c r="CM68" s="661"/>
      <c r="CN68" s="661"/>
      <c r="CO68" s="661"/>
      <c r="CP68" s="661"/>
      <c r="CQ68" s="661"/>
      <c r="CR68" s="661"/>
      <c r="CS68" s="661"/>
      <c r="CT68" s="661"/>
      <c r="CU68" s="661"/>
      <c r="CV68" s="661"/>
      <c r="CW68" s="661"/>
      <c r="CX68" s="661"/>
      <c r="CY68" s="661"/>
      <c r="CZ68" s="661"/>
      <c r="DA68" s="661"/>
      <c r="DB68" s="661"/>
      <c r="DC68" s="661"/>
      <c r="DD68" s="661"/>
      <c r="DE68" s="661"/>
      <c r="DF68" s="661"/>
      <c r="DG68" s="661"/>
      <c r="DH68" s="661"/>
      <c r="DI68" s="661"/>
      <c r="DJ68" s="661"/>
      <c r="DK68" s="661"/>
      <c r="DL68" s="661"/>
      <c r="DM68" s="661"/>
      <c r="DN68" s="661"/>
      <c r="DO68" s="661"/>
      <c r="DP68" s="661"/>
      <c r="DQ68" s="661"/>
      <c r="DR68" s="661"/>
      <c r="DS68" s="661"/>
      <c r="DT68" s="661"/>
      <c r="DU68" s="661"/>
      <c r="DV68" s="661"/>
      <c r="DW68" s="661"/>
      <c r="DX68" s="661"/>
      <c r="DY68" s="661"/>
      <c r="DZ68" s="661"/>
    </row>
    <row r="69" spans="1:130" s="428" customFormat="1" ht="11.25" x14ac:dyDescent="0.2">
      <c r="A69" s="452" t="s">
        <v>156</v>
      </c>
      <c r="B69" s="450" t="s">
        <v>157</v>
      </c>
      <c r="C69" s="628">
        <v>34</v>
      </c>
      <c r="D69" s="629">
        <v>80327606.079999998</v>
      </c>
      <c r="E69" s="628">
        <v>46</v>
      </c>
      <c r="F69" s="629">
        <v>20454000.099999998</v>
      </c>
      <c r="G69" s="628">
        <v>3</v>
      </c>
      <c r="H69" s="629">
        <v>-127174.68</v>
      </c>
      <c r="I69" s="628">
        <v>58</v>
      </c>
      <c r="J69" s="628">
        <v>141</v>
      </c>
      <c r="K69" s="629">
        <v>100654431.49999999</v>
      </c>
      <c r="L69" s="629">
        <v>5.2509750357396658</v>
      </c>
      <c r="M69" s="629">
        <v>1.1544129687244147</v>
      </c>
      <c r="N69" s="661"/>
      <c r="O69" s="661"/>
      <c r="P69" s="661"/>
      <c r="Q69" s="661"/>
      <c r="R69" s="661"/>
      <c r="S69" s="661"/>
      <c r="T69" s="661"/>
      <c r="U69" s="661"/>
      <c r="V69" s="661"/>
      <c r="W69" s="661"/>
      <c r="X69" s="661"/>
      <c r="Y69" s="661"/>
      <c r="Z69" s="661"/>
      <c r="AA69" s="661"/>
      <c r="AB69" s="661"/>
      <c r="AC69" s="661"/>
      <c r="AD69" s="661"/>
      <c r="AE69" s="661"/>
      <c r="AF69" s="661"/>
      <c r="AG69" s="661"/>
      <c r="AH69" s="661"/>
      <c r="AI69" s="661"/>
      <c r="AJ69" s="661"/>
      <c r="AK69" s="661"/>
      <c r="AL69" s="661"/>
      <c r="AM69" s="661"/>
      <c r="AN69" s="661"/>
      <c r="AO69" s="661"/>
      <c r="AP69" s="661"/>
      <c r="AQ69" s="661"/>
      <c r="AR69" s="661"/>
      <c r="AS69" s="661"/>
      <c r="AT69" s="661"/>
      <c r="AU69" s="661"/>
      <c r="AV69" s="661"/>
      <c r="AW69" s="661"/>
      <c r="AX69" s="661"/>
      <c r="AY69" s="661"/>
      <c r="AZ69" s="661"/>
      <c r="BA69" s="661"/>
      <c r="BB69" s="661"/>
      <c r="BC69" s="661"/>
      <c r="BD69" s="661"/>
      <c r="BE69" s="661"/>
      <c r="BF69" s="661"/>
      <c r="BG69" s="661"/>
      <c r="BH69" s="661"/>
      <c r="BI69" s="661"/>
      <c r="BJ69" s="661"/>
      <c r="BK69" s="661"/>
      <c r="BL69" s="661"/>
      <c r="BM69" s="661"/>
      <c r="BN69" s="661"/>
      <c r="BO69" s="661"/>
      <c r="BP69" s="661"/>
      <c r="BQ69" s="661"/>
      <c r="BR69" s="661"/>
      <c r="BS69" s="661"/>
      <c r="BT69" s="661"/>
      <c r="BU69" s="661"/>
      <c r="BV69" s="661"/>
      <c r="BW69" s="661"/>
      <c r="BX69" s="661"/>
      <c r="BY69" s="661"/>
      <c r="BZ69" s="661"/>
      <c r="CA69" s="661"/>
      <c r="CB69" s="661"/>
      <c r="CC69" s="661"/>
      <c r="CD69" s="661"/>
      <c r="CE69" s="661"/>
      <c r="CF69" s="661"/>
      <c r="CG69" s="661"/>
      <c r="CH69" s="661"/>
      <c r="CI69" s="661"/>
      <c r="CJ69" s="661"/>
      <c r="CK69" s="661"/>
      <c r="CL69" s="661"/>
      <c r="CM69" s="661"/>
      <c r="CN69" s="661"/>
      <c r="CO69" s="661"/>
      <c r="CP69" s="661"/>
      <c r="CQ69" s="661"/>
      <c r="CR69" s="661"/>
      <c r="CS69" s="661"/>
      <c r="CT69" s="661"/>
      <c r="CU69" s="661"/>
      <c r="CV69" s="661"/>
      <c r="CW69" s="661"/>
      <c r="CX69" s="661"/>
      <c r="CY69" s="661"/>
      <c r="CZ69" s="661"/>
      <c r="DA69" s="661"/>
      <c r="DB69" s="661"/>
      <c r="DC69" s="661"/>
      <c r="DD69" s="661"/>
      <c r="DE69" s="661"/>
      <c r="DF69" s="661"/>
      <c r="DG69" s="661"/>
      <c r="DH69" s="661"/>
      <c r="DI69" s="661"/>
      <c r="DJ69" s="661"/>
      <c r="DK69" s="661"/>
      <c r="DL69" s="661"/>
      <c r="DM69" s="661"/>
      <c r="DN69" s="661"/>
      <c r="DO69" s="661"/>
      <c r="DP69" s="661"/>
      <c r="DQ69" s="661"/>
      <c r="DR69" s="661"/>
      <c r="DS69" s="661"/>
      <c r="DT69" s="661"/>
      <c r="DU69" s="661"/>
      <c r="DV69" s="661"/>
      <c r="DW69" s="661"/>
      <c r="DX69" s="661"/>
      <c r="DY69" s="661"/>
      <c r="DZ69" s="661"/>
    </row>
    <row r="70" spans="1:130" s="428" customFormat="1" ht="22.5" x14ac:dyDescent="0.2">
      <c r="A70" s="451" t="s">
        <v>158</v>
      </c>
      <c r="B70" s="449" t="s">
        <v>159</v>
      </c>
      <c r="C70" s="626">
        <v>4</v>
      </c>
      <c r="D70" s="627">
        <v>1266890.8</v>
      </c>
      <c r="E70" s="626"/>
      <c r="F70" s="627"/>
      <c r="G70" s="626"/>
      <c r="H70" s="627"/>
      <c r="I70" s="626">
        <v>0</v>
      </c>
      <c r="J70" s="626">
        <v>4</v>
      </c>
      <c r="K70" s="627">
        <v>1266890.8</v>
      </c>
      <c r="L70" s="627">
        <v>6.6091595418809296E-2</v>
      </c>
      <c r="M70" s="627">
        <v>3.2749304077288356E-2</v>
      </c>
      <c r="N70" s="661"/>
      <c r="O70" s="661"/>
      <c r="P70" s="661"/>
      <c r="Q70" s="661"/>
      <c r="R70" s="661"/>
      <c r="S70" s="661"/>
      <c r="T70" s="661"/>
      <c r="U70" s="661"/>
      <c r="V70" s="661"/>
      <c r="W70" s="661"/>
      <c r="X70" s="661"/>
      <c r="Y70" s="661"/>
      <c r="Z70" s="661"/>
      <c r="AA70" s="661"/>
      <c r="AB70" s="661"/>
      <c r="AC70" s="661"/>
      <c r="AD70" s="661"/>
      <c r="AE70" s="661"/>
      <c r="AF70" s="661"/>
      <c r="AG70" s="661"/>
      <c r="AH70" s="661"/>
      <c r="AI70" s="661"/>
      <c r="AJ70" s="661"/>
      <c r="AK70" s="661"/>
      <c r="AL70" s="661"/>
      <c r="AM70" s="661"/>
      <c r="AN70" s="661"/>
      <c r="AO70" s="661"/>
      <c r="AP70" s="661"/>
      <c r="AQ70" s="661"/>
      <c r="AR70" s="661"/>
      <c r="AS70" s="661"/>
      <c r="AT70" s="661"/>
      <c r="AU70" s="661"/>
      <c r="AV70" s="661"/>
      <c r="AW70" s="661"/>
      <c r="AX70" s="661"/>
      <c r="AY70" s="661"/>
      <c r="AZ70" s="661"/>
      <c r="BA70" s="661"/>
      <c r="BB70" s="661"/>
      <c r="BC70" s="661"/>
      <c r="BD70" s="661"/>
      <c r="BE70" s="661"/>
      <c r="BF70" s="661"/>
      <c r="BG70" s="661"/>
      <c r="BH70" s="661"/>
      <c r="BI70" s="661"/>
      <c r="BJ70" s="661"/>
      <c r="BK70" s="661"/>
      <c r="BL70" s="661"/>
      <c r="BM70" s="661"/>
      <c r="BN70" s="661"/>
      <c r="BO70" s="661"/>
      <c r="BP70" s="661"/>
      <c r="BQ70" s="661"/>
      <c r="BR70" s="661"/>
      <c r="BS70" s="661"/>
      <c r="BT70" s="661"/>
      <c r="BU70" s="661"/>
      <c r="BV70" s="661"/>
      <c r="BW70" s="661"/>
      <c r="BX70" s="661"/>
      <c r="BY70" s="661"/>
      <c r="BZ70" s="661"/>
      <c r="CA70" s="661"/>
      <c r="CB70" s="661"/>
      <c r="CC70" s="661"/>
      <c r="CD70" s="661"/>
      <c r="CE70" s="661"/>
      <c r="CF70" s="661"/>
      <c r="CG70" s="661"/>
      <c r="CH70" s="661"/>
      <c r="CI70" s="661"/>
      <c r="CJ70" s="661"/>
      <c r="CK70" s="661"/>
      <c r="CL70" s="661"/>
      <c r="CM70" s="661"/>
      <c r="CN70" s="661"/>
      <c r="CO70" s="661"/>
      <c r="CP70" s="661"/>
      <c r="CQ70" s="661"/>
      <c r="CR70" s="661"/>
      <c r="CS70" s="661"/>
      <c r="CT70" s="661"/>
      <c r="CU70" s="661"/>
      <c r="CV70" s="661"/>
      <c r="CW70" s="661"/>
      <c r="CX70" s="661"/>
      <c r="CY70" s="661"/>
      <c r="CZ70" s="661"/>
      <c r="DA70" s="661"/>
      <c r="DB70" s="661"/>
      <c r="DC70" s="661"/>
      <c r="DD70" s="661"/>
      <c r="DE70" s="661"/>
      <c r="DF70" s="661"/>
      <c r="DG70" s="661"/>
      <c r="DH70" s="661"/>
      <c r="DI70" s="661"/>
      <c r="DJ70" s="661"/>
      <c r="DK70" s="661"/>
      <c r="DL70" s="661"/>
      <c r="DM70" s="661"/>
      <c r="DN70" s="661"/>
      <c r="DO70" s="661"/>
      <c r="DP70" s="661"/>
      <c r="DQ70" s="661"/>
      <c r="DR70" s="661"/>
      <c r="DS70" s="661"/>
      <c r="DT70" s="661"/>
      <c r="DU70" s="661"/>
      <c r="DV70" s="661"/>
      <c r="DW70" s="661"/>
      <c r="DX70" s="661"/>
      <c r="DY70" s="661"/>
      <c r="DZ70" s="661"/>
    </row>
    <row r="71" spans="1:130" s="428" customFormat="1" ht="22.5" x14ac:dyDescent="0.2">
      <c r="A71" s="452" t="s">
        <v>673</v>
      </c>
      <c r="B71" s="450" t="s">
        <v>674</v>
      </c>
      <c r="C71" s="628"/>
      <c r="D71" s="629"/>
      <c r="E71" s="628"/>
      <c r="F71" s="629"/>
      <c r="G71" s="628"/>
      <c r="H71" s="629"/>
      <c r="I71" s="628">
        <v>2</v>
      </c>
      <c r="J71" s="628">
        <v>2</v>
      </c>
      <c r="K71" s="629">
        <v>0</v>
      </c>
      <c r="L71" s="629">
        <v>0</v>
      </c>
      <c r="M71" s="629">
        <v>1.6374652038644178E-2</v>
      </c>
      <c r="N71" s="661"/>
      <c r="O71" s="661"/>
      <c r="P71" s="661"/>
      <c r="Q71" s="661"/>
      <c r="R71" s="661"/>
      <c r="S71" s="661"/>
      <c r="T71" s="661"/>
      <c r="U71" s="661"/>
      <c r="V71" s="661"/>
      <c r="W71" s="661"/>
      <c r="X71" s="661"/>
      <c r="Y71" s="661"/>
      <c r="Z71" s="661"/>
      <c r="AA71" s="661"/>
      <c r="AB71" s="661"/>
      <c r="AC71" s="661"/>
      <c r="AD71" s="661"/>
      <c r="AE71" s="661"/>
      <c r="AF71" s="661"/>
      <c r="AG71" s="661"/>
      <c r="AH71" s="661"/>
      <c r="AI71" s="661"/>
      <c r="AJ71" s="661"/>
      <c r="AK71" s="661"/>
      <c r="AL71" s="661"/>
      <c r="AM71" s="661"/>
      <c r="AN71" s="661"/>
      <c r="AO71" s="661"/>
      <c r="AP71" s="661"/>
      <c r="AQ71" s="661"/>
      <c r="AR71" s="661"/>
      <c r="AS71" s="661"/>
      <c r="AT71" s="661"/>
      <c r="AU71" s="661"/>
      <c r="AV71" s="661"/>
      <c r="AW71" s="661"/>
      <c r="AX71" s="661"/>
      <c r="AY71" s="661"/>
      <c r="AZ71" s="661"/>
      <c r="BA71" s="661"/>
      <c r="BB71" s="661"/>
      <c r="BC71" s="661"/>
      <c r="BD71" s="661"/>
      <c r="BE71" s="661"/>
      <c r="BF71" s="661"/>
      <c r="BG71" s="661"/>
      <c r="BH71" s="661"/>
      <c r="BI71" s="661"/>
      <c r="BJ71" s="661"/>
      <c r="BK71" s="661"/>
      <c r="BL71" s="661"/>
      <c r="BM71" s="661"/>
      <c r="BN71" s="661"/>
      <c r="BO71" s="661"/>
      <c r="BP71" s="661"/>
      <c r="BQ71" s="661"/>
      <c r="BR71" s="661"/>
      <c r="BS71" s="661"/>
      <c r="BT71" s="661"/>
      <c r="BU71" s="661"/>
      <c r="BV71" s="661"/>
      <c r="BW71" s="661"/>
      <c r="BX71" s="661"/>
      <c r="BY71" s="661"/>
      <c r="BZ71" s="661"/>
      <c r="CA71" s="661"/>
      <c r="CB71" s="661"/>
      <c r="CC71" s="661"/>
      <c r="CD71" s="661"/>
      <c r="CE71" s="661"/>
      <c r="CF71" s="661"/>
      <c r="CG71" s="661"/>
      <c r="CH71" s="661"/>
      <c r="CI71" s="661"/>
      <c r="CJ71" s="661"/>
      <c r="CK71" s="661"/>
      <c r="CL71" s="661"/>
      <c r="CM71" s="661"/>
      <c r="CN71" s="661"/>
      <c r="CO71" s="661"/>
      <c r="CP71" s="661"/>
      <c r="CQ71" s="661"/>
      <c r="CR71" s="661"/>
      <c r="CS71" s="661"/>
      <c r="CT71" s="661"/>
      <c r="CU71" s="661"/>
      <c r="CV71" s="661"/>
      <c r="CW71" s="661"/>
      <c r="CX71" s="661"/>
      <c r="CY71" s="661"/>
      <c r="CZ71" s="661"/>
      <c r="DA71" s="661"/>
      <c r="DB71" s="661"/>
      <c r="DC71" s="661"/>
      <c r="DD71" s="661"/>
      <c r="DE71" s="661"/>
      <c r="DF71" s="661"/>
      <c r="DG71" s="661"/>
      <c r="DH71" s="661"/>
      <c r="DI71" s="661"/>
      <c r="DJ71" s="661"/>
      <c r="DK71" s="661"/>
      <c r="DL71" s="661"/>
      <c r="DM71" s="661"/>
      <c r="DN71" s="661"/>
      <c r="DO71" s="661"/>
      <c r="DP71" s="661"/>
      <c r="DQ71" s="661"/>
      <c r="DR71" s="661"/>
      <c r="DS71" s="661"/>
      <c r="DT71" s="661"/>
      <c r="DU71" s="661"/>
      <c r="DV71" s="661"/>
      <c r="DW71" s="661"/>
      <c r="DX71" s="661"/>
      <c r="DY71" s="661"/>
      <c r="DZ71" s="661"/>
    </row>
    <row r="72" spans="1:130" s="428" customFormat="1" ht="11.25" x14ac:dyDescent="0.2">
      <c r="A72" s="451" t="s">
        <v>162</v>
      </c>
      <c r="B72" s="449" t="s">
        <v>163</v>
      </c>
      <c r="C72" s="626">
        <v>1</v>
      </c>
      <c r="D72" s="627">
        <v>299992.8</v>
      </c>
      <c r="E72" s="626"/>
      <c r="F72" s="627"/>
      <c r="G72" s="626"/>
      <c r="H72" s="627"/>
      <c r="I72" s="626">
        <v>0</v>
      </c>
      <c r="J72" s="626">
        <v>1</v>
      </c>
      <c r="K72" s="627">
        <v>299992.8</v>
      </c>
      <c r="L72" s="627">
        <v>1.5650127671742328E-2</v>
      </c>
      <c r="M72" s="627">
        <v>8.187326019322089E-3</v>
      </c>
      <c r="N72" s="661"/>
      <c r="O72" s="661"/>
      <c r="P72" s="661"/>
      <c r="Q72" s="661"/>
      <c r="R72" s="661"/>
      <c r="S72" s="661"/>
      <c r="T72" s="661"/>
      <c r="U72" s="661"/>
      <c r="V72" s="661"/>
      <c r="W72" s="661"/>
      <c r="X72" s="661"/>
      <c r="Y72" s="661"/>
      <c r="Z72" s="661"/>
      <c r="AA72" s="661"/>
      <c r="AB72" s="661"/>
      <c r="AC72" s="661"/>
      <c r="AD72" s="661"/>
      <c r="AE72" s="661"/>
      <c r="AF72" s="661"/>
      <c r="AG72" s="661"/>
      <c r="AH72" s="661"/>
      <c r="AI72" s="661"/>
      <c r="AJ72" s="661"/>
      <c r="AK72" s="661"/>
      <c r="AL72" s="661"/>
      <c r="AM72" s="661"/>
      <c r="AN72" s="661"/>
      <c r="AO72" s="661"/>
      <c r="AP72" s="661"/>
      <c r="AQ72" s="661"/>
      <c r="AR72" s="661"/>
      <c r="AS72" s="661"/>
      <c r="AT72" s="661"/>
      <c r="AU72" s="661"/>
      <c r="AV72" s="661"/>
      <c r="AW72" s="661"/>
      <c r="AX72" s="661"/>
      <c r="AY72" s="661"/>
      <c r="AZ72" s="661"/>
      <c r="BA72" s="661"/>
      <c r="BB72" s="661"/>
      <c r="BC72" s="661"/>
      <c r="BD72" s="661"/>
      <c r="BE72" s="661"/>
      <c r="BF72" s="661"/>
      <c r="BG72" s="661"/>
      <c r="BH72" s="661"/>
      <c r="BI72" s="661"/>
      <c r="BJ72" s="661"/>
      <c r="BK72" s="661"/>
      <c r="BL72" s="661"/>
      <c r="BM72" s="661"/>
      <c r="BN72" s="661"/>
      <c r="BO72" s="661"/>
      <c r="BP72" s="661"/>
      <c r="BQ72" s="661"/>
      <c r="BR72" s="661"/>
      <c r="BS72" s="661"/>
      <c r="BT72" s="661"/>
      <c r="BU72" s="661"/>
      <c r="BV72" s="661"/>
      <c r="BW72" s="661"/>
      <c r="BX72" s="661"/>
      <c r="BY72" s="661"/>
      <c r="BZ72" s="661"/>
      <c r="CA72" s="661"/>
      <c r="CB72" s="661"/>
      <c r="CC72" s="661"/>
      <c r="CD72" s="661"/>
      <c r="CE72" s="661"/>
      <c r="CF72" s="661"/>
      <c r="CG72" s="661"/>
      <c r="CH72" s="661"/>
      <c r="CI72" s="661"/>
      <c r="CJ72" s="661"/>
      <c r="CK72" s="661"/>
      <c r="CL72" s="661"/>
      <c r="CM72" s="661"/>
      <c r="CN72" s="661"/>
      <c r="CO72" s="661"/>
      <c r="CP72" s="661"/>
      <c r="CQ72" s="661"/>
      <c r="CR72" s="661"/>
      <c r="CS72" s="661"/>
      <c r="CT72" s="661"/>
      <c r="CU72" s="661"/>
      <c r="CV72" s="661"/>
      <c r="CW72" s="661"/>
      <c r="CX72" s="661"/>
      <c r="CY72" s="661"/>
      <c r="CZ72" s="661"/>
      <c r="DA72" s="661"/>
      <c r="DB72" s="661"/>
      <c r="DC72" s="661"/>
      <c r="DD72" s="661"/>
      <c r="DE72" s="661"/>
      <c r="DF72" s="661"/>
      <c r="DG72" s="661"/>
      <c r="DH72" s="661"/>
      <c r="DI72" s="661"/>
      <c r="DJ72" s="661"/>
      <c r="DK72" s="661"/>
      <c r="DL72" s="661"/>
      <c r="DM72" s="661"/>
      <c r="DN72" s="661"/>
      <c r="DO72" s="661"/>
      <c r="DP72" s="661"/>
      <c r="DQ72" s="661"/>
      <c r="DR72" s="661"/>
      <c r="DS72" s="661"/>
      <c r="DT72" s="661"/>
      <c r="DU72" s="661"/>
      <c r="DV72" s="661"/>
      <c r="DW72" s="661"/>
      <c r="DX72" s="661"/>
      <c r="DY72" s="661"/>
      <c r="DZ72" s="661"/>
    </row>
    <row r="73" spans="1:130" s="428" customFormat="1" ht="33.75" x14ac:dyDescent="0.2">
      <c r="A73" s="452" t="s">
        <v>166</v>
      </c>
      <c r="B73" s="450" t="s">
        <v>167</v>
      </c>
      <c r="C73" s="628"/>
      <c r="D73" s="629"/>
      <c r="E73" s="628">
        <v>1</v>
      </c>
      <c r="F73" s="629">
        <v>1771305.24</v>
      </c>
      <c r="G73" s="628"/>
      <c r="H73" s="629"/>
      <c r="I73" s="628">
        <v>0</v>
      </c>
      <c r="J73" s="628">
        <v>1</v>
      </c>
      <c r="K73" s="629">
        <v>1771305.24</v>
      </c>
      <c r="L73" s="629">
        <v>9.2406061584231966E-2</v>
      </c>
      <c r="M73" s="629">
        <v>8.187326019322089E-3</v>
      </c>
      <c r="N73" s="661"/>
      <c r="O73" s="661"/>
      <c r="P73" s="661"/>
      <c r="Q73" s="661"/>
      <c r="R73" s="661"/>
      <c r="S73" s="661"/>
      <c r="T73" s="661"/>
      <c r="U73" s="661"/>
      <c r="V73" s="661"/>
      <c r="W73" s="661"/>
      <c r="X73" s="661"/>
      <c r="Y73" s="661"/>
      <c r="Z73" s="661"/>
      <c r="AA73" s="661"/>
      <c r="AB73" s="661"/>
      <c r="AC73" s="661"/>
      <c r="AD73" s="661"/>
      <c r="AE73" s="661"/>
      <c r="AF73" s="661"/>
      <c r="AG73" s="661"/>
      <c r="AH73" s="661"/>
      <c r="AI73" s="661"/>
      <c r="AJ73" s="661"/>
      <c r="AK73" s="661"/>
      <c r="AL73" s="661"/>
      <c r="AM73" s="661"/>
      <c r="AN73" s="661"/>
      <c r="AO73" s="661"/>
      <c r="AP73" s="661"/>
      <c r="AQ73" s="661"/>
      <c r="AR73" s="661"/>
      <c r="AS73" s="661"/>
      <c r="AT73" s="661"/>
      <c r="AU73" s="661"/>
      <c r="AV73" s="661"/>
      <c r="AW73" s="661"/>
      <c r="AX73" s="661"/>
      <c r="AY73" s="661"/>
      <c r="AZ73" s="661"/>
      <c r="BA73" s="661"/>
      <c r="BB73" s="661"/>
      <c r="BC73" s="661"/>
      <c r="BD73" s="661"/>
      <c r="BE73" s="661"/>
      <c r="BF73" s="661"/>
      <c r="BG73" s="661"/>
      <c r="BH73" s="661"/>
      <c r="BI73" s="661"/>
      <c r="BJ73" s="661"/>
      <c r="BK73" s="661"/>
      <c r="BL73" s="661"/>
      <c r="BM73" s="661"/>
      <c r="BN73" s="661"/>
      <c r="BO73" s="661"/>
      <c r="BP73" s="661"/>
      <c r="BQ73" s="661"/>
      <c r="BR73" s="661"/>
      <c r="BS73" s="661"/>
      <c r="BT73" s="661"/>
      <c r="BU73" s="661"/>
      <c r="BV73" s="661"/>
      <c r="BW73" s="661"/>
      <c r="BX73" s="661"/>
      <c r="BY73" s="661"/>
      <c r="BZ73" s="661"/>
      <c r="CA73" s="661"/>
      <c r="CB73" s="661"/>
      <c r="CC73" s="661"/>
      <c r="CD73" s="661"/>
      <c r="CE73" s="661"/>
      <c r="CF73" s="661"/>
      <c r="CG73" s="661"/>
      <c r="CH73" s="661"/>
      <c r="CI73" s="661"/>
      <c r="CJ73" s="661"/>
      <c r="CK73" s="661"/>
      <c r="CL73" s="661"/>
      <c r="CM73" s="661"/>
      <c r="CN73" s="661"/>
      <c r="CO73" s="661"/>
      <c r="CP73" s="661"/>
      <c r="CQ73" s="661"/>
      <c r="CR73" s="661"/>
      <c r="CS73" s="661"/>
      <c r="CT73" s="661"/>
      <c r="CU73" s="661"/>
      <c r="CV73" s="661"/>
      <c r="CW73" s="661"/>
      <c r="CX73" s="661"/>
      <c r="CY73" s="661"/>
      <c r="CZ73" s="661"/>
      <c r="DA73" s="661"/>
      <c r="DB73" s="661"/>
      <c r="DC73" s="661"/>
      <c r="DD73" s="661"/>
      <c r="DE73" s="661"/>
      <c r="DF73" s="661"/>
      <c r="DG73" s="661"/>
      <c r="DH73" s="661"/>
      <c r="DI73" s="661"/>
      <c r="DJ73" s="661"/>
      <c r="DK73" s="661"/>
      <c r="DL73" s="661"/>
      <c r="DM73" s="661"/>
      <c r="DN73" s="661"/>
      <c r="DO73" s="661"/>
      <c r="DP73" s="661"/>
      <c r="DQ73" s="661"/>
      <c r="DR73" s="661"/>
      <c r="DS73" s="661"/>
      <c r="DT73" s="661"/>
      <c r="DU73" s="661"/>
      <c r="DV73" s="661"/>
      <c r="DW73" s="661"/>
      <c r="DX73" s="661"/>
      <c r="DY73" s="661"/>
      <c r="DZ73" s="661"/>
    </row>
    <row r="74" spans="1:130" s="428" customFormat="1" ht="22.5" x14ac:dyDescent="0.2">
      <c r="A74" s="451" t="s">
        <v>170</v>
      </c>
      <c r="B74" s="449" t="s">
        <v>171</v>
      </c>
      <c r="C74" s="626">
        <v>1</v>
      </c>
      <c r="D74" s="627">
        <v>196980</v>
      </c>
      <c r="E74" s="626"/>
      <c r="F74" s="627"/>
      <c r="G74" s="626"/>
      <c r="H74" s="627"/>
      <c r="I74" s="626">
        <v>0</v>
      </c>
      <c r="J74" s="626">
        <v>1</v>
      </c>
      <c r="K74" s="627">
        <v>196980</v>
      </c>
      <c r="L74" s="627">
        <v>1.0276120456156961E-2</v>
      </c>
      <c r="M74" s="627">
        <v>8.187326019322089E-3</v>
      </c>
      <c r="N74" s="661"/>
      <c r="O74" s="661"/>
      <c r="P74" s="661"/>
      <c r="Q74" s="661"/>
      <c r="R74" s="661"/>
      <c r="S74" s="661"/>
      <c r="T74" s="661"/>
      <c r="U74" s="661"/>
      <c r="V74" s="661"/>
      <c r="W74" s="661"/>
      <c r="X74" s="661"/>
      <c r="Y74" s="661"/>
      <c r="Z74" s="661"/>
      <c r="AA74" s="661"/>
      <c r="AB74" s="661"/>
      <c r="AC74" s="661"/>
      <c r="AD74" s="661"/>
      <c r="AE74" s="661"/>
      <c r="AF74" s="661"/>
      <c r="AG74" s="661"/>
      <c r="AH74" s="661"/>
      <c r="AI74" s="661"/>
      <c r="AJ74" s="661"/>
      <c r="AK74" s="661"/>
      <c r="AL74" s="661"/>
      <c r="AM74" s="661"/>
      <c r="AN74" s="661"/>
      <c r="AO74" s="661"/>
      <c r="AP74" s="661"/>
      <c r="AQ74" s="661"/>
      <c r="AR74" s="661"/>
      <c r="AS74" s="661"/>
      <c r="AT74" s="661"/>
      <c r="AU74" s="661"/>
      <c r="AV74" s="661"/>
      <c r="AW74" s="661"/>
      <c r="AX74" s="661"/>
      <c r="AY74" s="661"/>
      <c r="AZ74" s="661"/>
      <c r="BA74" s="661"/>
      <c r="BB74" s="661"/>
      <c r="BC74" s="661"/>
      <c r="BD74" s="661"/>
      <c r="BE74" s="661"/>
      <c r="BF74" s="661"/>
      <c r="BG74" s="661"/>
      <c r="BH74" s="661"/>
      <c r="BI74" s="661"/>
      <c r="BJ74" s="661"/>
      <c r="BK74" s="661"/>
      <c r="BL74" s="661"/>
      <c r="BM74" s="661"/>
      <c r="BN74" s="661"/>
      <c r="BO74" s="661"/>
      <c r="BP74" s="661"/>
      <c r="BQ74" s="661"/>
      <c r="BR74" s="661"/>
      <c r="BS74" s="661"/>
      <c r="BT74" s="661"/>
      <c r="BU74" s="661"/>
      <c r="BV74" s="661"/>
      <c r="BW74" s="661"/>
      <c r="BX74" s="661"/>
      <c r="BY74" s="661"/>
      <c r="BZ74" s="661"/>
      <c r="CA74" s="661"/>
      <c r="CB74" s="661"/>
      <c r="CC74" s="661"/>
      <c r="CD74" s="661"/>
      <c r="CE74" s="661"/>
      <c r="CF74" s="661"/>
      <c r="CG74" s="661"/>
      <c r="CH74" s="661"/>
      <c r="CI74" s="661"/>
      <c r="CJ74" s="661"/>
      <c r="CK74" s="661"/>
      <c r="CL74" s="661"/>
      <c r="CM74" s="661"/>
      <c r="CN74" s="661"/>
      <c r="CO74" s="661"/>
      <c r="CP74" s="661"/>
      <c r="CQ74" s="661"/>
      <c r="CR74" s="661"/>
      <c r="CS74" s="661"/>
      <c r="CT74" s="661"/>
      <c r="CU74" s="661"/>
      <c r="CV74" s="661"/>
      <c r="CW74" s="661"/>
      <c r="CX74" s="661"/>
      <c r="CY74" s="661"/>
      <c r="CZ74" s="661"/>
      <c r="DA74" s="661"/>
      <c r="DB74" s="661"/>
      <c r="DC74" s="661"/>
      <c r="DD74" s="661"/>
      <c r="DE74" s="661"/>
      <c r="DF74" s="661"/>
      <c r="DG74" s="661"/>
      <c r="DH74" s="661"/>
      <c r="DI74" s="661"/>
      <c r="DJ74" s="661"/>
      <c r="DK74" s="661"/>
      <c r="DL74" s="661"/>
      <c r="DM74" s="661"/>
      <c r="DN74" s="661"/>
      <c r="DO74" s="661"/>
      <c r="DP74" s="661"/>
      <c r="DQ74" s="661"/>
      <c r="DR74" s="661"/>
      <c r="DS74" s="661"/>
      <c r="DT74" s="661"/>
      <c r="DU74" s="661"/>
      <c r="DV74" s="661"/>
      <c r="DW74" s="661"/>
      <c r="DX74" s="661"/>
      <c r="DY74" s="661"/>
      <c r="DZ74" s="661"/>
    </row>
    <row r="75" spans="1:130" s="428" customFormat="1" ht="22.5" x14ac:dyDescent="0.2">
      <c r="A75" s="452" t="s">
        <v>174</v>
      </c>
      <c r="B75" s="450" t="s">
        <v>175</v>
      </c>
      <c r="C75" s="628">
        <v>1</v>
      </c>
      <c r="D75" s="629">
        <v>409966.92</v>
      </c>
      <c r="E75" s="628"/>
      <c r="F75" s="629"/>
      <c r="G75" s="628"/>
      <c r="H75" s="629"/>
      <c r="I75" s="628">
        <v>0</v>
      </c>
      <c r="J75" s="628">
        <v>1</v>
      </c>
      <c r="K75" s="629">
        <v>409966.92</v>
      </c>
      <c r="L75" s="629">
        <v>2.1387295425726795E-2</v>
      </c>
      <c r="M75" s="629">
        <v>8.187326019322089E-3</v>
      </c>
      <c r="N75" s="661"/>
      <c r="O75" s="661"/>
      <c r="P75" s="661"/>
      <c r="Q75" s="661"/>
      <c r="R75" s="661"/>
      <c r="S75" s="661"/>
      <c r="T75" s="661"/>
      <c r="U75" s="661"/>
      <c r="V75" s="661"/>
      <c r="W75" s="661"/>
      <c r="X75" s="661"/>
      <c r="Y75" s="661"/>
      <c r="Z75" s="661"/>
      <c r="AA75" s="661"/>
      <c r="AB75" s="661"/>
      <c r="AC75" s="661"/>
      <c r="AD75" s="661"/>
      <c r="AE75" s="661"/>
      <c r="AF75" s="661"/>
      <c r="AG75" s="661"/>
      <c r="AH75" s="661"/>
      <c r="AI75" s="661"/>
      <c r="AJ75" s="661"/>
      <c r="AK75" s="661"/>
      <c r="AL75" s="661"/>
      <c r="AM75" s="661"/>
      <c r="AN75" s="661"/>
      <c r="AO75" s="661"/>
      <c r="AP75" s="661"/>
      <c r="AQ75" s="661"/>
      <c r="AR75" s="661"/>
      <c r="AS75" s="661"/>
      <c r="AT75" s="661"/>
      <c r="AU75" s="661"/>
      <c r="AV75" s="661"/>
      <c r="AW75" s="661"/>
      <c r="AX75" s="661"/>
      <c r="AY75" s="661"/>
      <c r="AZ75" s="661"/>
      <c r="BA75" s="661"/>
      <c r="BB75" s="661"/>
      <c r="BC75" s="661"/>
      <c r="BD75" s="661"/>
      <c r="BE75" s="661"/>
      <c r="BF75" s="661"/>
      <c r="BG75" s="661"/>
      <c r="BH75" s="661"/>
      <c r="BI75" s="661"/>
      <c r="BJ75" s="661"/>
      <c r="BK75" s="661"/>
      <c r="BL75" s="661"/>
      <c r="BM75" s="661"/>
      <c r="BN75" s="661"/>
      <c r="BO75" s="661"/>
      <c r="BP75" s="661"/>
      <c r="BQ75" s="661"/>
      <c r="BR75" s="661"/>
      <c r="BS75" s="661"/>
      <c r="BT75" s="661"/>
      <c r="BU75" s="661"/>
      <c r="BV75" s="661"/>
      <c r="BW75" s="661"/>
      <c r="BX75" s="661"/>
      <c r="BY75" s="661"/>
      <c r="BZ75" s="661"/>
      <c r="CA75" s="661"/>
      <c r="CB75" s="661"/>
      <c r="CC75" s="661"/>
      <c r="CD75" s="661"/>
      <c r="CE75" s="661"/>
      <c r="CF75" s="661"/>
      <c r="CG75" s="661"/>
      <c r="CH75" s="661"/>
      <c r="CI75" s="661"/>
      <c r="CJ75" s="661"/>
      <c r="CK75" s="661"/>
      <c r="CL75" s="661"/>
      <c r="CM75" s="661"/>
      <c r="CN75" s="661"/>
      <c r="CO75" s="661"/>
      <c r="CP75" s="661"/>
      <c r="CQ75" s="661"/>
      <c r="CR75" s="661"/>
      <c r="CS75" s="661"/>
      <c r="CT75" s="661"/>
      <c r="CU75" s="661"/>
      <c r="CV75" s="661"/>
      <c r="CW75" s="661"/>
      <c r="CX75" s="661"/>
      <c r="CY75" s="661"/>
      <c r="CZ75" s="661"/>
      <c r="DA75" s="661"/>
      <c r="DB75" s="661"/>
      <c r="DC75" s="661"/>
      <c r="DD75" s="661"/>
      <c r="DE75" s="661"/>
      <c r="DF75" s="661"/>
      <c r="DG75" s="661"/>
      <c r="DH75" s="661"/>
      <c r="DI75" s="661"/>
      <c r="DJ75" s="661"/>
      <c r="DK75" s="661"/>
      <c r="DL75" s="661"/>
      <c r="DM75" s="661"/>
      <c r="DN75" s="661"/>
      <c r="DO75" s="661"/>
      <c r="DP75" s="661"/>
      <c r="DQ75" s="661"/>
      <c r="DR75" s="661"/>
      <c r="DS75" s="661"/>
      <c r="DT75" s="661"/>
      <c r="DU75" s="661"/>
      <c r="DV75" s="661"/>
      <c r="DW75" s="661"/>
      <c r="DX75" s="661"/>
      <c r="DY75" s="661"/>
      <c r="DZ75" s="661"/>
    </row>
    <row r="76" spans="1:130" s="428" customFormat="1" ht="11.25" x14ac:dyDescent="0.2">
      <c r="A76" s="451" t="s">
        <v>176</v>
      </c>
      <c r="B76" s="449" t="s">
        <v>177</v>
      </c>
      <c r="C76" s="626">
        <v>1</v>
      </c>
      <c r="D76" s="627">
        <v>400000</v>
      </c>
      <c r="E76" s="626"/>
      <c r="F76" s="627"/>
      <c r="G76" s="626"/>
      <c r="H76" s="627"/>
      <c r="I76" s="626">
        <v>0</v>
      </c>
      <c r="J76" s="626">
        <v>1</v>
      </c>
      <c r="K76" s="627">
        <v>400000</v>
      </c>
      <c r="L76" s="627">
        <v>2.0867337711761521E-2</v>
      </c>
      <c r="M76" s="627">
        <v>8.187326019322089E-3</v>
      </c>
      <c r="N76" s="661"/>
      <c r="O76" s="661"/>
      <c r="P76" s="661"/>
      <c r="Q76" s="661"/>
      <c r="R76" s="661"/>
      <c r="S76" s="661"/>
      <c r="T76" s="661"/>
      <c r="U76" s="661"/>
      <c r="V76" s="661"/>
      <c r="W76" s="661"/>
      <c r="X76" s="661"/>
      <c r="Y76" s="661"/>
      <c r="Z76" s="661"/>
      <c r="AA76" s="661"/>
      <c r="AB76" s="661"/>
      <c r="AC76" s="661"/>
      <c r="AD76" s="661"/>
      <c r="AE76" s="661"/>
      <c r="AF76" s="661"/>
      <c r="AG76" s="661"/>
      <c r="AH76" s="661"/>
      <c r="AI76" s="661"/>
      <c r="AJ76" s="661"/>
      <c r="AK76" s="661"/>
      <c r="AL76" s="661"/>
      <c r="AM76" s="661"/>
      <c r="AN76" s="661"/>
      <c r="AO76" s="661"/>
      <c r="AP76" s="661"/>
      <c r="AQ76" s="661"/>
      <c r="AR76" s="661"/>
      <c r="AS76" s="661"/>
      <c r="AT76" s="661"/>
      <c r="AU76" s="661"/>
      <c r="AV76" s="661"/>
      <c r="AW76" s="661"/>
      <c r="AX76" s="661"/>
      <c r="AY76" s="661"/>
      <c r="AZ76" s="661"/>
      <c r="BA76" s="661"/>
      <c r="BB76" s="661"/>
      <c r="BC76" s="661"/>
      <c r="BD76" s="661"/>
      <c r="BE76" s="661"/>
      <c r="BF76" s="661"/>
      <c r="BG76" s="661"/>
      <c r="BH76" s="661"/>
      <c r="BI76" s="661"/>
      <c r="BJ76" s="661"/>
      <c r="BK76" s="661"/>
      <c r="BL76" s="661"/>
      <c r="BM76" s="661"/>
      <c r="BN76" s="661"/>
      <c r="BO76" s="661"/>
      <c r="BP76" s="661"/>
      <c r="BQ76" s="661"/>
      <c r="BR76" s="661"/>
      <c r="BS76" s="661"/>
      <c r="BT76" s="661"/>
      <c r="BU76" s="661"/>
      <c r="BV76" s="661"/>
      <c r="BW76" s="661"/>
      <c r="BX76" s="661"/>
      <c r="BY76" s="661"/>
      <c r="BZ76" s="661"/>
      <c r="CA76" s="661"/>
      <c r="CB76" s="661"/>
      <c r="CC76" s="661"/>
      <c r="CD76" s="661"/>
      <c r="CE76" s="661"/>
      <c r="CF76" s="661"/>
      <c r="CG76" s="661"/>
      <c r="CH76" s="661"/>
      <c r="CI76" s="661"/>
      <c r="CJ76" s="661"/>
      <c r="CK76" s="661"/>
      <c r="CL76" s="661"/>
      <c r="CM76" s="661"/>
      <c r="CN76" s="661"/>
      <c r="CO76" s="661"/>
      <c r="CP76" s="661"/>
      <c r="CQ76" s="661"/>
      <c r="CR76" s="661"/>
      <c r="CS76" s="661"/>
      <c r="CT76" s="661"/>
      <c r="CU76" s="661"/>
      <c r="CV76" s="661"/>
      <c r="CW76" s="661"/>
      <c r="CX76" s="661"/>
      <c r="CY76" s="661"/>
      <c r="CZ76" s="661"/>
      <c r="DA76" s="661"/>
      <c r="DB76" s="661"/>
      <c r="DC76" s="661"/>
      <c r="DD76" s="661"/>
      <c r="DE76" s="661"/>
      <c r="DF76" s="661"/>
      <c r="DG76" s="661"/>
      <c r="DH76" s="661"/>
      <c r="DI76" s="661"/>
      <c r="DJ76" s="661"/>
      <c r="DK76" s="661"/>
      <c r="DL76" s="661"/>
      <c r="DM76" s="661"/>
      <c r="DN76" s="661"/>
      <c r="DO76" s="661"/>
      <c r="DP76" s="661"/>
      <c r="DQ76" s="661"/>
      <c r="DR76" s="661"/>
      <c r="DS76" s="661"/>
      <c r="DT76" s="661"/>
      <c r="DU76" s="661"/>
      <c r="DV76" s="661"/>
      <c r="DW76" s="661"/>
      <c r="DX76" s="661"/>
      <c r="DY76" s="661"/>
      <c r="DZ76" s="661"/>
    </row>
    <row r="77" spans="1:130" s="428" customFormat="1" ht="22.5" x14ac:dyDescent="0.2">
      <c r="A77" s="452" t="s">
        <v>178</v>
      </c>
      <c r="B77" s="450" t="s">
        <v>179</v>
      </c>
      <c r="C77" s="628">
        <v>15</v>
      </c>
      <c r="D77" s="629">
        <v>10191232</v>
      </c>
      <c r="E77" s="628">
        <v>2</v>
      </c>
      <c r="F77" s="629">
        <v>273600</v>
      </c>
      <c r="G77" s="628">
        <v>1</v>
      </c>
      <c r="H77" s="629">
        <v>-108756</v>
      </c>
      <c r="I77" s="628">
        <v>0</v>
      </c>
      <c r="J77" s="628">
        <v>18</v>
      </c>
      <c r="K77" s="629">
        <v>10356076</v>
      </c>
      <c r="L77" s="629">
        <v>0.54025933815167093</v>
      </c>
      <c r="M77" s="629">
        <v>0.14737186834779761</v>
      </c>
      <c r="N77" s="661"/>
      <c r="O77" s="661"/>
      <c r="P77" s="661"/>
      <c r="Q77" s="661"/>
      <c r="R77" s="661"/>
      <c r="S77" s="661"/>
      <c r="T77" s="661"/>
      <c r="U77" s="661"/>
      <c r="V77" s="661"/>
      <c r="W77" s="661"/>
      <c r="X77" s="661"/>
      <c r="Y77" s="661"/>
      <c r="Z77" s="661"/>
      <c r="AA77" s="661"/>
      <c r="AB77" s="661"/>
      <c r="AC77" s="661"/>
      <c r="AD77" s="661"/>
      <c r="AE77" s="661"/>
      <c r="AF77" s="661"/>
      <c r="AG77" s="661"/>
      <c r="AH77" s="661"/>
      <c r="AI77" s="661"/>
      <c r="AJ77" s="661"/>
      <c r="AK77" s="661"/>
      <c r="AL77" s="661"/>
      <c r="AM77" s="661"/>
      <c r="AN77" s="661"/>
      <c r="AO77" s="661"/>
      <c r="AP77" s="661"/>
      <c r="AQ77" s="661"/>
      <c r="AR77" s="661"/>
      <c r="AS77" s="661"/>
      <c r="AT77" s="661"/>
      <c r="AU77" s="661"/>
      <c r="AV77" s="661"/>
      <c r="AW77" s="661"/>
      <c r="AX77" s="661"/>
      <c r="AY77" s="661"/>
      <c r="AZ77" s="661"/>
      <c r="BA77" s="661"/>
      <c r="BB77" s="661"/>
      <c r="BC77" s="661"/>
      <c r="BD77" s="661"/>
      <c r="BE77" s="661"/>
      <c r="BF77" s="661"/>
      <c r="BG77" s="661"/>
      <c r="BH77" s="661"/>
      <c r="BI77" s="661"/>
      <c r="BJ77" s="661"/>
      <c r="BK77" s="661"/>
      <c r="BL77" s="661"/>
      <c r="BM77" s="661"/>
      <c r="BN77" s="661"/>
      <c r="BO77" s="661"/>
      <c r="BP77" s="661"/>
      <c r="BQ77" s="661"/>
      <c r="BR77" s="661"/>
      <c r="BS77" s="661"/>
      <c r="BT77" s="661"/>
      <c r="BU77" s="661"/>
      <c r="BV77" s="661"/>
      <c r="BW77" s="661"/>
      <c r="BX77" s="661"/>
      <c r="BY77" s="661"/>
      <c r="BZ77" s="661"/>
      <c r="CA77" s="661"/>
      <c r="CB77" s="661"/>
      <c r="CC77" s="661"/>
      <c r="CD77" s="661"/>
      <c r="CE77" s="661"/>
      <c r="CF77" s="661"/>
      <c r="CG77" s="661"/>
      <c r="CH77" s="661"/>
      <c r="CI77" s="661"/>
      <c r="CJ77" s="661"/>
      <c r="CK77" s="661"/>
      <c r="CL77" s="661"/>
      <c r="CM77" s="661"/>
      <c r="CN77" s="661"/>
      <c r="CO77" s="661"/>
      <c r="CP77" s="661"/>
      <c r="CQ77" s="661"/>
      <c r="CR77" s="661"/>
      <c r="CS77" s="661"/>
      <c r="CT77" s="661"/>
      <c r="CU77" s="661"/>
      <c r="CV77" s="661"/>
      <c r="CW77" s="661"/>
      <c r="CX77" s="661"/>
      <c r="CY77" s="661"/>
      <c r="CZ77" s="661"/>
      <c r="DA77" s="661"/>
      <c r="DB77" s="661"/>
      <c r="DC77" s="661"/>
      <c r="DD77" s="661"/>
      <c r="DE77" s="661"/>
      <c r="DF77" s="661"/>
      <c r="DG77" s="661"/>
      <c r="DH77" s="661"/>
      <c r="DI77" s="661"/>
      <c r="DJ77" s="661"/>
      <c r="DK77" s="661"/>
      <c r="DL77" s="661"/>
      <c r="DM77" s="661"/>
      <c r="DN77" s="661"/>
      <c r="DO77" s="661"/>
      <c r="DP77" s="661"/>
      <c r="DQ77" s="661"/>
      <c r="DR77" s="661"/>
      <c r="DS77" s="661"/>
      <c r="DT77" s="661"/>
      <c r="DU77" s="661"/>
      <c r="DV77" s="661"/>
      <c r="DW77" s="661"/>
      <c r="DX77" s="661"/>
      <c r="DY77" s="661"/>
      <c r="DZ77" s="661"/>
    </row>
    <row r="78" spans="1:130" s="428" customFormat="1" ht="22.5" x14ac:dyDescent="0.2">
      <c r="A78" s="451" t="s">
        <v>180</v>
      </c>
      <c r="B78" s="449" t="s">
        <v>181</v>
      </c>
      <c r="C78" s="626">
        <v>7</v>
      </c>
      <c r="D78" s="627">
        <v>3313242</v>
      </c>
      <c r="E78" s="626"/>
      <c r="F78" s="627"/>
      <c r="G78" s="626">
        <v>5</v>
      </c>
      <c r="H78" s="627">
        <v>-237824.3</v>
      </c>
      <c r="I78" s="626">
        <v>0</v>
      </c>
      <c r="J78" s="626">
        <v>12</v>
      </c>
      <c r="K78" s="627">
        <v>3075417.7</v>
      </c>
      <c r="L78" s="627">
        <v>0.16043944937657217</v>
      </c>
      <c r="M78" s="627">
        <v>9.8247912231865075E-2</v>
      </c>
      <c r="N78" s="661"/>
      <c r="O78" s="661"/>
      <c r="P78" s="661"/>
      <c r="Q78" s="661"/>
      <c r="R78" s="661"/>
      <c r="S78" s="661"/>
      <c r="T78" s="661"/>
      <c r="U78" s="661"/>
      <c r="V78" s="661"/>
      <c r="W78" s="661"/>
      <c r="X78" s="661"/>
      <c r="Y78" s="661"/>
      <c r="Z78" s="661"/>
      <c r="AA78" s="661"/>
      <c r="AB78" s="661"/>
      <c r="AC78" s="661"/>
      <c r="AD78" s="661"/>
      <c r="AE78" s="661"/>
      <c r="AF78" s="661"/>
      <c r="AG78" s="661"/>
      <c r="AH78" s="661"/>
      <c r="AI78" s="661"/>
      <c r="AJ78" s="661"/>
      <c r="AK78" s="661"/>
      <c r="AL78" s="661"/>
      <c r="AM78" s="661"/>
      <c r="AN78" s="661"/>
      <c r="AO78" s="661"/>
      <c r="AP78" s="661"/>
      <c r="AQ78" s="661"/>
      <c r="AR78" s="661"/>
      <c r="AS78" s="661"/>
      <c r="AT78" s="661"/>
      <c r="AU78" s="661"/>
      <c r="AV78" s="661"/>
      <c r="AW78" s="661"/>
      <c r="AX78" s="661"/>
      <c r="AY78" s="661"/>
      <c r="AZ78" s="661"/>
      <c r="BA78" s="661"/>
      <c r="BB78" s="661"/>
      <c r="BC78" s="661"/>
      <c r="BD78" s="661"/>
      <c r="BE78" s="661"/>
      <c r="BF78" s="661"/>
      <c r="BG78" s="661"/>
      <c r="BH78" s="661"/>
      <c r="BI78" s="661"/>
      <c r="BJ78" s="661"/>
      <c r="BK78" s="661"/>
      <c r="BL78" s="661"/>
      <c r="BM78" s="661"/>
      <c r="BN78" s="661"/>
      <c r="BO78" s="661"/>
      <c r="BP78" s="661"/>
      <c r="BQ78" s="661"/>
      <c r="BR78" s="661"/>
      <c r="BS78" s="661"/>
      <c r="BT78" s="661"/>
      <c r="BU78" s="661"/>
      <c r="BV78" s="661"/>
      <c r="BW78" s="661"/>
      <c r="BX78" s="661"/>
      <c r="BY78" s="661"/>
      <c r="BZ78" s="661"/>
      <c r="CA78" s="661"/>
      <c r="CB78" s="661"/>
      <c r="CC78" s="661"/>
      <c r="CD78" s="661"/>
      <c r="CE78" s="661"/>
      <c r="CF78" s="661"/>
      <c r="CG78" s="661"/>
      <c r="CH78" s="661"/>
      <c r="CI78" s="661"/>
      <c r="CJ78" s="661"/>
      <c r="CK78" s="661"/>
      <c r="CL78" s="661"/>
      <c r="CM78" s="661"/>
      <c r="CN78" s="661"/>
      <c r="CO78" s="661"/>
      <c r="CP78" s="661"/>
      <c r="CQ78" s="661"/>
      <c r="CR78" s="661"/>
      <c r="CS78" s="661"/>
      <c r="CT78" s="661"/>
      <c r="CU78" s="661"/>
      <c r="CV78" s="661"/>
      <c r="CW78" s="661"/>
      <c r="CX78" s="661"/>
      <c r="CY78" s="661"/>
      <c r="CZ78" s="661"/>
      <c r="DA78" s="661"/>
      <c r="DB78" s="661"/>
      <c r="DC78" s="661"/>
      <c r="DD78" s="661"/>
      <c r="DE78" s="661"/>
      <c r="DF78" s="661"/>
      <c r="DG78" s="661"/>
      <c r="DH78" s="661"/>
      <c r="DI78" s="661"/>
      <c r="DJ78" s="661"/>
      <c r="DK78" s="661"/>
      <c r="DL78" s="661"/>
      <c r="DM78" s="661"/>
      <c r="DN78" s="661"/>
      <c r="DO78" s="661"/>
      <c r="DP78" s="661"/>
      <c r="DQ78" s="661"/>
      <c r="DR78" s="661"/>
      <c r="DS78" s="661"/>
      <c r="DT78" s="661"/>
      <c r="DU78" s="661"/>
      <c r="DV78" s="661"/>
      <c r="DW78" s="661"/>
      <c r="DX78" s="661"/>
      <c r="DY78" s="661"/>
      <c r="DZ78" s="661"/>
    </row>
    <row r="79" spans="1:130" s="428" customFormat="1" ht="11.25" x14ac:dyDescent="0.2">
      <c r="A79" s="452" t="s">
        <v>182</v>
      </c>
      <c r="B79" s="450" t="s">
        <v>183</v>
      </c>
      <c r="C79" s="628">
        <v>30</v>
      </c>
      <c r="D79" s="629">
        <v>22873386.5</v>
      </c>
      <c r="E79" s="628">
        <v>8</v>
      </c>
      <c r="F79" s="629">
        <v>589881.15</v>
      </c>
      <c r="G79" s="628">
        <v>5</v>
      </c>
      <c r="H79" s="629">
        <v>-768031.27</v>
      </c>
      <c r="I79" s="628">
        <v>0</v>
      </c>
      <c r="J79" s="628">
        <v>43</v>
      </c>
      <c r="K79" s="629">
        <v>22695236.379999999</v>
      </c>
      <c r="L79" s="629">
        <v>1.18397290497429</v>
      </c>
      <c r="M79" s="629">
        <v>0.35205501883084983</v>
      </c>
      <c r="N79" s="661"/>
      <c r="O79" s="661"/>
      <c r="P79" s="661"/>
      <c r="Q79" s="661"/>
      <c r="R79" s="661"/>
      <c r="S79" s="661"/>
      <c r="T79" s="661"/>
      <c r="U79" s="661"/>
      <c r="V79" s="661"/>
      <c r="W79" s="661"/>
      <c r="X79" s="661"/>
      <c r="Y79" s="661"/>
      <c r="Z79" s="661"/>
      <c r="AA79" s="661"/>
      <c r="AB79" s="661"/>
      <c r="AC79" s="661"/>
      <c r="AD79" s="661"/>
      <c r="AE79" s="661"/>
      <c r="AF79" s="661"/>
      <c r="AG79" s="661"/>
      <c r="AH79" s="661"/>
      <c r="AI79" s="661"/>
      <c r="AJ79" s="661"/>
      <c r="AK79" s="661"/>
      <c r="AL79" s="661"/>
      <c r="AM79" s="661"/>
      <c r="AN79" s="661"/>
      <c r="AO79" s="661"/>
      <c r="AP79" s="661"/>
      <c r="AQ79" s="661"/>
      <c r="AR79" s="661"/>
      <c r="AS79" s="661"/>
      <c r="AT79" s="661"/>
      <c r="AU79" s="661"/>
      <c r="AV79" s="661"/>
      <c r="AW79" s="661"/>
      <c r="AX79" s="661"/>
      <c r="AY79" s="661"/>
      <c r="AZ79" s="661"/>
      <c r="BA79" s="661"/>
      <c r="BB79" s="661"/>
      <c r="BC79" s="661"/>
      <c r="BD79" s="661"/>
      <c r="BE79" s="661"/>
      <c r="BF79" s="661"/>
      <c r="BG79" s="661"/>
      <c r="BH79" s="661"/>
      <c r="BI79" s="661"/>
      <c r="BJ79" s="661"/>
      <c r="BK79" s="661"/>
      <c r="BL79" s="661"/>
      <c r="BM79" s="661"/>
      <c r="BN79" s="661"/>
      <c r="BO79" s="661"/>
      <c r="BP79" s="661"/>
      <c r="BQ79" s="661"/>
      <c r="BR79" s="661"/>
      <c r="BS79" s="661"/>
      <c r="BT79" s="661"/>
      <c r="BU79" s="661"/>
      <c r="BV79" s="661"/>
      <c r="BW79" s="661"/>
      <c r="BX79" s="661"/>
      <c r="BY79" s="661"/>
      <c r="BZ79" s="661"/>
      <c r="CA79" s="661"/>
      <c r="CB79" s="661"/>
      <c r="CC79" s="661"/>
      <c r="CD79" s="661"/>
      <c r="CE79" s="661"/>
      <c r="CF79" s="661"/>
      <c r="CG79" s="661"/>
      <c r="CH79" s="661"/>
      <c r="CI79" s="661"/>
      <c r="CJ79" s="661"/>
      <c r="CK79" s="661"/>
      <c r="CL79" s="661"/>
      <c r="CM79" s="661"/>
      <c r="CN79" s="661"/>
      <c r="CO79" s="661"/>
      <c r="CP79" s="661"/>
      <c r="CQ79" s="661"/>
      <c r="CR79" s="661"/>
      <c r="CS79" s="661"/>
      <c r="CT79" s="661"/>
      <c r="CU79" s="661"/>
      <c r="CV79" s="661"/>
      <c r="CW79" s="661"/>
      <c r="CX79" s="661"/>
      <c r="CY79" s="661"/>
      <c r="CZ79" s="661"/>
      <c r="DA79" s="661"/>
      <c r="DB79" s="661"/>
      <c r="DC79" s="661"/>
      <c r="DD79" s="661"/>
      <c r="DE79" s="661"/>
      <c r="DF79" s="661"/>
      <c r="DG79" s="661"/>
      <c r="DH79" s="661"/>
      <c r="DI79" s="661"/>
      <c r="DJ79" s="661"/>
      <c r="DK79" s="661"/>
      <c r="DL79" s="661"/>
      <c r="DM79" s="661"/>
      <c r="DN79" s="661"/>
      <c r="DO79" s="661"/>
      <c r="DP79" s="661"/>
      <c r="DQ79" s="661"/>
      <c r="DR79" s="661"/>
      <c r="DS79" s="661"/>
      <c r="DT79" s="661"/>
      <c r="DU79" s="661"/>
      <c r="DV79" s="661"/>
      <c r="DW79" s="661"/>
      <c r="DX79" s="661"/>
      <c r="DY79" s="661"/>
      <c r="DZ79" s="661"/>
    </row>
    <row r="80" spans="1:130" s="428" customFormat="1" ht="22.5" x14ac:dyDescent="0.2">
      <c r="A80" s="451" t="s">
        <v>186</v>
      </c>
      <c r="B80" s="449" t="s">
        <v>187</v>
      </c>
      <c r="C80" s="626">
        <v>1</v>
      </c>
      <c r="D80" s="627">
        <v>512145</v>
      </c>
      <c r="E80" s="626"/>
      <c r="F80" s="627"/>
      <c r="G80" s="626"/>
      <c r="H80" s="627"/>
      <c r="I80" s="626">
        <v>0</v>
      </c>
      <c r="J80" s="626">
        <v>1</v>
      </c>
      <c r="K80" s="627">
        <v>512145</v>
      </c>
      <c r="L80" s="627">
        <v>2.6717756680975258E-2</v>
      </c>
      <c r="M80" s="627">
        <v>8.187326019322089E-3</v>
      </c>
      <c r="N80" s="661"/>
      <c r="O80" s="661"/>
      <c r="P80" s="661"/>
      <c r="Q80" s="661"/>
      <c r="R80" s="661"/>
      <c r="S80" s="661"/>
      <c r="T80" s="661"/>
      <c r="U80" s="661"/>
      <c r="V80" s="661"/>
      <c r="W80" s="661"/>
      <c r="X80" s="661"/>
      <c r="Y80" s="661"/>
      <c r="Z80" s="661"/>
      <c r="AA80" s="661"/>
      <c r="AB80" s="661"/>
      <c r="AC80" s="661"/>
      <c r="AD80" s="661"/>
      <c r="AE80" s="661"/>
      <c r="AF80" s="661"/>
      <c r="AG80" s="661"/>
      <c r="AH80" s="661"/>
      <c r="AI80" s="661"/>
      <c r="AJ80" s="661"/>
      <c r="AK80" s="661"/>
      <c r="AL80" s="661"/>
      <c r="AM80" s="661"/>
      <c r="AN80" s="661"/>
      <c r="AO80" s="661"/>
      <c r="AP80" s="661"/>
      <c r="AQ80" s="661"/>
      <c r="AR80" s="661"/>
      <c r="AS80" s="661"/>
      <c r="AT80" s="661"/>
      <c r="AU80" s="661"/>
      <c r="AV80" s="661"/>
      <c r="AW80" s="661"/>
      <c r="AX80" s="661"/>
      <c r="AY80" s="661"/>
      <c r="AZ80" s="661"/>
      <c r="BA80" s="661"/>
      <c r="BB80" s="661"/>
      <c r="BC80" s="661"/>
      <c r="BD80" s="661"/>
      <c r="BE80" s="661"/>
      <c r="BF80" s="661"/>
      <c r="BG80" s="661"/>
      <c r="BH80" s="661"/>
      <c r="BI80" s="661"/>
      <c r="BJ80" s="661"/>
      <c r="BK80" s="661"/>
      <c r="BL80" s="661"/>
      <c r="BM80" s="661"/>
      <c r="BN80" s="661"/>
      <c r="BO80" s="661"/>
      <c r="BP80" s="661"/>
      <c r="BQ80" s="661"/>
      <c r="BR80" s="661"/>
      <c r="BS80" s="661"/>
      <c r="BT80" s="661"/>
      <c r="BU80" s="661"/>
      <c r="BV80" s="661"/>
      <c r="BW80" s="661"/>
      <c r="BX80" s="661"/>
      <c r="BY80" s="661"/>
      <c r="BZ80" s="661"/>
      <c r="CA80" s="661"/>
      <c r="CB80" s="661"/>
      <c r="CC80" s="661"/>
      <c r="CD80" s="661"/>
      <c r="CE80" s="661"/>
      <c r="CF80" s="661"/>
      <c r="CG80" s="661"/>
      <c r="CH80" s="661"/>
      <c r="CI80" s="661"/>
      <c r="CJ80" s="661"/>
      <c r="CK80" s="661"/>
      <c r="CL80" s="661"/>
      <c r="CM80" s="661"/>
      <c r="CN80" s="661"/>
      <c r="CO80" s="661"/>
      <c r="CP80" s="661"/>
      <c r="CQ80" s="661"/>
      <c r="CR80" s="661"/>
      <c r="CS80" s="661"/>
      <c r="CT80" s="661"/>
      <c r="CU80" s="661"/>
      <c r="CV80" s="661"/>
      <c r="CW80" s="661"/>
      <c r="CX80" s="661"/>
      <c r="CY80" s="661"/>
      <c r="CZ80" s="661"/>
      <c r="DA80" s="661"/>
      <c r="DB80" s="661"/>
      <c r="DC80" s="661"/>
      <c r="DD80" s="661"/>
      <c r="DE80" s="661"/>
      <c r="DF80" s="661"/>
      <c r="DG80" s="661"/>
      <c r="DH80" s="661"/>
      <c r="DI80" s="661"/>
      <c r="DJ80" s="661"/>
      <c r="DK80" s="661"/>
      <c r="DL80" s="661"/>
      <c r="DM80" s="661"/>
      <c r="DN80" s="661"/>
      <c r="DO80" s="661"/>
      <c r="DP80" s="661"/>
      <c r="DQ80" s="661"/>
      <c r="DR80" s="661"/>
      <c r="DS80" s="661"/>
      <c r="DT80" s="661"/>
      <c r="DU80" s="661"/>
      <c r="DV80" s="661"/>
      <c r="DW80" s="661"/>
      <c r="DX80" s="661"/>
      <c r="DY80" s="661"/>
      <c r="DZ80" s="661"/>
    </row>
    <row r="81" spans="1:130" s="428" customFormat="1" ht="11.25" x14ac:dyDescent="0.2">
      <c r="A81" s="452" t="s">
        <v>188</v>
      </c>
      <c r="B81" s="450" t="s">
        <v>189</v>
      </c>
      <c r="C81" s="628">
        <v>6</v>
      </c>
      <c r="D81" s="629">
        <v>6561848.4000000004</v>
      </c>
      <c r="E81" s="628">
        <v>1</v>
      </c>
      <c r="F81" s="629">
        <v>15900</v>
      </c>
      <c r="G81" s="628">
        <v>2</v>
      </c>
      <c r="H81" s="629">
        <v>-414009</v>
      </c>
      <c r="I81" s="628">
        <v>1</v>
      </c>
      <c r="J81" s="628">
        <v>10</v>
      </c>
      <c r="K81" s="629">
        <v>6163739.4000000004</v>
      </c>
      <c r="L81" s="629">
        <v>0.32155207906772582</v>
      </c>
      <c r="M81" s="629">
        <v>8.1873260193220901E-2</v>
      </c>
      <c r="N81" s="661"/>
      <c r="O81" s="661"/>
      <c r="P81" s="661"/>
      <c r="Q81" s="661"/>
      <c r="R81" s="661"/>
      <c r="S81" s="661"/>
      <c r="T81" s="661"/>
      <c r="U81" s="661"/>
      <c r="V81" s="661"/>
      <c r="W81" s="661"/>
      <c r="X81" s="661"/>
      <c r="Y81" s="661"/>
      <c r="Z81" s="661"/>
      <c r="AA81" s="661"/>
      <c r="AB81" s="661"/>
      <c r="AC81" s="661"/>
      <c r="AD81" s="661"/>
      <c r="AE81" s="661"/>
      <c r="AF81" s="661"/>
      <c r="AG81" s="661"/>
      <c r="AH81" s="661"/>
      <c r="AI81" s="661"/>
      <c r="AJ81" s="661"/>
      <c r="AK81" s="661"/>
      <c r="AL81" s="661"/>
      <c r="AM81" s="661"/>
      <c r="AN81" s="661"/>
      <c r="AO81" s="661"/>
      <c r="AP81" s="661"/>
      <c r="AQ81" s="661"/>
      <c r="AR81" s="661"/>
      <c r="AS81" s="661"/>
      <c r="AT81" s="661"/>
      <c r="AU81" s="661"/>
      <c r="AV81" s="661"/>
      <c r="AW81" s="661"/>
      <c r="AX81" s="661"/>
      <c r="AY81" s="661"/>
      <c r="AZ81" s="661"/>
      <c r="BA81" s="661"/>
      <c r="BB81" s="661"/>
      <c r="BC81" s="661"/>
      <c r="BD81" s="661"/>
      <c r="BE81" s="661"/>
      <c r="BF81" s="661"/>
      <c r="BG81" s="661"/>
      <c r="BH81" s="661"/>
      <c r="BI81" s="661"/>
      <c r="BJ81" s="661"/>
      <c r="BK81" s="661"/>
      <c r="BL81" s="661"/>
      <c r="BM81" s="661"/>
      <c r="BN81" s="661"/>
      <c r="BO81" s="661"/>
      <c r="BP81" s="661"/>
      <c r="BQ81" s="661"/>
      <c r="BR81" s="661"/>
      <c r="BS81" s="661"/>
      <c r="BT81" s="661"/>
      <c r="BU81" s="661"/>
      <c r="BV81" s="661"/>
      <c r="BW81" s="661"/>
      <c r="BX81" s="661"/>
      <c r="BY81" s="661"/>
      <c r="BZ81" s="661"/>
      <c r="CA81" s="661"/>
      <c r="CB81" s="661"/>
      <c r="CC81" s="661"/>
      <c r="CD81" s="661"/>
      <c r="CE81" s="661"/>
      <c r="CF81" s="661"/>
      <c r="CG81" s="661"/>
      <c r="CH81" s="661"/>
      <c r="CI81" s="661"/>
      <c r="CJ81" s="661"/>
      <c r="CK81" s="661"/>
      <c r="CL81" s="661"/>
      <c r="CM81" s="661"/>
      <c r="CN81" s="661"/>
      <c r="CO81" s="661"/>
      <c r="CP81" s="661"/>
      <c r="CQ81" s="661"/>
      <c r="CR81" s="661"/>
      <c r="CS81" s="661"/>
      <c r="CT81" s="661"/>
      <c r="CU81" s="661"/>
      <c r="CV81" s="661"/>
      <c r="CW81" s="661"/>
      <c r="CX81" s="661"/>
      <c r="CY81" s="661"/>
      <c r="CZ81" s="661"/>
      <c r="DA81" s="661"/>
      <c r="DB81" s="661"/>
      <c r="DC81" s="661"/>
      <c r="DD81" s="661"/>
      <c r="DE81" s="661"/>
      <c r="DF81" s="661"/>
      <c r="DG81" s="661"/>
      <c r="DH81" s="661"/>
      <c r="DI81" s="661"/>
      <c r="DJ81" s="661"/>
      <c r="DK81" s="661"/>
      <c r="DL81" s="661"/>
      <c r="DM81" s="661"/>
      <c r="DN81" s="661"/>
      <c r="DO81" s="661"/>
      <c r="DP81" s="661"/>
      <c r="DQ81" s="661"/>
      <c r="DR81" s="661"/>
      <c r="DS81" s="661"/>
      <c r="DT81" s="661"/>
      <c r="DU81" s="661"/>
      <c r="DV81" s="661"/>
      <c r="DW81" s="661"/>
      <c r="DX81" s="661"/>
      <c r="DY81" s="661"/>
      <c r="DZ81" s="661"/>
    </row>
    <row r="82" spans="1:130" s="428" customFormat="1" ht="11.25" x14ac:dyDescent="0.2">
      <c r="A82" s="451" t="s">
        <v>190</v>
      </c>
      <c r="B82" s="449" t="s">
        <v>191</v>
      </c>
      <c r="C82" s="626">
        <v>2</v>
      </c>
      <c r="D82" s="627">
        <v>4107118</v>
      </c>
      <c r="E82" s="626"/>
      <c r="F82" s="627"/>
      <c r="G82" s="626">
        <v>3</v>
      </c>
      <c r="H82" s="627">
        <v>-165464.04999999999</v>
      </c>
      <c r="I82" s="626">
        <v>7</v>
      </c>
      <c r="J82" s="626">
        <v>12</v>
      </c>
      <c r="K82" s="627">
        <v>3941653.95</v>
      </c>
      <c r="L82" s="627">
        <v>0.20562956029387189</v>
      </c>
      <c r="M82" s="627">
        <v>9.8247912231865075E-2</v>
      </c>
      <c r="N82" s="661"/>
      <c r="O82" s="661"/>
      <c r="P82" s="661"/>
      <c r="Q82" s="661"/>
      <c r="R82" s="661"/>
      <c r="S82" s="661"/>
      <c r="T82" s="661"/>
      <c r="U82" s="661"/>
      <c r="V82" s="661"/>
      <c r="W82" s="661"/>
      <c r="X82" s="661"/>
      <c r="Y82" s="661"/>
      <c r="Z82" s="661"/>
      <c r="AA82" s="661"/>
      <c r="AB82" s="661"/>
      <c r="AC82" s="661"/>
      <c r="AD82" s="661"/>
      <c r="AE82" s="661"/>
      <c r="AF82" s="661"/>
      <c r="AG82" s="661"/>
      <c r="AH82" s="661"/>
      <c r="AI82" s="661"/>
      <c r="AJ82" s="661"/>
      <c r="AK82" s="661"/>
      <c r="AL82" s="661"/>
      <c r="AM82" s="661"/>
      <c r="AN82" s="661"/>
      <c r="AO82" s="661"/>
      <c r="AP82" s="661"/>
      <c r="AQ82" s="661"/>
      <c r="AR82" s="661"/>
      <c r="AS82" s="661"/>
      <c r="AT82" s="661"/>
      <c r="AU82" s="661"/>
      <c r="AV82" s="661"/>
      <c r="AW82" s="661"/>
      <c r="AX82" s="661"/>
      <c r="AY82" s="661"/>
      <c r="AZ82" s="661"/>
      <c r="BA82" s="661"/>
      <c r="BB82" s="661"/>
      <c r="BC82" s="661"/>
      <c r="BD82" s="661"/>
      <c r="BE82" s="661"/>
      <c r="BF82" s="661"/>
      <c r="BG82" s="661"/>
      <c r="BH82" s="661"/>
      <c r="BI82" s="661"/>
      <c r="BJ82" s="661"/>
      <c r="BK82" s="661"/>
      <c r="BL82" s="661"/>
      <c r="BM82" s="661"/>
      <c r="BN82" s="661"/>
      <c r="BO82" s="661"/>
      <c r="BP82" s="661"/>
      <c r="BQ82" s="661"/>
      <c r="BR82" s="661"/>
      <c r="BS82" s="661"/>
      <c r="BT82" s="661"/>
      <c r="BU82" s="661"/>
      <c r="BV82" s="661"/>
      <c r="BW82" s="661"/>
      <c r="BX82" s="661"/>
      <c r="BY82" s="661"/>
      <c r="BZ82" s="661"/>
      <c r="CA82" s="661"/>
      <c r="CB82" s="661"/>
      <c r="CC82" s="661"/>
      <c r="CD82" s="661"/>
      <c r="CE82" s="661"/>
      <c r="CF82" s="661"/>
      <c r="CG82" s="661"/>
      <c r="CH82" s="661"/>
      <c r="CI82" s="661"/>
      <c r="CJ82" s="661"/>
      <c r="CK82" s="661"/>
      <c r="CL82" s="661"/>
      <c r="CM82" s="661"/>
      <c r="CN82" s="661"/>
      <c r="CO82" s="661"/>
      <c r="CP82" s="661"/>
      <c r="CQ82" s="661"/>
      <c r="CR82" s="661"/>
      <c r="CS82" s="661"/>
      <c r="CT82" s="661"/>
      <c r="CU82" s="661"/>
      <c r="CV82" s="661"/>
      <c r="CW82" s="661"/>
      <c r="CX82" s="661"/>
      <c r="CY82" s="661"/>
      <c r="CZ82" s="661"/>
      <c r="DA82" s="661"/>
      <c r="DB82" s="661"/>
      <c r="DC82" s="661"/>
      <c r="DD82" s="661"/>
      <c r="DE82" s="661"/>
      <c r="DF82" s="661"/>
      <c r="DG82" s="661"/>
      <c r="DH82" s="661"/>
      <c r="DI82" s="661"/>
      <c r="DJ82" s="661"/>
      <c r="DK82" s="661"/>
      <c r="DL82" s="661"/>
      <c r="DM82" s="661"/>
      <c r="DN82" s="661"/>
      <c r="DO82" s="661"/>
      <c r="DP82" s="661"/>
      <c r="DQ82" s="661"/>
      <c r="DR82" s="661"/>
      <c r="DS82" s="661"/>
      <c r="DT82" s="661"/>
      <c r="DU82" s="661"/>
      <c r="DV82" s="661"/>
      <c r="DW82" s="661"/>
      <c r="DX82" s="661"/>
      <c r="DY82" s="661"/>
      <c r="DZ82" s="661"/>
    </row>
    <row r="83" spans="1:130" s="428" customFormat="1" ht="22.5" x14ac:dyDescent="0.2">
      <c r="A83" s="452" t="s">
        <v>582</v>
      </c>
      <c r="B83" s="450" t="s">
        <v>583</v>
      </c>
      <c r="C83" s="628">
        <v>2</v>
      </c>
      <c r="D83" s="629">
        <v>12600000</v>
      </c>
      <c r="E83" s="628">
        <v>1</v>
      </c>
      <c r="F83" s="629">
        <v>499900</v>
      </c>
      <c r="G83" s="628"/>
      <c r="H83" s="629"/>
      <c r="I83" s="628">
        <v>6</v>
      </c>
      <c r="J83" s="628">
        <v>9</v>
      </c>
      <c r="K83" s="629">
        <v>13099900</v>
      </c>
      <c r="L83" s="629">
        <v>0.68340009322576178</v>
      </c>
      <c r="M83" s="629">
        <v>7.3685934173898807E-2</v>
      </c>
      <c r="N83" s="661"/>
      <c r="O83" s="661"/>
      <c r="P83" s="661"/>
      <c r="Q83" s="661"/>
      <c r="R83" s="661"/>
      <c r="S83" s="661"/>
      <c r="T83" s="661"/>
      <c r="U83" s="661"/>
      <c r="V83" s="661"/>
      <c r="W83" s="661"/>
      <c r="X83" s="661"/>
      <c r="Y83" s="661"/>
      <c r="Z83" s="661"/>
      <c r="AA83" s="661"/>
      <c r="AB83" s="661"/>
      <c r="AC83" s="661"/>
      <c r="AD83" s="661"/>
      <c r="AE83" s="661"/>
      <c r="AF83" s="661"/>
      <c r="AG83" s="661"/>
      <c r="AH83" s="661"/>
      <c r="AI83" s="661"/>
      <c r="AJ83" s="661"/>
      <c r="AK83" s="661"/>
      <c r="AL83" s="661"/>
      <c r="AM83" s="661"/>
      <c r="AN83" s="661"/>
      <c r="AO83" s="661"/>
      <c r="AP83" s="661"/>
      <c r="AQ83" s="661"/>
      <c r="AR83" s="661"/>
      <c r="AS83" s="661"/>
      <c r="AT83" s="661"/>
      <c r="AU83" s="661"/>
      <c r="AV83" s="661"/>
      <c r="AW83" s="661"/>
      <c r="AX83" s="661"/>
      <c r="AY83" s="661"/>
      <c r="AZ83" s="661"/>
      <c r="BA83" s="661"/>
      <c r="BB83" s="661"/>
      <c r="BC83" s="661"/>
      <c r="BD83" s="661"/>
      <c r="BE83" s="661"/>
      <c r="BF83" s="661"/>
      <c r="BG83" s="661"/>
      <c r="BH83" s="661"/>
      <c r="BI83" s="661"/>
      <c r="BJ83" s="661"/>
      <c r="BK83" s="661"/>
      <c r="BL83" s="661"/>
      <c r="BM83" s="661"/>
      <c r="BN83" s="661"/>
      <c r="BO83" s="661"/>
      <c r="BP83" s="661"/>
      <c r="BQ83" s="661"/>
      <c r="BR83" s="661"/>
      <c r="BS83" s="661"/>
      <c r="BT83" s="661"/>
      <c r="BU83" s="661"/>
      <c r="BV83" s="661"/>
      <c r="BW83" s="661"/>
      <c r="BX83" s="661"/>
      <c r="BY83" s="661"/>
      <c r="BZ83" s="661"/>
      <c r="CA83" s="661"/>
      <c r="CB83" s="661"/>
      <c r="CC83" s="661"/>
      <c r="CD83" s="661"/>
      <c r="CE83" s="661"/>
      <c r="CF83" s="661"/>
      <c r="CG83" s="661"/>
      <c r="CH83" s="661"/>
      <c r="CI83" s="661"/>
      <c r="CJ83" s="661"/>
      <c r="CK83" s="661"/>
      <c r="CL83" s="661"/>
      <c r="CM83" s="661"/>
      <c r="CN83" s="661"/>
      <c r="CO83" s="661"/>
      <c r="CP83" s="661"/>
      <c r="CQ83" s="661"/>
      <c r="CR83" s="661"/>
      <c r="CS83" s="661"/>
      <c r="CT83" s="661"/>
      <c r="CU83" s="661"/>
      <c r="CV83" s="661"/>
      <c r="CW83" s="661"/>
      <c r="CX83" s="661"/>
      <c r="CY83" s="661"/>
      <c r="CZ83" s="661"/>
      <c r="DA83" s="661"/>
      <c r="DB83" s="661"/>
      <c r="DC83" s="661"/>
      <c r="DD83" s="661"/>
      <c r="DE83" s="661"/>
      <c r="DF83" s="661"/>
      <c r="DG83" s="661"/>
      <c r="DH83" s="661"/>
      <c r="DI83" s="661"/>
      <c r="DJ83" s="661"/>
      <c r="DK83" s="661"/>
      <c r="DL83" s="661"/>
      <c r="DM83" s="661"/>
      <c r="DN83" s="661"/>
      <c r="DO83" s="661"/>
      <c r="DP83" s="661"/>
      <c r="DQ83" s="661"/>
      <c r="DR83" s="661"/>
      <c r="DS83" s="661"/>
      <c r="DT83" s="661"/>
      <c r="DU83" s="661"/>
      <c r="DV83" s="661"/>
      <c r="DW83" s="661"/>
      <c r="DX83" s="661"/>
      <c r="DY83" s="661"/>
      <c r="DZ83" s="661"/>
    </row>
    <row r="84" spans="1:130" s="428" customFormat="1" ht="11.25" x14ac:dyDescent="0.2">
      <c r="A84" s="451" t="s">
        <v>196</v>
      </c>
      <c r="B84" s="449" t="s">
        <v>197</v>
      </c>
      <c r="C84" s="626">
        <v>1</v>
      </c>
      <c r="D84" s="627">
        <v>693900</v>
      </c>
      <c r="E84" s="626"/>
      <c r="F84" s="627"/>
      <c r="G84" s="626">
        <v>1</v>
      </c>
      <c r="H84" s="627">
        <v>-346950</v>
      </c>
      <c r="I84" s="626">
        <v>0</v>
      </c>
      <c r="J84" s="626">
        <v>2</v>
      </c>
      <c r="K84" s="627">
        <v>346950</v>
      </c>
      <c r="L84" s="627">
        <v>1.8099807047739148E-2</v>
      </c>
      <c r="M84" s="627">
        <v>1.6374652038644178E-2</v>
      </c>
      <c r="N84" s="661"/>
      <c r="O84" s="661"/>
      <c r="P84" s="661"/>
      <c r="Q84" s="661"/>
      <c r="R84" s="661"/>
      <c r="S84" s="661"/>
      <c r="T84" s="661"/>
      <c r="U84" s="661"/>
      <c r="V84" s="661"/>
      <c r="W84" s="661"/>
      <c r="X84" s="661"/>
      <c r="Y84" s="661"/>
      <c r="Z84" s="661"/>
      <c r="AA84" s="661"/>
      <c r="AB84" s="661"/>
      <c r="AC84" s="661"/>
      <c r="AD84" s="661"/>
      <c r="AE84" s="661"/>
      <c r="AF84" s="661"/>
      <c r="AG84" s="661"/>
      <c r="AH84" s="661"/>
      <c r="AI84" s="661"/>
      <c r="AJ84" s="661"/>
      <c r="AK84" s="661"/>
      <c r="AL84" s="661"/>
      <c r="AM84" s="661"/>
      <c r="AN84" s="661"/>
      <c r="AO84" s="661"/>
      <c r="AP84" s="661"/>
      <c r="AQ84" s="661"/>
      <c r="AR84" s="661"/>
      <c r="AS84" s="661"/>
      <c r="AT84" s="661"/>
      <c r="AU84" s="661"/>
      <c r="AV84" s="661"/>
      <c r="AW84" s="661"/>
      <c r="AX84" s="661"/>
      <c r="AY84" s="661"/>
      <c r="AZ84" s="661"/>
      <c r="BA84" s="661"/>
      <c r="BB84" s="661"/>
      <c r="BC84" s="661"/>
      <c r="BD84" s="661"/>
      <c r="BE84" s="661"/>
      <c r="BF84" s="661"/>
      <c r="BG84" s="661"/>
      <c r="BH84" s="661"/>
      <c r="BI84" s="661"/>
      <c r="BJ84" s="661"/>
      <c r="BK84" s="661"/>
      <c r="BL84" s="661"/>
      <c r="BM84" s="661"/>
      <c r="BN84" s="661"/>
      <c r="BO84" s="661"/>
      <c r="BP84" s="661"/>
      <c r="BQ84" s="661"/>
      <c r="BR84" s="661"/>
      <c r="BS84" s="661"/>
      <c r="BT84" s="661"/>
      <c r="BU84" s="661"/>
      <c r="BV84" s="661"/>
      <c r="BW84" s="661"/>
      <c r="BX84" s="661"/>
      <c r="BY84" s="661"/>
      <c r="BZ84" s="661"/>
      <c r="CA84" s="661"/>
      <c r="CB84" s="661"/>
      <c r="CC84" s="661"/>
      <c r="CD84" s="661"/>
      <c r="CE84" s="661"/>
      <c r="CF84" s="661"/>
      <c r="CG84" s="661"/>
      <c r="CH84" s="661"/>
      <c r="CI84" s="661"/>
      <c r="CJ84" s="661"/>
      <c r="CK84" s="661"/>
      <c r="CL84" s="661"/>
      <c r="CM84" s="661"/>
      <c r="CN84" s="661"/>
      <c r="CO84" s="661"/>
      <c r="CP84" s="661"/>
      <c r="CQ84" s="661"/>
      <c r="CR84" s="661"/>
      <c r="CS84" s="661"/>
      <c r="CT84" s="661"/>
      <c r="CU84" s="661"/>
      <c r="CV84" s="661"/>
      <c r="CW84" s="661"/>
      <c r="CX84" s="661"/>
      <c r="CY84" s="661"/>
      <c r="CZ84" s="661"/>
      <c r="DA84" s="661"/>
      <c r="DB84" s="661"/>
      <c r="DC84" s="661"/>
      <c r="DD84" s="661"/>
      <c r="DE84" s="661"/>
      <c r="DF84" s="661"/>
      <c r="DG84" s="661"/>
      <c r="DH84" s="661"/>
      <c r="DI84" s="661"/>
      <c r="DJ84" s="661"/>
      <c r="DK84" s="661"/>
      <c r="DL84" s="661"/>
      <c r="DM84" s="661"/>
      <c r="DN84" s="661"/>
      <c r="DO84" s="661"/>
      <c r="DP84" s="661"/>
      <c r="DQ84" s="661"/>
      <c r="DR84" s="661"/>
      <c r="DS84" s="661"/>
      <c r="DT84" s="661"/>
      <c r="DU84" s="661"/>
      <c r="DV84" s="661"/>
      <c r="DW84" s="661"/>
      <c r="DX84" s="661"/>
      <c r="DY84" s="661"/>
      <c r="DZ84" s="661"/>
    </row>
    <row r="85" spans="1:130" s="428" customFormat="1" ht="11.25" x14ac:dyDescent="0.2">
      <c r="A85" s="452" t="s">
        <v>198</v>
      </c>
      <c r="B85" s="450" t="s">
        <v>199</v>
      </c>
      <c r="C85" s="628">
        <v>2</v>
      </c>
      <c r="D85" s="629">
        <v>483627</v>
      </c>
      <c r="E85" s="628">
        <v>1</v>
      </c>
      <c r="F85" s="629">
        <v>46500</v>
      </c>
      <c r="G85" s="628"/>
      <c r="H85" s="629"/>
      <c r="I85" s="628">
        <v>0</v>
      </c>
      <c r="J85" s="628">
        <v>3</v>
      </c>
      <c r="K85" s="629">
        <v>530127</v>
      </c>
      <c r="L85" s="629">
        <v>2.7655847847807499E-2</v>
      </c>
      <c r="M85" s="629">
        <v>2.4561978057966269E-2</v>
      </c>
      <c r="N85" s="661"/>
      <c r="O85" s="661"/>
      <c r="P85" s="661"/>
      <c r="Q85" s="661"/>
      <c r="R85" s="661"/>
      <c r="S85" s="661"/>
      <c r="T85" s="661"/>
      <c r="U85" s="661"/>
      <c r="V85" s="661"/>
      <c r="W85" s="661"/>
      <c r="X85" s="661"/>
      <c r="Y85" s="661"/>
      <c r="Z85" s="661"/>
      <c r="AA85" s="661"/>
      <c r="AB85" s="661"/>
      <c r="AC85" s="661"/>
      <c r="AD85" s="661"/>
      <c r="AE85" s="661"/>
      <c r="AF85" s="661"/>
      <c r="AG85" s="661"/>
      <c r="AH85" s="661"/>
      <c r="AI85" s="661"/>
      <c r="AJ85" s="661"/>
      <c r="AK85" s="661"/>
      <c r="AL85" s="661"/>
      <c r="AM85" s="661"/>
      <c r="AN85" s="661"/>
      <c r="AO85" s="661"/>
      <c r="AP85" s="661"/>
      <c r="AQ85" s="661"/>
      <c r="AR85" s="661"/>
      <c r="AS85" s="661"/>
      <c r="AT85" s="661"/>
      <c r="AU85" s="661"/>
      <c r="AV85" s="661"/>
      <c r="AW85" s="661"/>
      <c r="AX85" s="661"/>
      <c r="AY85" s="661"/>
      <c r="AZ85" s="661"/>
      <c r="BA85" s="661"/>
      <c r="BB85" s="661"/>
      <c r="BC85" s="661"/>
      <c r="BD85" s="661"/>
      <c r="BE85" s="661"/>
      <c r="BF85" s="661"/>
      <c r="BG85" s="661"/>
      <c r="BH85" s="661"/>
      <c r="BI85" s="661"/>
      <c r="BJ85" s="661"/>
      <c r="BK85" s="661"/>
      <c r="BL85" s="661"/>
      <c r="BM85" s="661"/>
      <c r="BN85" s="661"/>
      <c r="BO85" s="661"/>
      <c r="BP85" s="661"/>
      <c r="BQ85" s="661"/>
      <c r="BR85" s="661"/>
      <c r="BS85" s="661"/>
      <c r="BT85" s="661"/>
      <c r="BU85" s="661"/>
      <c r="BV85" s="661"/>
      <c r="BW85" s="661"/>
      <c r="BX85" s="661"/>
      <c r="BY85" s="661"/>
      <c r="BZ85" s="661"/>
      <c r="CA85" s="661"/>
      <c r="CB85" s="661"/>
      <c r="CC85" s="661"/>
      <c r="CD85" s="661"/>
      <c r="CE85" s="661"/>
      <c r="CF85" s="661"/>
      <c r="CG85" s="661"/>
      <c r="CH85" s="661"/>
      <c r="CI85" s="661"/>
      <c r="CJ85" s="661"/>
      <c r="CK85" s="661"/>
      <c r="CL85" s="661"/>
      <c r="CM85" s="661"/>
      <c r="CN85" s="661"/>
      <c r="CO85" s="661"/>
      <c r="CP85" s="661"/>
      <c r="CQ85" s="661"/>
      <c r="CR85" s="661"/>
      <c r="CS85" s="661"/>
      <c r="CT85" s="661"/>
      <c r="CU85" s="661"/>
      <c r="CV85" s="661"/>
      <c r="CW85" s="661"/>
      <c r="CX85" s="661"/>
      <c r="CY85" s="661"/>
      <c r="CZ85" s="661"/>
      <c r="DA85" s="661"/>
      <c r="DB85" s="661"/>
      <c r="DC85" s="661"/>
      <c r="DD85" s="661"/>
      <c r="DE85" s="661"/>
      <c r="DF85" s="661"/>
      <c r="DG85" s="661"/>
      <c r="DH85" s="661"/>
      <c r="DI85" s="661"/>
      <c r="DJ85" s="661"/>
      <c r="DK85" s="661"/>
      <c r="DL85" s="661"/>
      <c r="DM85" s="661"/>
      <c r="DN85" s="661"/>
      <c r="DO85" s="661"/>
      <c r="DP85" s="661"/>
      <c r="DQ85" s="661"/>
      <c r="DR85" s="661"/>
      <c r="DS85" s="661"/>
      <c r="DT85" s="661"/>
      <c r="DU85" s="661"/>
      <c r="DV85" s="661"/>
      <c r="DW85" s="661"/>
      <c r="DX85" s="661"/>
      <c r="DY85" s="661"/>
      <c r="DZ85" s="661"/>
    </row>
    <row r="86" spans="1:130" s="428" customFormat="1" ht="11.25" x14ac:dyDescent="0.2">
      <c r="A86" s="451" t="s">
        <v>200</v>
      </c>
      <c r="B86" s="449" t="s">
        <v>201</v>
      </c>
      <c r="C86" s="626">
        <v>1</v>
      </c>
      <c r="D86" s="627">
        <v>247104</v>
      </c>
      <c r="E86" s="626"/>
      <c r="F86" s="627"/>
      <c r="G86" s="626"/>
      <c r="H86" s="627"/>
      <c r="I86" s="626">
        <v>0</v>
      </c>
      <c r="J86" s="626">
        <v>1</v>
      </c>
      <c r="K86" s="627">
        <v>247104</v>
      </c>
      <c r="L86" s="627">
        <v>1.2891006544817797E-2</v>
      </c>
      <c r="M86" s="627">
        <v>8.187326019322089E-3</v>
      </c>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661"/>
      <c r="AK86" s="661"/>
      <c r="AL86" s="661"/>
      <c r="AM86" s="661"/>
      <c r="AN86" s="661"/>
      <c r="AO86" s="661"/>
      <c r="AP86" s="661"/>
      <c r="AQ86" s="661"/>
      <c r="AR86" s="661"/>
      <c r="AS86" s="661"/>
      <c r="AT86" s="661"/>
      <c r="AU86" s="661"/>
      <c r="AV86" s="661"/>
      <c r="AW86" s="661"/>
      <c r="AX86" s="661"/>
      <c r="AY86" s="661"/>
      <c r="AZ86" s="661"/>
      <c r="BA86" s="661"/>
      <c r="BB86" s="661"/>
      <c r="BC86" s="661"/>
      <c r="BD86" s="661"/>
      <c r="BE86" s="661"/>
      <c r="BF86" s="661"/>
      <c r="BG86" s="661"/>
      <c r="BH86" s="661"/>
      <c r="BI86" s="661"/>
      <c r="BJ86" s="661"/>
      <c r="BK86" s="661"/>
      <c r="BL86" s="661"/>
      <c r="BM86" s="661"/>
      <c r="BN86" s="661"/>
      <c r="BO86" s="661"/>
      <c r="BP86" s="661"/>
      <c r="BQ86" s="661"/>
      <c r="BR86" s="661"/>
      <c r="BS86" s="661"/>
      <c r="BT86" s="661"/>
      <c r="BU86" s="661"/>
      <c r="BV86" s="661"/>
      <c r="BW86" s="661"/>
      <c r="BX86" s="661"/>
      <c r="BY86" s="661"/>
      <c r="BZ86" s="661"/>
      <c r="CA86" s="661"/>
      <c r="CB86" s="661"/>
      <c r="CC86" s="661"/>
      <c r="CD86" s="661"/>
      <c r="CE86" s="661"/>
      <c r="CF86" s="661"/>
      <c r="CG86" s="661"/>
      <c r="CH86" s="661"/>
      <c r="CI86" s="661"/>
      <c r="CJ86" s="661"/>
      <c r="CK86" s="661"/>
      <c r="CL86" s="661"/>
      <c r="CM86" s="661"/>
      <c r="CN86" s="661"/>
      <c r="CO86" s="661"/>
      <c r="CP86" s="661"/>
      <c r="CQ86" s="661"/>
      <c r="CR86" s="661"/>
      <c r="CS86" s="661"/>
      <c r="CT86" s="661"/>
      <c r="CU86" s="661"/>
      <c r="CV86" s="661"/>
      <c r="CW86" s="661"/>
      <c r="CX86" s="661"/>
      <c r="CY86" s="661"/>
      <c r="CZ86" s="661"/>
      <c r="DA86" s="661"/>
      <c r="DB86" s="661"/>
      <c r="DC86" s="661"/>
      <c r="DD86" s="661"/>
      <c r="DE86" s="661"/>
      <c r="DF86" s="661"/>
      <c r="DG86" s="661"/>
      <c r="DH86" s="661"/>
      <c r="DI86" s="661"/>
      <c r="DJ86" s="661"/>
      <c r="DK86" s="661"/>
      <c r="DL86" s="661"/>
      <c r="DM86" s="661"/>
      <c r="DN86" s="661"/>
      <c r="DO86" s="661"/>
      <c r="DP86" s="661"/>
      <c r="DQ86" s="661"/>
      <c r="DR86" s="661"/>
      <c r="DS86" s="661"/>
      <c r="DT86" s="661"/>
      <c r="DU86" s="661"/>
      <c r="DV86" s="661"/>
      <c r="DW86" s="661"/>
      <c r="DX86" s="661"/>
      <c r="DY86" s="661"/>
      <c r="DZ86" s="661"/>
    </row>
    <row r="87" spans="1:130" s="428" customFormat="1" ht="11.25" x14ac:dyDescent="0.2">
      <c r="A87" s="452" t="s">
        <v>204</v>
      </c>
      <c r="B87" s="450" t="s">
        <v>205</v>
      </c>
      <c r="C87" s="628">
        <v>2</v>
      </c>
      <c r="D87" s="629">
        <v>594600</v>
      </c>
      <c r="E87" s="628"/>
      <c r="F87" s="629"/>
      <c r="G87" s="628">
        <v>1</v>
      </c>
      <c r="H87" s="629">
        <v>-71100</v>
      </c>
      <c r="I87" s="628">
        <v>0</v>
      </c>
      <c r="J87" s="628">
        <v>3</v>
      </c>
      <c r="K87" s="629">
        <v>523500</v>
      </c>
      <c r="L87" s="629">
        <v>2.7310128230267888E-2</v>
      </c>
      <c r="M87" s="629">
        <v>2.4561978057966269E-2</v>
      </c>
      <c r="N87" s="661"/>
      <c r="O87" s="661"/>
      <c r="P87" s="661"/>
      <c r="Q87" s="661"/>
      <c r="R87" s="661"/>
      <c r="S87" s="661"/>
      <c r="T87" s="661"/>
      <c r="U87" s="661"/>
      <c r="V87" s="661"/>
      <c r="W87" s="661"/>
      <c r="X87" s="661"/>
      <c r="Y87" s="661"/>
      <c r="Z87" s="661"/>
      <c r="AA87" s="661"/>
      <c r="AB87" s="661"/>
      <c r="AC87" s="661"/>
      <c r="AD87" s="661"/>
      <c r="AE87" s="661"/>
      <c r="AF87" s="661"/>
      <c r="AG87" s="661"/>
      <c r="AH87" s="661"/>
      <c r="AI87" s="661"/>
      <c r="AJ87" s="661"/>
      <c r="AK87" s="661"/>
      <c r="AL87" s="661"/>
      <c r="AM87" s="661"/>
      <c r="AN87" s="661"/>
      <c r="AO87" s="661"/>
      <c r="AP87" s="661"/>
      <c r="AQ87" s="661"/>
      <c r="AR87" s="661"/>
      <c r="AS87" s="661"/>
      <c r="AT87" s="661"/>
      <c r="AU87" s="661"/>
      <c r="AV87" s="661"/>
      <c r="AW87" s="661"/>
      <c r="AX87" s="661"/>
      <c r="AY87" s="661"/>
      <c r="AZ87" s="661"/>
      <c r="BA87" s="661"/>
      <c r="BB87" s="661"/>
      <c r="BC87" s="661"/>
      <c r="BD87" s="661"/>
      <c r="BE87" s="661"/>
      <c r="BF87" s="661"/>
      <c r="BG87" s="661"/>
      <c r="BH87" s="661"/>
      <c r="BI87" s="661"/>
      <c r="BJ87" s="661"/>
      <c r="BK87" s="661"/>
      <c r="BL87" s="661"/>
      <c r="BM87" s="661"/>
      <c r="BN87" s="661"/>
      <c r="BO87" s="661"/>
      <c r="BP87" s="661"/>
      <c r="BQ87" s="661"/>
      <c r="BR87" s="661"/>
      <c r="BS87" s="661"/>
      <c r="BT87" s="661"/>
      <c r="BU87" s="661"/>
      <c r="BV87" s="661"/>
      <c r="BW87" s="661"/>
      <c r="BX87" s="661"/>
      <c r="BY87" s="661"/>
      <c r="BZ87" s="661"/>
      <c r="CA87" s="661"/>
      <c r="CB87" s="661"/>
      <c r="CC87" s="661"/>
      <c r="CD87" s="661"/>
      <c r="CE87" s="661"/>
      <c r="CF87" s="661"/>
      <c r="CG87" s="661"/>
      <c r="CH87" s="661"/>
      <c r="CI87" s="661"/>
      <c r="CJ87" s="661"/>
      <c r="CK87" s="661"/>
      <c r="CL87" s="661"/>
      <c r="CM87" s="661"/>
      <c r="CN87" s="661"/>
      <c r="CO87" s="661"/>
      <c r="CP87" s="661"/>
      <c r="CQ87" s="661"/>
      <c r="CR87" s="661"/>
      <c r="CS87" s="661"/>
      <c r="CT87" s="661"/>
      <c r="CU87" s="661"/>
      <c r="CV87" s="661"/>
      <c r="CW87" s="661"/>
      <c r="CX87" s="661"/>
      <c r="CY87" s="661"/>
      <c r="CZ87" s="661"/>
      <c r="DA87" s="661"/>
      <c r="DB87" s="661"/>
      <c r="DC87" s="661"/>
      <c r="DD87" s="661"/>
      <c r="DE87" s="661"/>
      <c r="DF87" s="661"/>
      <c r="DG87" s="661"/>
      <c r="DH87" s="661"/>
      <c r="DI87" s="661"/>
      <c r="DJ87" s="661"/>
      <c r="DK87" s="661"/>
      <c r="DL87" s="661"/>
      <c r="DM87" s="661"/>
      <c r="DN87" s="661"/>
      <c r="DO87" s="661"/>
      <c r="DP87" s="661"/>
      <c r="DQ87" s="661"/>
      <c r="DR87" s="661"/>
      <c r="DS87" s="661"/>
      <c r="DT87" s="661"/>
      <c r="DU87" s="661"/>
      <c r="DV87" s="661"/>
      <c r="DW87" s="661"/>
      <c r="DX87" s="661"/>
      <c r="DY87" s="661"/>
      <c r="DZ87" s="661"/>
    </row>
    <row r="88" spans="1:130" s="428" customFormat="1" ht="11.25" x14ac:dyDescent="0.2">
      <c r="A88" s="451" t="s">
        <v>371</v>
      </c>
      <c r="B88" s="449" t="s">
        <v>372</v>
      </c>
      <c r="C88" s="626">
        <v>1</v>
      </c>
      <c r="D88" s="627">
        <v>279000</v>
      </c>
      <c r="E88" s="626"/>
      <c r="F88" s="627"/>
      <c r="G88" s="626"/>
      <c r="H88" s="627"/>
      <c r="I88" s="626">
        <v>0</v>
      </c>
      <c r="J88" s="626">
        <v>1</v>
      </c>
      <c r="K88" s="627">
        <v>279000</v>
      </c>
      <c r="L88" s="627">
        <v>1.4554968053953659E-2</v>
      </c>
      <c r="M88" s="627">
        <v>8.187326019322089E-3</v>
      </c>
      <c r="N88" s="661"/>
      <c r="O88" s="661"/>
      <c r="P88" s="661"/>
      <c r="Q88" s="661"/>
      <c r="R88" s="661"/>
      <c r="S88" s="661"/>
      <c r="T88" s="661"/>
      <c r="U88" s="661"/>
      <c r="V88" s="661"/>
      <c r="W88" s="661"/>
      <c r="X88" s="661"/>
      <c r="Y88" s="661"/>
      <c r="Z88" s="661"/>
      <c r="AA88" s="661"/>
      <c r="AB88" s="661"/>
      <c r="AC88" s="661"/>
      <c r="AD88" s="661"/>
      <c r="AE88" s="661"/>
      <c r="AF88" s="661"/>
      <c r="AG88" s="661"/>
      <c r="AH88" s="661"/>
      <c r="AI88" s="661"/>
      <c r="AJ88" s="661"/>
      <c r="AK88" s="661"/>
      <c r="AL88" s="661"/>
      <c r="AM88" s="661"/>
      <c r="AN88" s="661"/>
      <c r="AO88" s="661"/>
      <c r="AP88" s="661"/>
      <c r="AQ88" s="661"/>
      <c r="AR88" s="661"/>
      <c r="AS88" s="661"/>
      <c r="AT88" s="661"/>
      <c r="AU88" s="661"/>
      <c r="AV88" s="661"/>
      <c r="AW88" s="661"/>
      <c r="AX88" s="661"/>
      <c r="AY88" s="661"/>
      <c r="AZ88" s="661"/>
      <c r="BA88" s="661"/>
      <c r="BB88" s="661"/>
      <c r="BC88" s="661"/>
      <c r="BD88" s="661"/>
      <c r="BE88" s="661"/>
      <c r="BF88" s="661"/>
      <c r="BG88" s="661"/>
      <c r="BH88" s="661"/>
      <c r="BI88" s="661"/>
      <c r="BJ88" s="661"/>
      <c r="BK88" s="661"/>
      <c r="BL88" s="661"/>
      <c r="BM88" s="661"/>
      <c r="BN88" s="661"/>
      <c r="BO88" s="661"/>
      <c r="BP88" s="661"/>
      <c r="BQ88" s="661"/>
      <c r="BR88" s="661"/>
      <c r="BS88" s="661"/>
      <c r="BT88" s="661"/>
      <c r="BU88" s="661"/>
      <c r="BV88" s="661"/>
      <c r="BW88" s="661"/>
      <c r="BX88" s="661"/>
      <c r="BY88" s="661"/>
      <c r="BZ88" s="661"/>
      <c r="CA88" s="661"/>
      <c r="CB88" s="661"/>
      <c r="CC88" s="661"/>
      <c r="CD88" s="661"/>
      <c r="CE88" s="661"/>
      <c r="CF88" s="661"/>
      <c r="CG88" s="661"/>
      <c r="CH88" s="661"/>
      <c r="CI88" s="661"/>
      <c r="CJ88" s="661"/>
      <c r="CK88" s="661"/>
      <c r="CL88" s="661"/>
      <c r="CM88" s="661"/>
      <c r="CN88" s="661"/>
      <c r="CO88" s="661"/>
      <c r="CP88" s="661"/>
      <c r="CQ88" s="661"/>
      <c r="CR88" s="661"/>
      <c r="CS88" s="661"/>
      <c r="CT88" s="661"/>
      <c r="CU88" s="661"/>
      <c r="CV88" s="661"/>
      <c r="CW88" s="661"/>
      <c r="CX88" s="661"/>
      <c r="CY88" s="661"/>
      <c r="CZ88" s="661"/>
      <c r="DA88" s="661"/>
      <c r="DB88" s="661"/>
      <c r="DC88" s="661"/>
      <c r="DD88" s="661"/>
      <c r="DE88" s="661"/>
      <c r="DF88" s="661"/>
      <c r="DG88" s="661"/>
      <c r="DH88" s="661"/>
      <c r="DI88" s="661"/>
      <c r="DJ88" s="661"/>
      <c r="DK88" s="661"/>
      <c r="DL88" s="661"/>
      <c r="DM88" s="661"/>
      <c r="DN88" s="661"/>
      <c r="DO88" s="661"/>
      <c r="DP88" s="661"/>
      <c r="DQ88" s="661"/>
      <c r="DR88" s="661"/>
      <c r="DS88" s="661"/>
      <c r="DT88" s="661"/>
      <c r="DU88" s="661"/>
      <c r="DV88" s="661"/>
      <c r="DW88" s="661"/>
      <c r="DX88" s="661"/>
      <c r="DY88" s="661"/>
      <c r="DZ88" s="661"/>
    </row>
    <row r="89" spans="1:130" s="428" customFormat="1" ht="22.5" x14ac:dyDescent="0.2">
      <c r="A89" s="452" t="s">
        <v>206</v>
      </c>
      <c r="B89" s="450" t="s">
        <v>207</v>
      </c>
      <c r="C89" s="628">
        <v>2</v>
      </c>
      <c r="D89" s="629">
        <v>861548.4</v>
      </c>
      <c r="E89" s="628">
        <v>2</v>
      </c>
      <c r="F89" s="629">
        <v>60587.5</v>
      </c>
      <c r="G89" s="628"/>
      <c r="H89" s="629"/>
      <c r="I89" s="628">
        <v>0</v>
      </c>
      <c r="J89" s="628">
        <v>4</v>
      </c>
      <c r="K89" s="629">
        <v>922135.9</v>
      </c>
      <c r="L89" s="629">
        <v>4.8106303103597876E-2</v>
      </c>
      <c r="M89" s="629">
        <v>3.2749304077288356E-2</v>
      </c>
      <c r="N89" s="661"/>
      <c r="O89" s="661"/>
      <c r="P89" s="661"/>
      <c r="Q89" s="661"/>
      <c r="R89" s="661"/>
      <c r="S89" s="661"/>
      <c r="T89" s="661"/>
      <c r="U89" s="661"/>
      <c r="V89" s="661"/>
      <c r="W89" s="661"/>
      <c r="X89" s="661"/>
      <c r="Y89" s="661"/>
      <c r="Z89" s="661"/>
      <c r="AA89" s="661"/>
      <c r="AB89" s="661"/>
      <c r="AC89" s="661"/>
      <c r="AD89" s="661"/>
      <c r="AE89" s="661"/>
      <c r="AF89" s="661"/>
      <c r="AG89" s="661"/>
      <c r="AH89" s="661"/>
      <c r="AI89" s="661"/>
      <c r="AJ89" s="661"/>
      <c r="AK89" s="661"/>
      <c r="AL89" s="661"/>
      <c r="AM89" s="661"/>
      <c r="AN89" s="661"/>
      <c r="AO89" s="661"/>
      <c r="AP89" s="661"/>
      <c r="AQ89" s="661"/>
      <c r="AR89" s="661"/>
      <c r="AS89" s="661"/>
      <c r="AT89" s="661"/>
      <c r="AU89" s="661"/>
      <c r="AV89" s="661"/>
      <c r="AW89" s="661"/>
      <c r="AX89" s="661"/>
      <c r="AY89" s="661"/>
      <c r="AZ89" s="661"/>
      <c r="BA89" s="661"/>
      <c r="BB89" s="661"/>
      <c r="BC89" s="661"/>
      <c r="BD89" s="661"/>
      <c r="BE89" s="661"/>
      <c r="BF89" s="661"/>
      <c r="BG89" s="661"/>
      <c r="BH89" s="661"/>
      <c r="BI89" s="661"/>
      <c r="BJ89" s="661"/>
      <c r="BK89" s="661"/>
      <c r="BL89" s="661"/>
      <c r="BM89" s="661"/>
      <c r="BN89" s="661"/>
      <c r="BO89" s="661"/>
      <c r="BP89" s="661"/>
      <c r="BQ89" s="661"/>
      <c r="BR89" s="661"/>
      <c r="BS89" s="661"/>
      <c r="BT89" s="661"/>
      <c r="BU89" s="661"/>
      <c r="BV89" s="661"/>
      <c r="BW89" s="661"/>
      <c r="BX89" s="661"/>
      <c r="BY89" s="661"/>
      <c r="BZ89" s="661"/>
      <c r="CA89" s="661"/>
      <c r="CB89" s="661"/>
      <c r="CC89" s="661"/>
      <c r="CD89" s="661"/>
      <c r="CE89" s="661"/>
      <c r="CF89" s="661"/>
      <c r="CG89" s="661"/>
      <c r="CH89" s="661"/>
      <c r="CI89" s="661"/>
      <c r="CJ89" s="661"/>
      <c r="CK89" s="661"/>
      <c r="CL89" s="661"/>
      <c r="CM89" s="661"/>
      <c r="CN89" s="661"/>
      <c r="CO89" s="661"/>
      <c r="CP89" s="661"/>
      <c r="CQ89" s="661"/>
      <c r="CR89" s="661"/>
      <c r="CS89" s="661"/>
      <c r="CT89" s="661"/>
      <c r="CU89" s="661"/>
      <c r="CV89" s="661"/>
      <c r="CW89" s="661"/>
      <c r="CX89" s="661"/>
      <c r="CY89" s="661"/>
      <c r="CZ89" s="661"/>
      <c r="DA89" s="661"/>
      <c r="DB89" s="661"/>
      <c r="DC89" s="661"/>
      <c r="DD89" s="661"/>
      <c r="DE89" s="661"/>
      <c r="DF89" s="661"/>
      <c r="DG89" s="661"/>
      <c r="DH89" s="661"/>
      <c r="DI89" s="661"/>
      <c r="DJ89" s="661"/>
      <c r="DK89" s="661"/>
      <c r="DL89" s="661"/>
      <c r="DM89" s="661"/>
      <c r="DN89" s="661"/>
      <c r="DO89" s="661"/>
      <c r="DP89" s="661"/>
      <c r="DQ89" s="661"/>
      <c r="DR89" s="661"/>
      <c r="DS89" s="661"/>
      <c r="DT89" s="661"/>
      <c r="DU89" s="661"/>
      <c r="DV89" s="661"/>
      <c r="DW89" s="661"/>
      <c r="DX89" s="661"/>
      <c r="DY89" s="661"/>
      <c r="DZ89" s="661"/>
    </row>
    <row r="90" spans="1:130" s="428" customFormat="1" ht="11.25" x14ac:dyDescent="0.2">
      <c r="A90" s="451" t="s">
        <v>208</v>
      </c>
      <c r="B90" s="449" t="s">
        <v>209</v>
      </c>
      <c r="C90" s="626">
        <v>12</v>
      </c>
      <c r="D90" s="627">
        <v>4497953</v>
      </c>
      <c r="E90" s="626">
        <v>1</v>
      </c>
      <c r="F90" s="627">
        <v>23034.41</v>
      </c>
      <c r="G90" s="626"/>
      <c r="H90" s="627"/>
      <c r="I90" s="626">
        <v>6</v>
      </c>
      <c r="J90" s="626">
        <v>19</v>
      </c>
      <c r="K90" s="627">
        <v>4520987.41</v>
      </c>
      <c r="L90" s="627">
        <v>0.2358524276877301</v>
      </c>
      <c r="M90" s="627">
        <v>0.15555919436711971</v>
      </c>
      <c r="N90" s="661"/>
      <c r="O90" s="661"/>
      <c r="P90" s="661"/>
      <c r="Q90" s="661"/>
      <c r="R90" s="661"/>
      <c r="S90" s="661"/>
      <c r="T90" s="661"/>
      <c r="U90" s="661"/>
      <c r="V90" s="661"/>
      <c r="W90" s="661"/>
      <c r="X90" s="661"/>
      <c r="Y90" s="661"/>
      <c r="Z90" s="661"/>
      <c r="AA90" s="661"/>
      <c r="AB90" s="661"/>
      <c r="AC90" s="661"/>
      <c r="AD90" s="661"/>
      <c r="AE90" s="661"/>
      <c r="AF90" s="661"/>
      <c r="AG90" s="661"/>
      <c r="AH90" s="661"/>
      <c r="AI90" s="661"/>
      <c r="AJ90" s="661"/>
      <c r="AK90" s="661"/>
      <c r="AL90" s="661"/>
      <c r="AM90" s="661"/>
      <c r="AN90" s="661"/>
      <c r="AO90" s="661"/>
      <c r="AP90" s="661"/>
      <c r="AQ90" s="661"/>
      <c r="AR90" s="661"/>
      <c r="AS90" s="661"/>
      <c r="AT90" s="661"/>
      <c r="AU90" s="661"/>
      <c r="AV90" s="661"/>
      <c r="AW90" s="661"/>
      <c r="AX90" s="661"/>
      <c r="AY90" s="661"/>
      <c r="AZ90" s="661"/>
      <c r="BA90" s="661"/>
      <c r="BB90" s="661"/>
      <c r="BC90" s="661"/>
      <c r="BD90" s="661"/>
      <c r="BE90" s="661"/>
      <c r="BF90" s="661"/>
      <c r="BG90" s="661"/>
      <c r="BH90" s="661"/>
      <c r="BI90" s="661"/>
      <c r="BJ90" s="661"/>
      <c r="BK90" s="661"/>
      <c r="BL90" s="661"/>
      <c r="BM90" s="661"/>
      <c r="BN90" s="661"/>
      <c r="BO90" s="661"/>
      <c r="BP90" s="661"/>
      <c r="BQ90" s="661"/>
      <c r="BR90" s="661"/>
      <c r="BS90" s="661"/>
      <c r="BT90" s="661"/>
      <c r="BU90" s="661"/>
      <c r="BV90" s="661"/>
      <c r="BW90" s="661"/>
      <c r="BX90" s="661"/>
      <c r="BY90" s="661"/>
      <c r="BZ90" s="661"/>
      <c r="CA90" s="661"/>
      <c r="CB90" s="661"/>
      <c r="CC90" s="661"/>
      <c r="CD90" s="661"/>
      <c r="CE90" s="661"/>
      <c r="CF90" s="661"/>
      <c r="CG90" s="661"/>
      <c r="CH90" s="661"/>
      <c r="CI90" s="661"/>
      <c r="CJ90" s="661"/>
      <c r="CK90" s="661"/>
      <c r="CL90" s="661"/>
      <c r="CM90" s="661"/>
      <c r="CN90" s="661"/>
      <c r="CO90" s="661"/>
      <c r="CP90" s="661"/>
      <c r="CQ90" s="661"/>
      <c r="CR90" s="661"/>
      <c r="CS90" s="661"/>
      <c r="CT90" s="661"/>
      <c r="CU90" s="661"/>
      <c r="CV90" s="661"/>
      <c r="CW90" s="661"/>
      <c r="CX90" s="661"/>
      <c r="CY90" s="661"/>
      <c r="CZ90" s="661"/>
      <c r="DA90" s="661"/>
      <c r="DB90" s="661"/>
      <c r="DC90" s="661"/>
      <c r="DD90" s="661"/>
      <c r="DE90" s="661"/>
      <c r="DF90" s="661"/>
      <c r="DG90" s="661"/>
      <c r="DH90" s="661"/>
      <c r="DI90" s="661"/>
      <c r="DJ90" s="661"/>
      <c r="DK90" s="661"/>
      <c r="DL90" s="661"/>
      <c r="DM90" s="661"/>
      <c r="DN90" s="661"/>
      <c r="DO90" s="661"/>
      <c r="DP90" s="661"/>
      <c r="DQ90" s="661"/>
      <c r="DR90" s="661"/>
      <c r="DS90" s="661"/>
      <c r="DT90" s="661"/>
      <c r="DU90" s="661"/>
      <c r="DV90" s="661"/>
      <c r="DW90" s="661"/>
      <c r="DX90" s="661"/>
      <c r="DY90" s="661"/>
      <c r="DZ90" s="661"/>
    </row>
    <row r="91" spans="1:130" s="428" customFormat="1" ht="11.25" x14ac:dyDescent="0.2">
      <c r="A91" s="452" t="s">
        <v>210</v>
      </c>
      <c r="B91" s="450" t="s">
        <v>211</v>
      </c>
      <c r="C91" s="628">
        <v>10</v>
      </c>
      <c r="D91" s="629">
        <v>8590595.8300000001</v>
      </c>
      <c r="E91" s="628"/>
      <c r="F91" s="629"/>
      <c r="G91" s="628">
        <v>1</v>
      </c>
      <c r="H91" s="629">
        <v>-41243.480000000003</v>
      </c>
      <c r="I91" s="628">
        <v>4</v>
      </c>
      <c r="J91" s="628">
        <v>15</v>
      </c>
      <c r="K91" s="629">
        <v>8549352.3499999996</v>
      </c>
      <c r="L91" s="629">
        <v>0.44600555676072995</v>
      </c>
      <c r="M91" s="629">
        <v>0.12280989028983134</v>
      </c>
      <c r="N91" s="661"/>
      <c r="O91" s="661"/>
      <c r="P91" s="661"/>
      <c r="Q91" s="661"/>
      <c r="R91" s="661"/>
      <c r="S91" s="661"/>
      <c r="T91" s="661"/>
      <c r="U91" s="661"/>
      <c r="V91" s="661"/>
      <c r="W91" s="661"/>
      <c r="X91" s="661"/>
      <c r="Y91" s="661"/>
      <c r="Z91" s="661"/>
      <c r="AA91" s="661"/>
      <c r="AB91" s="661"/>
      <c r="AC91" s="661"/>
      <c r="AD91" s="661"/>
      <c r="AE91" s="661"/>
      <c r="AF91" s="661"/>
      <c r="AG91" s="661"/>
      <c r="AH91" s="661"/>
      <c r="AI91" s="661"/>
      <c r="AJ91" s="661"/>
      <c r="AK91" s="661"/>
      <c r="AL91" s="661"/>
      <c r="AM91" s="661"/>
      <c r="AN91" s="661"/>
      <c r="AO91" s="661"/>
      <c r="AP91" s="661"/>
      <c r="AQ91" s="661"/>
      <c r="AR91" s="661"/>
      <c r="AS91" s="661"/>
      <c r="AT91" s="661"/>
      <c r="AU91" s="661"/>
      <c r="AV91" s="661"/>
      <c r="AW91" s="661"/>
      <c r="AX91" s="661"/>
      <c r="AY91" s="661"/>
      <c r="AZ91" s="661"/>
      <c r="BA91" s="661"/>
      <c r="BB91" s="661"/>
      <c r="BC91" s="661"/>
      <c r="BD91" s="661"/>
      <c r="BE91" s="661"/>
      <c r="BF91" s="661"/>
      <c r="BG91" s="661"/>
      <c r="BH91" s="661"/>
      <c r="BI91" s="661"/>
      <c r="BJ91" s="661"/>
      <c r="BK91" s="661"/>
      <c r="BL91" s="661"/>
      <c r="BM91" s="661"/>
      <c r="BN91" s="661"/>
      <c r="BO91" s="661"/>
      <c r="BP91" s="661"/>
      <c r="BQ91" s="661"/>
      <c r="BR91" s="661"/>
      <c r="BS91" s="661"/>
      <c r="BT91" s="661"/>
      <c r="BU91" s="661"/>
      <c r="BV91" s="661"/>
      <c r="BW91" s="661"/>
      <c r="BX91" s="661"/>
      <c r="BY91" s="661"/>
      <c r="BZ91" s="661"/>
      <c r="CA91" s="661"/>
      <c r="CB91" s="661"/>
      <c r="CC91" s="661"/>
      <c r="CD91" s="661"/>
      <c r="CE91" s="661"/>
      <c r="CF91" s="661"/>
      <c r="CG91" s="661"/>
      <c r="CH91" s="661"/>
      <c r="CI91" s="661"/>
      <c r="CJ91" s="661"/>
      <c r="CK91" s="661"/>
      <c r="CL91" s="661"/>
      <c r="CM91" s="661"/>
      <c r="CN91" s="661"/>
      <c r="CO91" s="661"/>
      <c r="CP91" s="661"/>
      <c r="CQ91" s="661"/>
      <c r="CR91" s="661"/>
      <c r="CS91" s="661"/>
      <c r="CT91" s="661"/>
      <c r="CU91" s="661"/>
      <c r="CV91" s="661"/>
      <c r="CW91" s="661"/>
      <c r="CX91" s="661"/>
      <c r="CY91" s="661"/>
      <c r="CZ91" s="661"/>
      <c r="DA91" s="661"/>
      <c r="DB91" s="661"/>
      <c r="DC91" s="661"/>
      <c r="DD91" s="661"/>
      <c r="DE91" s="661"/>
      <c r="DF91" s="661"/>
      <c r="DG91" s="661"/>
      <c r="DH91" s="661"/>
      <c r="DI91" s="661"/>
      <c r="DJ91" s="661"/>
      <c r="DK91" s="661"/>
      <c r="DL91" s="661"/>
      <c r="DM91" s="661"/>
      <c r="DN91" s="661"/>
      <c r="DO91" s="661"/>
      <c r="DP91" s="661"/>
      <c r="DQ91" s="661"/>
      <c r="DR91" s="661"/>
      <c r="DS91" s="661"/>
      <c r="DT91" s="661"/>
      <c r="DU91" s="661"/>
      <c r="DV91" s="661"/>
      <c r="DW91" s="661"/>
      <c r="DX91" s="661"/>
      <c r="DY91" s="661"/>
      <c r="DZ91" s="661"/>
    </row>
    <row r="92" spans="1:130" s="428" customFormat="1" ht="22.5" x14ac:dyDescent="0.2">
      <c r="A92" s="451" t="s">
        <v>212</v>
      </c>
      <c r="B92" s="449" t="s">
        <v>213</v>
      </c>
      <c r="C92" s="626">
        <v>5</v>
      </c>
      <c r="D92" s="627">
        <v>2739006.7600000002</v>
      </c>
      <c r="E92" s="626">
        <v>1</v>
      </c>
      <c r="F92" s="627">
        <v>178574.21</v>
      </c>
      <c r="G92" s="626"/>
      <c r="H92" s="627"/>
      <c r="I92" s="626">
        <v>1</v>
      </c>
      <c r="J92" s="626">
        <v>7</v>
      </c>
      <c r="K92" s="627">
        <v>2917580.97</v>
      </c>
      <c r="L92" s="627">
        <v>0.15220536850599689</v>
      </c>
      <c r="M92" s="627">
        <v>5.7311282135254625E-2</v>
      </c>
      <c r="N92" s="661"/>
      <c r="O92" s="661"/>
      <c r="P92" s="661"/>
      <c r="Q92" s="661"/>
      <c r="R92" s="661"/>
      <c r="S92" s="661"/>
      <c r="T92" s="661"/>
      <c r="U92" s="661"/>
      <c r="V92" s="661"/>
      <c r="W92" s="661"/>
      <c r="X92" s="661"/>
      <c r="Y92" s="661"/>
      <c r="Z92" s="661"/>
      <c r="AA92" s="661"/>
      <c r="AB92" s="661"/>
      <c r="AC92" s="661"/>
      <c r="AD92" s="661"/>
      <c r="AE92" s="661"/>
      <c r="AF92" s="661"/>
      <c r="AG92" s="661"/>
      <c r="AH92" s="661"/>
      <c r="AI92" s="661"/>
      <c r="AJ92" s="661"/>
      <c r="AK92" s="661"/>
      <c r="AL92" s="661"/>
      <c r="AM92" s="661"/>
      <c r="AN92" s="661"/>
      <c r="AO92" s="661"/>
      <c r="AP92" s="661"/>
      <c r="AQ92" s="661"/>
      <c r="AR92" s="661"/>
      <c r="AS92" s="661"/>
      <c r="AT92" s="661"/>
      <c r="AU92" s="661"/>
      <c r="AV92" s="661"/>
      <c r="AW92" s="661"/>
      <c r="AX92" s="661"/>
      <c r="AY92" s="661"/>
      <c r="AZ92" s="661"/>
      <c r="BA92" s="661"/>
      <c r="BB92" s="661"/>
      <c r="BC92" s="661"/>
      <c r="BD92" s="661"/>
      <c r="BE92" s="661"/>
      <c r="BF92" s="661"/>
      <c r="BG92" s="661"/>
      <c r="BH92" s="661"/>
      <c r="BI92" s="661"/>
      <c r="BJ92" s="661"/>
      <c r="BK92" s="661"/>
      <c r="BL92" s="661"/>
      <c r="BM92" s="661"/>
      <c r="BN92" s="661"/>
      <c r="BO92" s="661"/>
      <c r="BP92" s="661"/>
      <c r="BQ92" s="661"/>
      <c r="BR92" s="661"/>
      <c r="BS92" s="661"/>
      <c r="BT92" s="661"/>
      <c r="BU92" s="661"/>
      <c r="BV92" s="661"/>
      <c r="BW92" s="661"/>
      <c r="BX92" s="661"/>
      <c r="BY92" s="661"/>
      <c r="BZ92" s="661"/>
      <c r="CA92" s="661"/>
      <c r="CB92" s="661"/>
      <c r="CC92" s="661"/>
      <c r="CD92" s="661"/>
      <c r="CE92" s="661"/>
      <c r="CF92" s="661"/>
      <c r="CG92" s="661"/>
      <c r="CH92" s="661"/>
      <c r="CI92" s="661"/>
      <c r="CJ92" s="661"/>
      <c r="CK92" s="661"/>
      <c r="CL92" s="661"/>
      <c r="CM92" s="661"/>
      <c r="CN92" s="661"/>
      <c r="CO92" s="661"/>
      <c r="CP92" s="661"/>
      <c r="CQ92" s="661"/>
      <c r="CR92" s="661"/>
      <c r="CS92" s="661"/>
      <c r="CT92" s="661"/>
      <c r="CU92" s="661"/>
      <c r="CV92" s="661"/>
      <c r="CW92" s="661"/>
      <c r="CX92" s="661"/>
      <c r="CY92" s="661"/>
      <c r="CZ92" s="661"/>
      <c r="DA92" s="661"/>
      <c r="DB92" s="661"/>
      <c r="DC92" s="661"/>
      <c r="DD92" s="661"/>
      <c r="DE92" s="661"/>
      <c r="DF92" s="661"/>
      <c r="DG92" s="661"/>
      <c r="DH92" s="661"/>
      <c r="DI92" s="661"/>
      <c r="DJ92" s="661"/>
      <c r="DK92" s="661"/>
      <c r="DL92" s="661"/>
      <c r="DM92" s="661"/>
      <c r="DN92" s="661"/>
      <c r="DO92" s="661"/>
      <c r="DP92" s="661"/>
      <c r="DQ92" s="661"/>
      <c r="DR92" s="661"/>
      <c r="DS92" s="661"/>
      <c r="DT92" s="661"/>
      <c r="DU92" s="661"/>
      <c r="DV92" s="661"/>
      <c r="DW92" s="661"/>
      <c r="DX92" s="661"/>
      <c r="DY92" s="661"/>
      <c r="DZ92" s="661"/>
    </row>
    <row r="93" spans="1:130" s="428" customFormat="1" ht="11.25" x14ac:dyDescent="0.2">
      <c r="A93" s="452" t="s">
        <v>214</v>
      </c>
      <c r="B93" s="450" t="s">
        <v>215</v>
      </c>
      <c r="C93" s="628"/>
      <c r="D93" s="629"/>
      <c r="E93" s="628">
        <v>3</v>
      </c>
      <c r="F93" s="629">
        <v>116059.93</v>
      </c>
      <c r="G93" s="628"/>
      <c r="H93" s="629"/>
      <c r="I93" s="628">
        <v>0</v>
      </c>
      <c r="J93" s="628">
        <v>3</v>
      </c>
      <c r="K93" s="629">
        <v>116059.93</v>
      </c>
      <c r="L93" s="629">
        <v>6.0546543852835052E-3</v>
      </c>
      <c r="M93" s="629">
        <v>2.4561978057966269E-2</v>
      </c>
      <c r="N93" s="661"/>
      <c r="O93" s="661"/>
      <c r="P93" s="661"/>
      <c r="Q93" s="661"/>
      <c r="R93" s="661"/>
      <c r="S93" s="661"/>
      <c r="T93" s="661"/>
      <c r="U93" s="661"/>
      <c r="V93" s="661"/>
      <c r="W93" s="661"/>
      <c r="X93" s="661"/>
      <c r="Y93" s="661"/>
      <c r="Z93" s="661"/>
      <c r="AA93" s="661"/>
      <c r="AB93" s="661"/>
      <c r="AC93" s="661"/>
      <c r="AD93" s="661"/>
      <c r="AE93" s="661"/>
      <c r="AF93" s="661"/>
      <c r="AG93" s="661"/>
      <c r="AH93" s="661"/>
      <c r="AI93" s="661"/>
      <c r="AJ93" s="661"/>
      <c r="AK93" s="661"/>
      <c r="AL93" s="661"/>
      <c r="AM93" s="661"/>
      <c r="AN93" s="661"/>
      <c r="AO93" s="661"/>
      <c r="AP93" s="661"/>
      <c r="AQ93" s="661"/>
      <c r="AR93" s="661"/>
      <c r="AS93" s="661"/>
      <c r="AT93" s="661"/>
      <c r="AU93" s="661"/>
      <c r="AV93" s="661"/>
      <c r="AW93" s="661"/>
      <c r="AX93" s="661"/>
      <c r="AY93" s="661"/>
      <c r="AZ93" s="661"/>
      <c r="BA93" s="661"/>
      <c r="BB93" s="661"/>
      <c r="BC93" s="661"/>
      <c r="BD93" s="661"/>
      <c r="BE93" s="661"/>
      <c r="BF93" s="661"/>
      <c r="BG93" s="661"/>
      <c r="BH93" s="661"/>
      <c r="BI93" s="661"/>
      <c r="BJ93" s="661"/>
      <c r="BK93" s="661"/>
      <c r="BL93" s="661"/>
      <c r="BM93" s="661"/>
      <c r="BN93" s="661"/>
      <c r="BO93" s="661"/>
      <c r="BP93" s="661"/>
      <c r="BQ93" s="661"/>
      <c r="BR93" s="661"/>
      <c r="BS93" s="661"/>
      <c r="BT93" s="661"/>
      <c r="BU93" s="661"/>
      <c r="BV93" s="661"/>
      <c r="BW93" s="661"/>
      <c r="BX93" s="661"/>
      <c r="BY93" s="661"/>
      <c r="BZ93" s="661"/>
      <c r="CA93" s="661"/>
      <c r="CB93" s="661"/>
      <c r="CC93" s="661"/>
      <c r="CD93" s="661"/>
      <c r="CE93" s="661"/>
      <c r="CF93" s="661"/>
      <c r="CG93" s="661"/>
      <c r="CH93" s="661"/>
      <c r="CI93" s="661"/>
      <c r="CJ93" s="661"/>
      <c r="CK93" s="661"/>
      <c r="CL93" s="661"/>
      <c r="CM93" s="661"/>
      <c r="CN93" s="661"/>
      <c r="CO93" s="661"/>
      <c r="CP93" s="661"/>
      <c r="CQ93" s="661"/>
      <c r="CR93" s="661"/>
      <c r="CS93" s="661"/>
      <c r="CT93" s="661"/>
      <c r="CU93" s="661"/>
      <c r="CV93" s="661"/>
      <c r="CW93" s="661"/>
      <c r="CX93" s="661"/>
      <c r="CY93" s="661"/>
      <c r="CZ93" s="661"/>
      <c r="DA93" s="661"/>
      <c r="DB93" s="661"/>
      <c r="DC93" s="661"/>
      <c r="DD93" s="661"/>
      <c r="DE93" s="661"/>
      <c r="DF93" s="661"/>
      <c r="DG93" s="661"/>
      <c r="DH93" s="661"/>
      <c r="DI93" s="661"/>
      <c r="DJ93" s="661"/>
      <c r="DK93" s="661"/>
      <c r="DL93" s="661"/>
      <c r="DM93" s="661"/>
      <c r="DN93" s="661"/>
      <c r="DO93" s="661"/>
      <c r="DP93" s="661"/>
      <c r="DQ93" s="661"/>
      <c r="DR93" s="661"/>
      <c r="DS93" s="661"/>
      <c r="DT93" s="661"/>
      <c r="DU93" s="661"/>
      <c r="DV93" s="661"/>
      <c r="DW93" s="661"/>
      <c r="DX93" s="661"/>
      <c r="DY93" s="661"/>
      <c r="DZ93" s="661"/>
    </row>
    <row r="94" spans="1:130" s="428" customFormat="1" ht="22.5" x14ac:dyDescent="0.2">
      <c r="A94" s="451" t="s">
        <v>373</v>
      </c>
      <c r="B94" s="449" t="s">
        <v>374</v>
      </c>
      <c r="C94" s="626">
        <v>2</v>
      </c>
      <c r="D94" s="627">
        <v>4226027.6400000006</v>
      </c>
      <c r="E94" s="626"/>
      <c r="F94" s="627"/>
      <c r="G94" s="626"/>
      <c r="H94" s="627"/>
      <c r="I94" s="626">
        <v>0</v>
      </c>
      <c r="J94" s="626">
        <v>2</v>
      </c>
      <c r="K94" s="627">
        <v>4226027.6400000006</v>
      </c>
      <c r="L94" s="627">
        <v>0.22046486485779637</v>
      </c>
      <c r="M94" s="627">
        <v>1.6374652038644178E-2</v>
      </c>
      <c r="N94" s="661"/>
      <c r="O94" s="661"/>
      <c r="P94" s="661"/>
      <c r="Q94" s="661"/>
      <c r="R94" s="661"/>
      <c r="S94" s="661"/>
      <c r="T94" s="661"/>
      <c r="U94" s="661"/>
      <c r="V94" s="661"/>
      <c r="W94" s="661"/>
      <c r="X94" s="661"/>
      <c r="Y94" s="661"/>
      <c r="Z94" s="661"/>
      <c r="AA94" s="661"/>
      <c r="AB94" s="661"/>
      <c r="AC94" s="661"/>
      <c r="AD94" s="661"/>
      <c r="AE94" s="661"/>
      <c r="AF94" s="661"/>
      <c r="AG94" s="661"/>
      <c r="AH94" s="661"/>
      <c r="AI94" s="661"/>
      <c r="AJ94" s="661"/>
      <c r="AK94" s="661"/>
      <c r="AL94" s="661"/>
      <c r="AM94" s="661"/>
      <c r="AN94" s="661"/>
      <c r="AO94" s="661"/>
      <c r="AP94" s="661"/>
      <c r="AQ94" s="661"/>
      <c r="AR94" s="661"/>
      <c r="AS94" s="661"/>
      <c r="AT94" s="661"/>
      <c r="AU94" s="661"/>
      <c r="AV94" s="661"/>
      <c r="AW94" s="661"/>
      <c r="AX94" s="661"/>
      <c r="AY94" s="661"/>
      <c r="AZ94" s="661"/>
      <c r="BA94" s="661"/>
      <c r="BB94" s="661"/>
      <c r="BC94" s="661"/>
      <c r="BD94" s="661"/>
      <c r="BE94" s="661"/>
      <c r="BF94" s="661"/>
      <c r="BG94" s="661"/>
      <c r="BH94" s="661"/>
      <c r="BI94" s="661"/>
      <c r="BJ94" s="661"/>
      <c r="BK94" s="661"/>
      <c r="BL94" s="661"/>
      <c r="BM94" s="661"/>
      <c r="BN94" s="661"/>
      <c r="BO94" s="661"/>
      <c r="BP94" s="661"/>
      <c r="BQ94" s="661"/>
      <c r="BR94" s="661"/>
      <c r="BS94" s="661"/>
      <c r="BT94" s="661"/>
      <c r="BU94" s="661"/>
      <c r="BV94" s="661"/>
      <c r="BW94" s="661"/>
      <c r="BX94" s="661"/>
      <c r="BY94" s="661"/>
      <c r="BZ94" s="661"/>
      <c r="CA94" s="661"/>
      <c r="CB94" s="661"/>
      <c r="CC94" s="661"/>
      <c r="CD94" s="661"/>
      <c r="CE94" s="661"/>
      <c r="CF94" s="661"/>
      <c r="CG94" s="661"/>
      <c r="CH94" s="661"/>
      <c r="CI94" s="661"/>
      <c r="CJ94" s="661"/>
      <c r="CK94" s="661"/>
      <c r="CL94" s="661"/>
      <c r="CM94" s="661"/>
      <c r="CN94" s="661"/>
      <c r="CO94" s="661"/>
      <c r="CP94" s="661"/>
      <c r="CQ94" s="661"/>
      <c r="CR94" s="661"/>
      <c r="CS94" s="661"/>
      <c r="CT94" s="661"/>
      <c r="CU94" s="661"/>
      <c r="CV94" s="661"/>
      <c r="CW94" s="661"/>
      <c r="CX94" s="661"/>
      <c r="CY94" s="661"/>
      <c r="CZ94" s="661"/>
      <c r="DA94" s="661"/>
      <c r="DB94" s="661"/>
      <c r="DC94" s="661"/>
      <c r="DD94" s="661"/>
      <c r="DE94" s="661"/>
      <c r="DF94" s="661"/>
      <c r="DG94" s="661"/>
      <c r="DH94" s="661"/>
      <c r="DI94" s="661"/>
      <c r="DJ94" s="661"/>
      <c r="DK94" s="661"/>
      <c r="DL94" s="661"/>
      <c r="DM94" s="661"/>
      <c r="DN94" s="661"/>
      <c r="DO94" s="661"/>
      <c r="DP94" s="661"/>
      <c r="DQ94" s="661"/>
      <c r="DR94" s="661"/>
      <c r="DS94" s="661"/>
      <c r="DT94" s="661"/>
      <c r="DU94" s="661"/>
      <c r="DV94" s="661"/>
      <c r="DW94" s="661"/>
      <c r="DX94" s="661"/>
      <c r="DY94" s="661"/>
      <c r="DZ94" s="661"/>
    </row>
    <row r="95" spans="1:130" s="428" customFormat="1" ht="22.5" x14ac:dyDescent="0.2">
      <c r="A95" s="452" t="s">
        <v>218</v>
      </c>
      <c r="B95" s="450" t="s">
        <v>219</v>
      </c>
      <c r="C95" s="628">
        <v>1</v>
      </c>
      <c r="D95" s="629">
        <v>2154137.9700000002</v>
      </c>
      <c r="E95" s="628"/>
      <c r="F95" s="629"/>
      <c r="G95" s="628"/>
      <c r="H95" s="629"/>
      <c r="I95" s="628">
        <v>0</v>
      </c>
      <c r="J95" s="628">
        <v>1</v>
      </c>
      <c r="K95" s="629">
        <v>2154137.9700000002</v>
      </c>
      <c r="L95" s="629">
        <v>0.11237781124429602</v>
      </c>
      <c r="M95" s="629">
        <v>8.187326019322089E-3</v>
      </c>
      <c r="N95" s="661"/>
      <c r="O95" s="661"/>
      <c r="P95" s="661"/>
      <c r="Q95" s="661"/>
      <c r="R95" s="661"/>
      <c r="S95" s="661"/>
      <c r="T95" s="661"/>
      <c r="U95" s="661"/>
      <c r="V95" s="661"/>
      <c r="W95" s="661"/>
      <c r="X95" s="661"/>
      <c r="Y95" s="661"/>
      <c r="Z95" s="661"/>
      <c r="AA95" s="661"/>
      <c r="AB95" s="661"/>
      <c r="AC95" s="661"/>
      <c r="AD95" s="661"/>
      <c r="AE95" s="661"/>
      <c r="AF95" s="661"/>
      <c r="AG95" s="661"/>
      <c r="AH95" s="661"/>
      <c r="AI95" s="661"/>
      <c r="AJ95" s="661"/>
      <c r="AK95" s="661"/>
      <c r="AL95" s="661"/>
      <c r="AM95" s="661"/>
      <c r="AN95" s="661"/>
      <c r="AO95" s="661"/>
      <c r="AP95" s="661"/>
      <c r="AQ95" s="661"/>
      <c r="AR95" s="661"/>
      <c r="AS95" s="661"/>
      <c r="AT95" s="661"/>
      <c r="AU95" s="661"/>
      <c r="AV95" s="661"/>
      <c r="AW95" s="661"/>
      <c r="AX95" s="661"/>
      <c r="AY95" s="661"/>
      <c r="AZ95" s="661"/>
      <c r="BA95" s="661"/>
      <c r="BB95" s="661"/>
      <c r="BC95" s="661"/>
      <c r="BD95" s="661"/>
      <c r="BE95" s="661"/>
      <c r="BF95" s="661"/>
      <c r="BG95" s="661"/>
      <c r="BH95" s="661"/>
      <c r="BI95" s="661"/>
      <c r="BJ95" s="661"/>
      <c r="BK95" s="661"/>
      <c r="BL95" s="661"/>
      <c r="BM95" s="661"/>
      <c r="BN95" s="661"/>
      <c r="BO95" s="661"/>
      <c r="BP95" s="661"/>
      <c r="BQ95" s="661"/>
      <c r="BR95" s="661"/>
      <c r="BS95" s="661"/>
      <c r="BT95" s="661"/>
      <c r="BU95" s="661"/>
      <c r="BV95" s="661"/>
      <c r="BW95" s="661"/>
      <c r="BX95" s="661"/>
      <c r="BY95" s="661"/>
      <c r="BZ95" s="661"/>
      <c r="CA95" s="661"/>
      <c r="CB95" s="661"/>
      <c r="CC95" s="661"/>
      <c r="CD95" s="661"/>
      <c r="CE95" s="661"/>
      <c r="CF95" s="661"/>
      <c r="CG95" s="661"/>
      <c r="CH95" s="661"/>
      <c r="CI95" s="661"/>
      <c r="CJ95" s="661"/>
      <c r="CK95" s="661"/>
      <c r="CL95" s="661"/>
      <c r="CM95" s="661"/>
      <c r="CN95" s="661"/>
      <c r="CO95" s="661"/>
      <c r="CP95" s="661"/>
      <c r="CQ95" s="661"/>
      <c r="CR95" s="661"/>
      <c r="CS95" s="661"/>
      <c r="CT95" s="661"/>
      <c r="CU95" s="661"/>
      <c r="CV95" s="661"/>
      <c r="CW95" s="661"/>
      <c r="CX95" s="661"/>
      <c r="CY95" s="661"/>
      <c r="CZ95" s="661"/>
      <c r="DA95" s="661"/>
      <c r="DB95" s="661"/>
      <c r="DC95" s="661"/>
      <c r="DD95" s="661"/>
      <c r="DE95" s="661"/>
      <c r="DF95" s="661"/>
      <c r="DG95" s="661"/>
      <c r="DH95" s="661"/>
      <c r="DI95" s="661"/>
      <c r="DJ95" s="661"/>
      <c r="DK95" s="661"/>
      <c r="DL95" s="661"/>
      <c r="DM95" s="661"/>
      <c r="DN95" s="661"/>
      <c r="DO95" s="661"/>
      <c r="DP95" s="661"/>
      <c r="DQ95" s="661"/>
      <c r="DR95" s="661"/>
      <c r="DS95" s="661"/>
      <c r="DT95" s="661"/>
      <c r="DU95" s="661"/>
      <c r="DV95" s="661"/>
      <c r="DW95" s="661"/>
      <c r="DX95" s="661"/>
      <c r="DY95" s="661"/>
      <c r="DZ95" s="661"/>
    </row>
    <row r="96" spans="1:130" s="428" customFormat="1" ht="11.25" x14ac:dyDescent="0.2">
      <c r="A96" s="451" t="s">
        <v>414</v>
      </c>
      <c r="B96" s="449" t="s">
        <v>415</v>
      </c>
      <c r="C96" s="626">
        <v>1</v>
      </c>
      <c r="D96" s="627">
        <v>507600</v>
      </c>
      <c r="E96" s="626"/>
      <c r="F96" s="627"/>
      <c r="G96" s="626"/>
      <c r="H96" s="627"/>
      <c r="I96" s="626">
        <v>0</v>
      </c>
      <c r="J96" s="626">
        <v>1</v>
      </c>
      <c r="K96" s="627">
        <v>507600</v>
      </c>
      <c r="L96" s="627">
        <v>2.6480651556225369E-2</v>
      </c>
      <c r="M96" s="627">
        <v>8.187326019322089E-3</v>
      </c>
      <c r="N96" s="661"/>
      <c r="O96" s="661"/>
      <c r="P96" s="661"/>
      <c r="Q96" s="661"/>
      <c r="R96" s="661"/>
      <c r="S96" s="661"/>
      <c r="T96" s="661"/>
      <c r="U96" s="661"/>
      <c r="V96" s="661"/>
      <c r="W96" s="661"/>
      <c r="X96" s="661"/>
      <c r="Y96" s="661"/>
      <c r="Z96" s="661"/>
      <c r="AA96" s="661"/>
      <c r="AB96" s="661"/>
      <c r="AC96" s="661"/>
      <c r="AD96" s="661"/>
      <c r="AE96" s="661"/>
      <c r="AF96" s="661"/>
      <c r="AG96" s="661"/>
      <c r="AH96" s="661"/>
      <c r="AI96" s="661"/>
      <c r="AJ96" s="661"/>
      <c r="AK96" s="661"/>
      <c r="AL96" s="661"/>
      <c r="AM96" s="661"/>
      <c r="AN96" s="661"/>
      <c r="AO96" s="661"/>
      <c r="AP96" s="661"/>
      <c r="AQ96" s="661"/>
      <c r="AR96" s="661"/>
      <c r="AS96" s="661"/>
      <c r="AT96" s="661"/>
      <c r="AU96" s="661"/>
      <c r="AV96" s="661"/>
      <c r="AW96" s="661"/>
      <c r="AX96" s="661"/>
      <c r="AY96" s="661"/>
      <c r="AZ96" s="661"/>
      <c r="BA96" s="661"/>
      <c r="BB96" s="661"/>
      <c r="BC96" s="661"/>
      <c r="BD96" s="661"/>
      <c r="BE96" s="661"/>
      <c r="BF96" s="661"/>
      <c r="BG96" s="661"/>
      <c r="BH96" s="661"/>
      <c r="BI96" s="661"/>
      <c r="BJ96" s="661"/>
      <c r="BK96" s="661"/>
      <c r="BL96" s="661"/>
      <c r="BM96" s="661"/>
      <c r="BN96" s="661"/>
      <c r="BO96" s="661"/>
      <c r="BP96" s="661"/>
      <c r="BQ96" s="661"/>
      <c r="BR96" s="661"/>
      <c r="BS96" s="661"/>
      <c r="BT96" s="661"/>
      <c r="BU96" s="661"/>
      <c r="BV96" s="661"/>
      <c r="BW96" s="661"/>
      <c r="BX96" s="661"/>
      <c r="BY96" s="661"/>
      <c r="BZ96" s="661"/>
      <c r="CA96" s="661"/>
      <c r="CB96" s="661"/>
      <c r="CC96" s="661"/>
      <c r="CD96" s="661"/>
      <c r="CE96" s="661"/>
      <c r="CF96" s="661"/>
      <c r="CG96" s="661"/>
      <c r="CH96" s="661"/>
      <c r="CI96" s="661"/>
      <c r="CJ96" s="661"/>
      <c r="CK96" s="661"/>
      <c r="CL96" s="661"/>
      <c r="CM96" s="661"/>
      <c r="CN96" s="661"/>
      <c r="CO96" s="661"/>
      <c r="CP96" s="661"/>
      <c r="CQ96" s="661"/>
      <c r="CR96" s="661"/>
      <c r="CS96" s="661"/>
      <c r="CT96" s="661"/>
      <c r="CU96" s="661"/>
      <c r="CV96" s="661"/>
      <c r="CW96" s="661"/>
      <c r="CX96" s="661"/>
      <c r="CY96" s="661"/>
      <c r="CZ96" s="661"/>
      <c r="DA96" s="661"/>
      <c r="DB96" s="661"/>
      <c r="DC96" s="661"/>
      <c r="DD96" s="661"/>
      <c r="DE96" s="661"/>
      <c r="DF96" s="661"/>
      <c r="DG96" s="661"/>
      <c r="DH96" s="661"/>
      <c r="DI96" s="661"/>
      <c r="DJ96" s="661"/>
      <c r="DK96" s="661"/>
      <c r="DL96" s="661"/>
      <c r="DM96" s="661"/>
      <c r="DN96" s="661"/>
      <c r="DO96" s="661"/>
      <c r="DP96" s="661"/>
      <c r="DQ96" s="661"/>
      <c r="DR96" s="661"/>
      <c r="DS96" s="661"/>
      <c r="DT96" s="661"/>
      <c r="DU96" s="661"/>
      <c r="DV96" s="661"/>
      <c r="DW96" s="661"/>
      <c r="DX96" s="661"/>
      <c r="DY96" s="661"/>
      <c r="DZ96" s="661"/>
    </row>
    <row r="97" spans="1:131" s="428" customFormat="1" ht="22.5" x14ac:dyDescent="0.2">
      <c r="A97" s="452" t="s">
        <v>226</v>
      </c>
      <c r="B97" s="450" t="s">
        <v>227</v>
      </c>
      <c r="C97" s="628"/>
      <c r="D97" s="629"/>
      <c r="E97" s="629"/>
      <c r="F97" s="629"/>
      <c r="G97" s="629"/>
      <c r="H97" s="629"/>
      <c r="I97" s="629">
        <v>12</v>
      </c>
      <c r="J97" s="629">
        <v>12</v>
      </c>
      <c r="K97" s="629">
        <v>0</v>
      </c>
      <c r="L97" s="629">
        <v>0</v>
      </c>
      <c r="M97" s="629">
        <v>9.8247912231865075E-2</v>
      </c>
      <c r="N97" s="661"/>
      <c r="O97" s="661"/>
      <c r="P97" s="661"/>
      <c r="Q97" s="661"/>
      <c r="R97" s="661"/>
      <c r="S97" s="661"/>
      <c r="T97" s="661"/>
      <c r="U97" s="661"/>
      <c r="V97" s="661"/>
      <c r="W97" s="661"/>
      <c r="X97" s="661"/>
      <c r="Y97" s="661"/>
      <c r="Z97" s="661"/>
      <c r="AA97" s="661"/>
      <c r="AB97" s="661"/>
      <c r="AC97" s="661"/>
      <c r="AD97" s="661"/>
      <c r="AE97" s="661"/>
      <c r="AF97" s="661"/>
      <c r="AG97" s="661"/>
      <c r="AH97" s="661"/>
      <c r="AI97" s="661"/>
      <c r="AJ97" s="661"/>
      <c r="AK97" s="661"/>
      <c r="AL97" s="661"/>
      <c r="AM97" s="661"/>
      <c r="AN97" s="661"/>
      <c r="AO97" s="661"/>
      <c r="AP97" s="661"/>
      <c r="AQ97" s="661"/>
      <c r="AR97" s="661"/>
      <c r="AS97" s="661"/>
      <c r="AT97" s="661"/>
      <c r="AU97" s="661"/>
      <c r="AV97" s="661"/>
      <c r="AW97" s="661"/>
      <c r="AX97" s="661"/>
      <c r="AY97" s="661"/>
      <c r="AZ97" s="661"/>
      <c r="BA97" s="661"/>
      <c r="BB97" s="661"/>
      <c r="BC97" s="661"/>
      <c r="BD97" s="661"/>
      <c r="BE97" s="661"/>
      <c r="BF97" s="661"/>
      <c r="BG97" s="661"/>
      <c r="BH97" s="661"/>
      <c r="BI97" s="661"/>
      <c r="BJ97" s="661"/>
      <c r="BK97" s="661"/>
      <c r="BL97" s="661"/>
      <c r="BM97" s="661"/>
      <c r="BN97" s="661"/>
      <c r="BO97" s="661"/>
      <c r="BP97" s="661"/>
      <c r="BQ97" s="661"/>
      <c r="BR97" s="661"/>
      <c r="BS97" s="661"/>
      <c r="BT97" s="661"/>
      <c r="BU97" s="661"/>
      <c r="BV97" s="661"/>
      <c r="BW97" s="661"/>
      <c r="BX97" s="661"/>
      <c r="BY97" s="661"/>
      <c r="BZ97" s="661"/>
      <c r="CA97" s="661"/>
      <c r="CB97" s="661"/>
      <c r="CC97" s="661"/>
      <c r="CD97" s="661"/>
      <c r="CE97" s="661"/>
      <c r="CF97" s="661"/>
      <c r="CG97" s="661"/>
      <c r="CH97" s="661"/>
      <c r="CI97" s="661"/>
      <c r="CJ97" s="661"/>
      <c r="CK97" s="661"/>
      <c r="CL97" s="661"/>
      <c r="CM97" s="661"/>
      <c r="CN97" s="661"/>
      <c r="CO97" s="661"/>
      <c r="CP97" s="661"/>
      <c r="CQ97" s="661"/>
      <c r="CR97" s="661"/>
      <c r="CS97" s="661"/>
      <c r="CT97" s="661"/>
      <c r="CU97" s="661"/>
      <c r="CV97" s="661"/>
      <c r="CW97" s="661"/>
      <c r="CX97" s="661"/>
      <c r="CY97" s="661"/>
      <c r="CZ97" s="661"/>
      <c r="DA97" s="661"/>
      <c r="DB97" s="661"/>
      <c r="DC97" s="661"/>
      <c r="DD97" s="661"/>
      <c r="DE97" s="661"/>
      <c r="DF97" s="661"/>
      <c r="DG97" s="661"/>
      <c r="DH97" s="661"/>
      <c r="DI97" s="661"/>
      <c r="DJ97" s="661"/>
      <c r="DK97" s="661"/>
      <c r="DL97" s="661"/>
      <c r="DM97" s="661"/>
      <c r="DN97" s="661"/>
      <c r="DO97" s="661"/>
      <c r="DP97" s="661"/>
      <c r="DQ97" s="661"/>
      <c r="DR97" s="661"/>
      <c r="DS97" s="661"/>
      <c r="DT97" s="661"/>
      <c r="DU97" s="661"/>
      <c r="DV97" s="661"/>
      <c r="DW97" s="661"/>
      <c r="DX97" s="661"/>
      <c r="DY97" s="661"/>
      <c r="DZ97" s="661"/>
    </row>
    <row r="98" spans="1:131" s="428" customFormat="1" ht="22.5" x14ac:dyDescent="0.2">
      <c r="A98" s="451" t="s">
        <v>375</v>
      </c>
      <c r="B98" s="449" t="s">
        <v>376</v>
      </c>
      <c r="C98" s="626">
        <v>1</v>
      </c>
      <c r="D98" s="627">
        <v>255000</v>
      </c>
      <c r="E98" s="627"/>
      <c r="F98" s="627"/>
      <c r="G98" s="627"/>
      <c r="H98" s="627"/>
      <c r="I98" s="627">
        <v>1</v>
      </c>
      <c r="J98" s="627">
        <v>2</v>
      </c>
      <c r="K98" s="627">
        <v>255000</v>
      </c>
      <c r="L98" s="627">
        <v>1.3302927791247969E-2</v>
      </c>
      <c r="M98" s="627">
        <v>1.6374652038644178E-2</v>
      </c>
      <c r="N98" s="661"/>
      <c r="O98" s="661"/>
      <c r="P98" s="661"/>
      <c r="Q98" s="661"/>
      <c r="R98" s="661"/>
      <c r="S98" s="661"/>
      <c r="T98" s="661"/>
      <c r="U98" s="661"/>
      <c r="V98" s="661"/>
      <c r="W98" s="661"/>
      <c r="X98" s="661"/>
      <c r="Y98" s="661"/>
      <c r="Z98" s="661"/>
      <c r="AA98" s="661"/>
      <c r="AB98" s="661"/>
      <c r="AC98" s="661"/>
      <c r="AD98" s="661"/>
      <c r="AE98" s="661"/>
      <c r="AF98" s="661"/>
      <c r="AG98" s="661"/>
      <c r="AH98" s="661"/>
      <c r="AI98" s="661"/>
      <c r="AJ98" s="661"/>
      <c r="AK98" s="661"/>
      <c r="AL98" s="661"/>
      <c r="AM98" s="661"/>
      <c r="AN98" s="661"/>
      <c r="AO98" s="661"/>
      <c r="AP98" s="661"/>
      <c r="AQ98" s="661"/>
      <c r="AR98" s="661"/>
      <c r="AS98" s="661"/>
      <c r="AT98" s="661"/>
      <c r="AU98" s="661"/>
      <c r="AV98" s="661"/>
      <c r="AW98" s="661"/>
      <c r="AX98" s="661"/>
      <c r="AY98" s="661"/>
      <c r="AZ98" s="661"/>
      <c r="BA98" s="661"/>
      <c r="BB98" s="661"/>
      <c r="BC98" s="661"/>
      <c r="BD98" s="661"/>
      <c r="BE98" s="661"/>
      <c r="BF98" s="661"/>
      <c r="BG98" s="661"/>
      <c r="BH98" s="661"/>
      <c r="BI98" s="661"/>
      <c r="BJ98" s="661"/>
      <c r="BK98" s="661"/>
      <c r="BL98" s="661"/>
      <c r="BM98" s="661"/>
      <c r="BN98" s="661"/>
      <c r="BO98" s="661"/>
      <c r="BP98" s="661"/>
      <c r="BQ98" s="661"/>
      <c r="BR98" s="661"/>
      <c r="BS98" s="661"/>
      <c r="BT98" s="661"/>
      <c r="BU98" s="661"/>
      <c r="BV98" s="661"/>
      <c r="BW98" s="661"/>
      <c r="BX98" s="661"/>
      <c r="BY98" s="661"/>
      <c r="BZ98" s="661"/>
      <c r="CA98" s="661"/>
      <c r="CB98" s="661"/>
      <c r="CC98" s="661"/>
      <c r="CD98" s="661"/>
      <c r="CE98" s="661"/>
      <c r="CF98" s="661"/>
      <c r="CG98" s="661"/>
      <c r="CH98" s="661"/>
      <c r="CI98" s="661"/>
      <c r="CJ98" s="661"/>
      <c r="CK98" s="661"/>
      <c r="CL98" s="661"/>
      <c r="CM98" s="661"/>
      <c r="CN98" s="661"/>
      <c r="CO98" s="661"/>
      <c r="CP98" s="661"/>
      <c r="CQ98" s="661"/>
      <c r="CR98" s="661"/>
      <c r="CS98" s="661"/>
      <c r="CT98" s="661"/>
      <c r="CU98" s="661"/>
      <c r="CV98" s="661"/>
      <c r="CW98" s="661"/>
      <c r="CX98" s="661"/>
      <c r="CY98" s="661"/>
      <c r="CZ98" s="661"/>
      <c r="DA98" s="661"/>
      <c r="DB98" s="661"/>
      <c r="DC98" s="661"/>
      <c r="DD98" s="661"/>
      <c r="DE98" s="661"/>
      <c r="DF98" s="661"/>
      <c r="DG98" s="661"/>
      <c r="DH98" s="661"/>
      <c r="DI98" s="661"/>
      <c r="DJ98" s="661"/>
      <c r="DK98" s="661"/>
      <c r="DL98" s="661"/>
      <c r="DM98" s="661"/>
      <c r="DN98" s="661"/>
      <c r="DO98" s="661"/>
      <c r="DP98" s="661"/>
      <c r="DQ98" s="661"/>
      <c r="DR98" s="661"/>
      <c r="DS98" s="661"/>
      <c r="DT98" s="661"/>
      <c r="DU98" s="661"/>
      <c r="DV98" s="661"/>
      <c r="DW98" s="661"/>
      <c r="DX98" s="661"/>
      <c r="DY98" s="661"/>
      <c r="DZ98" s="661"/>
    </row>
    <row r="99" spans="1:131" s="428" customFormat="1" ht="22.5" x14ac:dyDescent="0.2">
      <c r="A99" s="452" t="s">
        <v>584</v>
      </c>
      <c r="B99" s="450" t="s">
        <v>585</v>
      </c>
      <c r="C99" s="628"/>
      <c r="D99" s="629"/>
      <c r="E99" s="629"/>
      <c r="F99" s="629"/>
      <c r="G99" s="629"/>
      <c r="H99" s="629"/>
      <c r="I99" s="629">
        <v>4</v>
      </c>
      <c r="J99" s="629">
        <v>4</v>
      </c>
      <c r="K99" s="629">
        <v>0</v>
      </c>
      <c r="L99" s="629">
        <v>0</v>
      </c>
      <c r="M99" s="629">
        <v>3.2749304077288356E-2</v>
      </c>
      <c r="N99" s="661"/>
      <c r="O99" s="661"/>
      <c r="P99" s="661"/>
      <c r="Q99" s="661"/>
      <c r="R99" s="661"/>
      <c r="S99" s="661"/>
      <c r="T99" s="661"/>
      <c r="U99" s="661"/>
      <c r="V99" s="661"/>
      <c r="W99" s="661"/>
      <c r="X99" s="661"/>
      <c r="Y99" s="661"/>
      <c r="Z99" s="661"/>
      <c r="AA99" s="661"/>
      <c r="AB99" s="661"/>
      <c r="AC99" s="661"/>
      <c r="AD99" s="661"/>
      <c r="AE99" s="661"/>
      <c r="AF99" s="661"/>
      <c r="AG99" s="661"/>
      <c r="AH99" s="661"/>
      <c r="AI99" s="661"/>
      <c r="AJ99" s="661"/>
      <c r="AK99" s="661"/>
      <c r="AL99" s="661"/>
      <c r="AM99" s="661"/>
      <c r="AN99" s="661"/>
      <c r="AO99" s="661"/>
      <c r="AP99" s="661"/>
      <c r="AQ99" s="661"/>
      <c r="AR99" s="661"/>
      <c r="AS99" s="661"/>
      <c r="AT99" s="661"/>
      <c r="AU99" s="661"/>
      <c r="AV99" s="661"/>
      <c r="AW99" s="661"/>
      <c r="AX99" s="661"/>
      <c r="AY99" s="661"/>
      <c r="AZ99" s="661"/>
      <c r="BA99" s="661"/>
      <c r="BB99" s="661"/>
      <c r="BC99" s="661"/>
      <c r="BD99" s="661"/>
      <c r="BE99" s="661"/>
      <c r="BF99" s="661"/>
      <c r="BG99" s="661"/>
      <c r="BH99" s="661"/>
      <c r="BI99" s="661"/>
      <c r="BJ99" s="661"/>
      <c r="BK99" s="661"/>
      <c r="BL99" s="661"/>
      <c r="BM99" s="661"/>
      <c r="BN99" s="661"/>
      <c r="BO99" s="661"/>
      <c r="BP99" s="661"/>
      <c r="BQ99" s="661"/>
      <c r="BR99" s="661"/>
      <c r="BS99" s="661"/>
      <c r="BT99" s="661"/>
      <c r="BU99" s="661"/>
      <c r="BV99" s="661"/>
      <c r="BW99" s="661"/>
      <c r="BX99" s="661"/>
      <c r="BY99" s="661"/>
      <c r="BZ99" s="661"/>
      <c r="CA99" s="661"/>
      <c r="CB99" s="661"/>
      <c r="CC99" s="661"/>
      <c r="CD99" s="661"/>
      <c r="CE99" s="661"/>
      <c r="CF99" s="661"/>
      <c r="CG99" s="661"/>
      <c r="CH99" s="661"/>
      <c r="CI99" s="661"/>
      <c r="CJ99" s="661"/>
      <c r="CK99" s="661"/>
      <c r="CL99" s="661"/>
      <c r="CM99" s="661"/>
      <c r="CN99" s="661"/>
      <c r="CO99" s="661"/>
      <c r="CP99" s="661"/>
      <c r="CQ99" s="661"/>
      <c r="CR99" s="661"/>
      <c r="CS99" s="661"/>
      <c r="CT99" s="661"/>
      <c r="CU99" s="661"/>
      <c r="CV99" s="661"/>
      <c r="CW99" s="661"/>
      <c r="CX99" s="661"/>
      <c r="CY99" s="661"/>
      <c r="CZ99" s="661"/>
      <c r="DA99" s="661"/>
      <c r="DB99" s="661"/>
      <c r="DC99" s="661"/>
      <c r="DD99" s="661"/>
      <c r="DE99" s="661"/>
      <c r="DF99" s="661"/>
      <c r="DG99" s="661"/>
      <c r="DH99" s="661"/>
      <c r="DI99" s="661"/>
      <c r="DJ99" s="661"/>
      <c r="DK99" s="661"/>
      <c r="DL99" s="661"/>
      <c r="DM99" s="661"/>
      <c r="DN99" s="661"/>
      <c r="DO99" s="661"/>
      <c r="DP99" s="661"/>
      <c r="DQ99" s="661"/>
      <c r="DR99" s="661"/>
      <c r="DS99" s="661"/>
      <c r="DT99" s="661"/>
      <c r="DU99" s="661"/>
      <c r="DV99" s="661"/>
      <c r="DW99" s="661"/>
      <c r="DX99" s="661"/>
      <c r="DY99" s="661"/>
      <c r="DZ99" s="661"/>
    </row>
    <row r="100" spans="1:131" s="428" customFormat="1" ht="11.25" x14ac:dyDescent="0.2">
      <c r="A100" s="451" t="s">
        <v>234</v>
      </c>
      <c r="B100" s="449" t="s">
        <v>235</v>
      </c>
      <c r="C100" s="626">
        <v>4</v>
      </c>
      <c r="D100" s="627">
        <v>3823296.04</v>
      </c>
      <c r="E100" s="627">
        <v>1</v>
      </c>
      <c r="F100" s="627">
        <v>37620.46</v>
      </c>
      <c r="G100" s="627">
        <v>1</v>
      </c>
      <c r="H100" s="627">
        <v>-15188</v>
      </c>
      <c r="I100" s="627">
        <v>0</v>
      </c>
      <c r="J100" s="627">
        <v>6</v>
      </c>
      <c r="K100" s="627">
        <v>3845728.5</v>
      </c>
      <c r="L100" s="627">
        <v>0.20062528839311516</v>
      </c>
      <c r="M100" s="627">
        <v>4.9123956115932538E-2</v>
      </c>
      <c r="N100" s="661"/>
      <c r="O100" s="661"/>
      <c r="P100" s="661"/>
      <c r="Q100" s="661"/>
      <c r="R100" s="661"/>
      <c r="S100" s="661"/>
      <c r="T100" s="661"/>
      <c r="U100" s="661"/>
      <c r="V100" s="661"/>
      <c r="W100" s="661"/>
      <c r="X100" s="661"/>
      <c r="Y100" s="661"/>
      <c r="Z100" s="661"/>
      <c r="AA100" s="661"/>
      <c r="AB100" s="661"/>
      <c r="AC100" s="661"/>
      <c r="AD100" s="661"/>
      <c r="AE100" s="661"/>
      <c r="AF100" s="661"/>
      <c r="AG100" s="661"/>
      <c r="AH100" s="661"/>
      <c r="AI100" s="661"/>
      <c r="AJ100" s="661"/>
      <c r="AK100" s="661"/>
      <c r="AL100" s="661"/>
      <c r="AM100" s="661"/>
      <c r="AN100" s="661"/>
      <c r="AO100" s="661"/>
      <c r="AP100" s="661"/>
      <c r="AQ100" s="661"/>
      <c r="AR100" s="661"/>
      <c r="AS100" s="661"/>
      <c r="AT100" s="661"/>
      <c r="AU100" s="661"/>
      <c r="AV100" s="661"/>
      <c r="AW100" s="661"/>
      <c r="AX100" s="661"/>
      <c r="AY100" s="661"/>
      <c r="AZ100" s="661"/>
      <c r="BA100" s="661"/>
      <c r="BB100" s="661"/>
      <c r="BC100" s="661"/>
      <c r="BD100" s="661"/>
      <c r="BE100" s="661"/>
      <c r="BF100" s="661"/>
      <c r="BG100" s="661"/>
      <c r="BH100" s="661"/>
      <c r="BI100" s="661"/>
      <c r="BJ100" s="661"/>
      <c r="BK100" s="661"/>
      <c r="BL100" s="661"/>
      <c r="BM100" s="661"/>
      <c r="BN100" s="661"/>
      <c r="BO100" s="661"/>
      <c r="BP100" s="661"/>
      <c r="BQ100" s="661"/>
      <c r="BR100" s="661"/>
      <c r="BS100" s="661"/>
      <c r="BT100" s="661"/>
      <c r="BU100" s="661"/>
      <c r="BV100" s="661"/>
      <c r="BW100" s="661"/>
      <c r="BX100" s="661"/>
      <c r="BY100" s="661"/>
      <c r="BZ100" s="661"/>
      <c r="CA100" s="661"/>
      <c r="CB100" s="661"/>
      <c r="CC100" s="661"/>
      <c r="CD100" s="661"/>
      <c r="CE100" s="661"/>
      <c r="CF100" s="661"/>
      <c r="CG100" s="661"/>
      <c r="CH100" s="661"/>
      <c r="CI100" s="661"/>
      <c r="CJ100" s="661"/>
      <c r="CK100" s="661"/>
      <c r="CL100" s="661"/>
      <c r="CM100" s="661"/>
      <c r="CN100" s="661"/>
      <c r="CO100" s="661"/>
      <c r="CP100" s="661"/>
      <c r="CQ100" s="661"/>
      <c r="CR100" s="661"/>
      <c r="CS100" s="661"/>
      <c r="CT100" s="661"/>
      <c r="CU100" s="661"/>
      <c r="CV100" s="661"/>
      <c r="CW100" s="661"/>
      <c r="CX100" s="661"/>
      <c r="CY100" s="661"/>
      <c r="CZ100" s="661"/>
      <c r="DA100" s="661"/>
      <c r="DB100" s="661"/>
      <c r="DC100" s="661"/>
      <c r="DD100" s="661"/>
      <c r="DE100" s="661"/>
      <c r="DF100" s="661"/>
      <c r="DG100" s="661"/>
      <c r="DH100" s="661"/>
      <c r="DI100" s="661"/>
      <c r="DJ100" s="661"/>
      <c r="DK100" s="661"/>
      <c r="DL100" s="661"/>
      <c r="DM100" s="661"/>
      <c r="DN100" s="661"/>
      <c r="DO100" s="661"/>
      <c r="DP100" s="661"/>
      <c r="DQ100" s="661"/>
      <c r="DR100" s="661"/>
      <c r="DS100" s="661"/>
      <c r="DT100" s="661"/>
      <c r="DU100" s="661"/>
      <c r="DV100" s="661"/>
      <c r="DW100" s="661"/>
      <c r="DX100" s="661"/>
      <c r="DY100" s="661"/>
      <c r="DZ100" s="661"/>
    </row>
    <row r="101" spans="1:131" s="428" customFormat="1" ht="22.5" x14ac:dyDescent="0.2">
      <c r="A101" s="452" t="s">
        <v>379</v>
      </c>
      <c r="B101" s="450" t="s">
        <v>380</v>
      </c>
      <c r="C101" s="628">
        <v>1</v>
      </c>
      <c r="D101" s="629">
        <v>227998</v>
      </c>
      <c r="E101" s="629"/>
      <c r="F101" s="629"/>
      <c r="G101" s="629"/>
      <c r="H101" s="629"/>
      <c r="I101" s="629">
        <v>0</v>
      </c>
      <c r="J101" s="629">
        <v>1</v>
      </c>
      <c r="K101" s="629">
        <v>227998</v>
      </c>
      <c r="L101" s="629">
        <v>1.1894278159015507E-2</v>
      </c>
      <c r="M101" s="629">
        <v>8.187326019322089E-3</v>
      </c>
      <c r="N101" s="661"/>
      <c r="O101" s="661"/>
      <c r="P101" s="661"/>
      <c r="Q101" s="661"/>
      <c r="R101" s="661"/>
      <c r="S101" s="661"/>
      <c r="T101" s="661"/>
      <c r="U101" s="661"/>
      <c r="V101" s="661"/>
      <c r="W101" s="661"/>
      <c r="X101" s="661"/>
      <c r="Y101" s="661"/>
      <c r="Z101" s="661"/>
      <c r="AA101" s="661"/>
      <c r="AB101" s="661"/>
      <c r="AC101" s="661"/>
      <c r="AD101" s="661"/>
      <c r="AE101" s="661"/>
      <c r="AF101" s="661"/>
      <c r="AG101" s="661"/>
      <c r="AH101" s="661"/>
      <c r="AI101" s="661"/>
      <c r="AJ101" s="661"/>
      <c r="AK101" s="661"/>
      <c r="AL101" s="661"/>
      <c r="AM101" s="661"/>
      <c r="AN101" s="661"/>
      <c r="AO101" s="661"/>
      <c r="AP101" s="661"/>
      <c r="AQ101" s="661"/>
      <c r="AR101" s="661"/>
      <c r="AS101" s="661"/>
      <c r="AT101" s="661"/>
      <c r="AU101" s="661"/>
      <c r="AV101" s="661"/>
      <c r="AW101" s="661"/>
      <c r="AX101" s="661"/>
      <c r="AY101" s="661"/>
      <c r="AZ101" s="661"/>
      <c r="BA101" s="661"/>
      <c r="BB101" s="661"/>
      <c r="BC101" s="661"/>
      <c r="BD101" s="661"/>
      <c r="BE101" s="661"/>
      <c r="BF101" s="661"/>
      <c r="BG101" s="661"/>
      <c r="BH101" s="661"/>
      <c r="BI101" s="661"/>
      <c r="BJ101" s="661"/>
      <c r="BK101" s="661"/>
      <c r="BL101" s="661"/>
      <c r="BM101" s="661"/>
      <c r="BN101" s="661"/>
      <c r="BO101" s="661"/>
      <c r="BP101" s="661"/>
      <c r="BQ101" s="661"/>
      <c r="BR101" s="661"/>
      <c r="BS101" s="661"/>
      <c r="BT101" s="661"/>
      <c r="BU101" s="661"/>
      <c r="BV101" s="661"/>
      <c r="BW101" s="661"/>
      <c r="BX101" s="661"/>
      <c r="BY101" s="661"/>
      <c r="BZ101" s="661"/>
      <c r="CA101" s="661"/>
      <c r="CB101" s="661"/>
      <c r="CC101" s="661"/>
      <c r="CD101" s="661"/>
      <c r="CE101" s="661"/>
      <c r="CF101" s="661"/>
      <c r="CG101" s="661"/>
      <c r="CH101" s="661"/>
      <c r="CI101" s="661"/>
      <c r="CJ101" s="661"/>
      <c r="CK101" s="661"/>
      <c r="CL101" s="661"/>
      <c r="CM101" s="661"/>
      <c r="CN101" s="661"/>
      <c r="CO101" s="661"/>
      <c r="CP101" s="661"/>
      <c r="CQ101" s="661"/>
      <c r="CR101" s="661"/>
      <c r="CS101" s="661"/>
      <c r="CT101" s="661"/>
      <c r="CU101" s="661"/>
      <c r="CV101" s="661"/>
      <c r="CW101" s="661"/>
      <c r="CX101" s="661"/>
      <c r="CY101" s="661"/>
      <c r="CZ101" s="661"/>
      <c r="DA101" s="661"/>
      <c r="DB101" s="661"/>
      <c r="DC101" s="661"/>
      <c r="DD101" s="661"/>
      <c r="DE101" s="661"/>
      <c r="DF101" s="661"/>
      <c r="DG101" s="661"/>
      <c r="DH101" s="661"/>
      <c r="DI101" s="661"/>
      <c r="DJ101" s="661"/>
      <c r="DK101" s="661"/>
      <c r="DL101" s="661"/>
      <c r="DM101" s="661"/>
      <c r="DN101" s="661"/>
      <c r="DO101" s="661"/>
      <c r="DP101" s="661"/>
      <c r="DQ101" s="661"/>
      <c r="DR101" s="661"/>
      <c r="DS101" s="661"/>
      <c r="DT101" s="661"/>
      <c r="DU101" s="661"/>
      <c r="DV101" s="661"/>
      <c r="DW101" s="661"/>
      <c r="DX101" s="661"/>
      <c r="DY101" s="661"/>
      <c r="DZ101" s="661"/>
    </row>
    <row r="102" spans="1:131" s="428" customFormat="1" ht="22.5" x14ac:dyDescent="0.2">
      <c r="A102" s="451" t="s">
        <v>667</v>
      </c>
      <c r="B102" s="449" t="s">
        <v>668</v>
      </c>
      <c r="C102" s="626"/>
      <c r="D102" s="627"/>
      <c r="E102" s="627"/>
      <c r="F102" s="627"/>
      <c r="G102" s="627"/>
      <c r="H102" s="627"/>
      <c r="I102" s="627">
        <v>1</v>
      </c>
      <c r="J102" s="627">
        <v>1</v>
      </c>
      <c r="K102" s="627">
        <v>0</v>
      </c>
      <c r="L102" s="627">
        <v>0</v>
      </c>
      <c r="M102" s="627">
        <v>8.187326019322089E-3</v>
      </c>
      <c r="N102" s="661"/>
      <c r="O102" s="661"/>
      <c r="P102" s="661"/>
      <c r="Q102" s="661"/>
      <c r="R102" s="661"/>
      <c r="S102" s="661"/>
      <c r="T102" s="661"/>
      <c r="U102" s="661"/>
      <c r="V102" s="661"/>
      <c r="W102" s="661"/>
      <c r="X102" s="661"/>
      <c r="Y102" s="661"/>
      <c r="Z102" s="661"/>
      <c r="AA102" s="661"/>
      <c r="AB102" s="661"/>
      <c r="AC102" s="661"/>
      <c r="AD102" s="661"/>
      <c r="AE102" s="661"/>
      <c r="AF102" s="661"/>
      <c r="AG102" s="661"/>
      <c r="AH102" s="661"/>
      <c r="AI102" s="661"/>
      <c r="AJ102" s="661"/>
      <c r="AK102" s="661"/>
      <c r="AL102" s="661"/>
      <c r="AM102" s="661"/>
      <c r="AN102" s="661"/>
      <c r="AO102" s="661"/>
      <c r="AP102" s="661"/>
      <c r="AQ102" s="661"/>
      <c r="AR102" s="661"/>
      <c r="AS102" s="661"/>
      <c r="AT102" s="661"/>
      <c r="AU102" s="661"/>
      <c r="AV102" s="661"/>
      <c r="AW102" s="661"/>
      <c r="AX102" s="661"/>
      <c r="AY102" s="661"/>
      <c r="AZ102" s="661"/>
      <c r="BA102" s="661"/>
      <c r="BB102" s="661"/>
      <c r="BC102" s="661"/>
      <c r="BD102" s="661"/>
      <c r="BE102" s="661"/>
      <c r="BF102" s="661"/>
      <c r="BG102" s="661"/>
      <c r="BH102" s="661"/>
      <c r="BI102" s="661"/>
      <c r="BJ102" s="661"/>
      <c r="BK102" s="661"/>
      <c r="BL102" s="661"/>
      <c r="BM102" s="661"/>
      <c r="BN102" s="661"/>
      <c r="BO102" s="661"/>
      <c r="BP102" s="661"/>
      <c r="BQ102" s="661"/>
      <c r="BR102" s="661"/>
      <c r="BS102" s="661"/>
      <c r="BT102" s="661"/>
      <c r="BU102" s="661"/>
      <c r="BV102" s="661"/>
      <c r="BW102" s="661"/>
      <c r="BX102" s="661"/>
      <c r="BY102" s="661"/>
      <c r="BZ102" s="661"/>
      <c r="CA102" s="661"/>
      <c r="CB102" s="661"/>
      <c r="CC102" s="661"/>
      <c r="CD102" s="661"/>
      <c r="CE102" s="661"/>
      <c r="CF102" s="661"/>
      <c r="CG102" s="661"/>
      <c r="CH102" s="661"/>
      <c r="CI102" s="661"/>
      <c r="CJ102" s="661"/>
      <c r="CK102" s="661"/>
      <c r="CL102" s="661"/>
      <c r="CM102" s="661"/>
      <c r="CN102" s="661"/>
      <c r="CO102" s="661"/>
      <c r="CP102" s="661"/>
      <c r="CQ102" s="661"/>
      <c r="CR102" s="661"/>
      <c r="CS102" s="661"/>
      <c r="CT102" s="661"/>
      <c r="CU102" s="661"/>
      <c r="CV102" s="661"/>
      <c r="CW102" s="661"/>
      <c r="CX102" s="661"/>
      <c r="CY102" s="661"/>
      <c r="CZ102" s="661"/>
      <c r="DA102" s="661"/>
      <c r="DB102" s="661"/>
      <c r="DC102" s="661"/>
      <c r="DD102" s="661"/>
      <c r="DE102" s="661"/>
      <c r="DF102" s="661"/>
      <c r="DG102" s="661"/>
      <c r="DH102" s="661"/>
      <c r="DI102" s="661"/>
      <c r="DJ102" s="661"/>
      <c r="DK102" s="661"/>
      <c r="DL102" s="661"/>
      <c r="DM102" s="661"/>
      <c r="DN102" s="661"/>
      <c r="DO102" s="661"/>
      <c r="DP102" s="661"/>
      <c r="DQ102" s="661"/>
      <c r="DR102" s="661"/>
      <c r="DS102" s="661"/>
      <c r="DT102" s="661"/>
      <c r="DU102" s="661"/>
      <c r="DV102" s="661"/>
      <c r="DW102" s="661"/>
      <c r="DX102" s="661"/>
      <c r="DY102" s="661"/>
      <c r="DZ102" s="661"/>
    </row>
    <row r="103" spans="1:131" s="428" customFormat="1" ht="11.25" x14ac:dyDescent="0.2">
      <c r="A103" s="452" t="s">
        <v>240</v>
      </c>
      <c r="B103" s="450" t="s">
        <v>241</v>
      </c>
      <c r="C103" s="628">
        <v>1</v>
      </c>
      <c r="D103" s="629">
        <v>323100</v>
      </c>
      <c r="E103" s="629"/>
      <c r="F103" s="629"/>
      <c r="G103" s="629"/>
      <c r="H103" s="629"/>
      <c r="I103" s="629">
        <v>0</v>
      </c>
      <c r="J103" s="629">
        <v>1</v>
      </c>
      <c r="K103" s="629">
        <v>323100</v>
      </c>
      <c r="L103" s="629">
        <v>1.6855592036675367E-2</v>
      </c>
      <c r="M103" s="629">
        <v>8.187326019322089E-3</v>
      </c>
      <c r="N103" s="661"/>
      <c r="O103" s="661"/>
      <c r="P103" s="661"/>
      <c r="Q103" s="661"/>
      <c r="R103" s="661"/>
      <c r="S103" s="661"/>
      <c r="T103" s="661"/>
      <c r="U103" s="661"/>
      <c r="V103" s="661"/>
      <c r="W103" s="661"/>
      <c r="X103" s="661"/>
      <c r="Y103" s="661"/>
      <c r="Z103" s="661"/>
      <c r="AA103" s="661"/>
      <c r="AB103" s="661"/>
      <c r="AC103" s="661"/>
      <c r="AD103" s="661"/>
      <c r="AE103" s="661"/>
      <c r="AF103" s="661"/>
      <c r="AG103" s="661"/>
      <c r="AH103" s="661"/>
      <c r="AI103" s="661"/>
      <c r="AJ103" s="661"/>
      <c r="AK103" s="661"/>
      <c r="AL103" s="661"/>
      <c r="AM103" s="661"/>
      <c r="AN103" s="661"/>
      <c r="AO103" s="661"/>
      <c r="AP103" s="661"/>
      <c r="AQ103" s="661"/>
      <c r="AR103" s="661"/>
      <c r="AS103" s="661"/>
      <c r="AT103" s="661"/>
      <c r="AU103" s="661"/>
      <c r="AV103" s="661"/>
      <c r="AW103" s="661"/>
      <c r="AX103" s="661"/>
      <c r="AY103" s="661"/>
      <c r="AZ103" s="661"/>
      <c r="BA103" s="661"/>
      <c r="BB103" s="661"/>
      <c r="BC103" s="661"/>
      <c r="BD103" s="661"/>
      <c r="BE103" s="661"/>
      <c r="BF103" s="661"/>
      <c r="BG103" s="661"/>
      <c r="BH103" s="661"/>
      <c r="BI103" s="661"/>
      <c r="BJ103" s="661"/>
      <c r="BK103" s="661"/>
      <c r="BL103" s="661"/>
      <c r="BM103" s="661"/>
      <c r="BN103" s="661"/>
      <c r="BO103" s="661"/>
      <c r="BP103" s="661"/>
      <c r="BQ103" s="661"/>
      <c r="BR103" s="661"/>
      <c r="BS103" s="661"/>
      <c r="BT103" s="661"/>
      <c r="BU103" s="661"/>
      <c r="BV103" s="661"/>
      <c r="BW103" s="661"/>
      <c r="BX103" s="661"/>
      <c r="BY103" s="661"/>
      <c r="BZ103" s="661"/>
      <c r="CA103" s="661"/>
      <c r="CB103" s="661"/>
      <c r="CC103" s="661"/>
      <c r="CD103" s="661"/>
      <c r="CE103" s="661"/>
      <c r="CF103" s="661"/>
      <c r="CG103" s="661"/>
      <c r="CH103" s="661"/>
      <c r="CI103" s="661"/>
      <c r="CJ103" s="661"/>
      <c r="CK103" s="661"/>
      <c r="CL103" s="661"/>
      <c r="CM103" s="661"/>
      <c r="CN103" s="661"/>
      <c r="CO103" s="661"/>
      <c r="CP103" s="661"/>
      <c r="CQ103" s="661"/>
      <c r="CR103" s="661"/>
      <c r="CS103" s="661"/>
      <c r="CT103" s="661"/>
      <c r="CU103" s="661"/>
      <c r="CV103" s="661"/>
      <c r="CW103" s="661"/>
      <c r="CX103" s="661"/>
      <c r="CY103" s="661"/>
      <c r="CZ103" s="661"/>
      <c r="DA103" s="661"/>
      <c r="DB103" s="661"/>
      <c r="DC103" s="661"/>
      <c r="DD103" s="661"/>
      <c r="DE103" s="661"/>
      <c r="DF103" s="661"/>
      <c r="DG103" s="661"/>
      <c r="DH103" s="661"/>
      <c r="DI103" s="661"/>
      <c r="DJ103" s="661"/>
      <c r="DK103" s="661"/>
      <c r="DL103" s="661"/>
      <c r="DM103" s="661"/>
      <c r="DN103" s="661"/>
      <c r="DO103" s="661"/>
      <c r="DP103" s="661"/>
      <c r="DQ103" s="661"/>
      <c r="DR103" s="661"/>
      <c r="DS103" s="661"/>
      <c r="DT103" s="661"/>
      <c r="DU103" s="661"/>
      <c r="DV103" s="661"/>
      <c r="DW103" s="661"/>
      <c r="DX103" s="661"/>
      <c r="DY103" s="661"/>
      <c r="DZ103" s="661"/>
    </row>
    <row r="104" spans="1:131" s="428" customFormat="1" ht="11.25" x14ac:dyDescent="0.2">
      <c r="A104" s="451" t="s">
        <v>242</v>
      </c>
      <c r="B104" s="449" t="s">
        <v>243</v>
      </c>
      <c r="C104" s="626">
        <v>5</v>
      </c>
      <c r="D104" s="627">
        <v>765216</v>
      </c>
      <c r="E104" s="627">
        <v>1</v>
      </c>
      <c r="F104" s="627">
        <v>22109.16</v>
      </c>
      <c r="G104" s="627"/>
      <c r="H104" s="627"/>
      <c r="I104" s="627">
        <v>0</v>
      </c>
      <c r="J104" s="627">
        <v>6</v>
      </c>
      <c r="K104" s="627">
        <v>787325.16</v>
      </c>
      <c r="L104" s="627">
        <v>4.107345000671668E-2</v>
      </c>
      <c r="M104" s="627">
        <v>4.9123956115932538E-2</v>
      </c>
      <c r="N104" s="661"/>
      <c r="O104" s="661"/>
      <c r="P104" s="661"/>
      <c r="Q104" s="661"/>
      <c r="R104" s="661"/>
      <c r="S104" s="661"/>
      <c r="T104" s="661"/>
      <c r="U104" s="661"/>
      <c r="V104" s="661"/>
      <c r="W104" s="661"/>
      <c r="X104" s="661"/>
      <c r="Y104" s="661"/>
      <c r="Z104" s="661"/>
      <c r="AA104" s="661"/>
      <c r="AB104" s="661"/>
      <c r="AC104" s="661"/>
      <c r="AD104" s="661"/>
      <c r="AE104" s="661"/>
      <c r="AF104" s="661"/>
      <c r="AG104" s="661"/>
      <c r="AH104" s="661"/>
      <c r="AI104" s="661"/>
      <c r="AJ104" s="661"/>
      <c r="AK104" s="661"/>
      <c r="AL104" s="661"/>
      <c r="AM104" s="661"/>
      <c r="AN104" s="661"/>
      <c r="AO104" s="661"/>
      <c r="AP104" s="661"/>
      <c r="AQ104" s="661"/>
      <c r="AR104" s="661"/>
      <c r="AS104" s="661"/>
      <c r="AT104" s="661"/>
      <c r="AU104" s="661"/>
      <c r="AV104" s="661"/>
      <c r="AW104" s="661"/>
      <c r="AX104" s="661"/>
      <c r="AY104" s="661"/>
      <c r="AZ104" s="661"/>
      <c r="BA104" s="661"/>
      <c r="BB104" s="661"/>
      <c r="BC104" s="661"/>
      <c r="BD104" s="661"/>
      <c r="BE104" s="661"/>
      <c r="BF104" s="661"/>
      <c r="BG104" s="661"/>
      <c r="BH104" s="661"/>
      <c r="BI104" s="661"/>
      <c r="BJ104" s="661"/>
      <c r="BK104" s="661"/>
      <c r="BL104" s="661"/>
      <c r="BM104" s="661"/>
      <c r="BN104" s="661"/>
      <c r="BO104" s="661"/>
      <c r="BP104" s="661"/>
      <c r="BQ104" s="661"/>
      <c r="BR104" s="661"/>
      <c r="BS104" s="661"/>
      <c r="BT104" s="661"/>
      <c r="BU104" s="661"/>
      <c r="BV104" s="661"/>
      <c r="BW104" s="661"/>
      <c r="BX104" s="661"/>
      <c r="BY104" s="661"/>
      <c r="BZ104" s="661"/>
      <c r="CA104" s="661"/>
      <c r="CB104" s="661"/>
      <c r="CC104" s="661"/>
      <c r="CD104" s="661"/>
      <c r="CE104" s="661"/>
      <c r="CF104" s="661"/>
      <c r="CG104" s="661"/>
      <c r="CH104" s="661"/>
      <c r="CI104" s="661"/>
      <c r="CJ104" s="661"/>
      <c r="CK104" s="661"/>
      <c r="CL104" s="661"/>
      <c r="CM104" s="661"/>
      <c r="CN104" s="661"/>
      <c r="CO104" s="661"/>
      <c r="CP104" s="661"/>
      <c r="CQ104" s="661"/>
      <c r="CR104" s="661"/>
      <c r="CS104" s="661"/>
      <c r="CT104" s="661"/>
      <c r="CU104" s="661"/>
      <c r="CV104" s="661"/>
      <c r="CW104" s="661"/>
      <c r="CX104" s="661"/>
      <c r="CY104" s="661"/>
      <c r="CZ104" s="661"/>
      <c r="DA104" s="661"/>
      <c r="DB104" s="661"/>
      <c r="DC104" s="661"/>
      <c r="DD104" s="661"/>
      <c r="DE104" s="661"/>
      <c r="DF104" s="661"/>
      <c r="DG104" s="661"/>
      <c r="DH104" s="661"/>
      <c r="DI104" s="661"/>
      <c r="DJ104" s="661"/>
      <c r="DK104" s="661"/>
      <c r="DL104" s="661"/>
      <c r="DM104" s="661"/>
      <c r="DN104" s="661"/>
      <c r="DO104" s="661"/>
      <c r="DP104" s="661"/>
      <c r="DQ104" s="661"/>
      <c r="DR104" s="661"/>
      <c r="DS104" s="661"/>
      <c r="DT104" s="661"/>
      <c r="DU104" s="661"/>
      <c r="DV104" s="661"/>
      <c r="DW104" s="661"/>
      <c r="DX104" s="661"/>
      <c r="DY104" s="661"/>
      <c r="DZ104" s="661"/>
    </row>
    <row r="105" spans="1:131" s="428" customFormat="1" ht="22.5" x14ac:dyDescent="0.2">
      <c r="A105" s="452" t="s">
        <v>244</v>
      </c>
      <c r="B105" s="450" t="s">
        <v>245</v>
      </c>
      <c r="C105" s="628">
        <v>10</v>
      </c>
      <c r="D105" s="629">
        <v>7073279.1600000001</v>
      </c>
      <c r="E105" s="629"/>
      <c r="F105" s="629"/>
      <c r="G105" s="629">
        <v>4</v>
      </c>
      <c r="H105" s="629">
        <v>-2486017</v>
      </c>
      <c r="I105" s="629">
        <v>2</v>
      </c>
      <c r="J105" s="629">
        <v>16</v>
      </c>
      <c r="K105" s="629">
        <v>4587262.16</v>
      </c>
      <c r="L105" s="629">
        <v>0.23930987166276152</v>
      </c>
      <c r="M105" s="629">
        <v>0.13099721630915342</v>
      </c>
      <c r="N105" s="661"/>
      <c r="O105" s="661"/>
      <c r="P105" s="661"/>
      <c r="Q105" s="661"/>
      <c r="R105" s="661"/>
      <c r="S105" s="661"/>
      <c r="T105" s="661"/>
      <c r="U105" s="661"/>
      <c r="V105" s="661"/>
      <c r="W105" s="661"/>
      <c r="X105" s="661"/>
      <c r="Y105" s="661"/>
      <c r="Z105" s="661"/>
      <c r="AA105" s="661"/>
      <c r="AB105" s="661"/>
      <c r="AC105" s="661"/>
      <c r="AD105" s="661"/>
      <c r="AE105" s="661"/>
      <c r="AF105" s="661"/>
      <c r="AG105" s="661"/>
      <c r="AH105" s="661"/>
      <c r="AI105" s="661"/>
      <c r="AJ105" s="661"/>
      <c r="AK105" s="661"/>
      <c r="AL105" s="661"/>
      <c r="AM105" s="661"/>
      <c r="AN105" s="661"/>
      <c r="AO105" s="661"/>
      <c r="AP105" s="661"/>
      <c r="AQ105" s="661"/>
      <c r="AR105" s="661"/>
      <c r="AS105" s="661"/>
      <c r="AT105" s="661"/>
      <c r="AU105" s="661"/>
      <c r="AV105" s="661"/>
      <c r="AW105" s="661"/>
      <c r="AX105" s="661"/>
      <c r="AY105" s="661"/>
      <c r="AZ105" s="661"/>
      <c r="BA105" s="661"/>
      <c r="BB105" s="661"/>
      <c r="BC105" s="661"/>
      <c r="BD105" s="661"/>
      <c r="BE105" s="661"/>
      <c r="BF105" s="661"/>
      <c r="BG105" s="661"/>
      <c r="BH105" s="661"/>
      <c r="BI105" s="661"/>
      <c r="BJ105" s="661"/>
      <c r="BK105" s="661"/>
      <c r="BL105" s="661"/>
      <c r="BM105" s="661"/>
      <c r="BN105" s="661"/>
      <c r="BO105" s="661"/>
      <c r="BP105" s="661"/>
      <c r="BQ105" s="661"/>
      <c r="BR105" s="661"/>
      <c r="BS105" s="661"/>
      <c r="BT105" s="661"/>
      <c r="BU105" s="661"/>
      <c r="BV105" s="661"/>
      <c r="BW105" s="661"/>
      <c r="BX105" s="661"/>
      <c r="BY105" s="661"/>
      <c r="BZ105" s="661"/>
      <c r="CA105" s="661"/>
      <c r="CB105" s="661"/>
      <c r="CC105" s="661"/>
      <c r="CD105" s="661"/>
      <c r="CE105" s="661"/>
      <c r="CF105" s="661"/>
      <c r="CG105" s="661"/>
      <c r="CH105" s="661"/>
      <c r="CI105" s="661"/>
      <c r="CJ105" s="661"/>
      <c r="CK105" s="661"/>
      <c r="CL105" s="661"/>
      <c r="CM105" s="661"/>
      <c r="CN105" s="661"/>
      <c r="CO105" s="661"/>
      <c r="CP105" s="661"/>
      <c r="CQ105" s="661"/>
      <c r="CR105" s="661"/>
      <c r="CS105" s="661"/>
      <c r="CT105" s="661"/>
      <c r="CU105" s="661"/>
      <c r="CV105" s="661"/>
      <c r="CW105" s="661"/>
      <c r="CX105" s="661"/>
      <c r="CY105" s="661"/>
      <c r="CZ105" s="661"/>
      <c r="DA105" s="661"/>
      <c r="DB105" s="661"/>
      <c r="DC105" s="661"/>
      <c r="DD105" s="661"/>
      <c r="DE105" s="661"/>
      <c r="DF105" s="661"/>
      <c r="DG105" s="661"/>
      <c r="DH105" s="661"/>
      <c r="DI105" s="661"/>
      <c r="DJ105" s="661"/>
      <c r="DK105" s="661"/>
      <c r="DL105" s="661"/>
      <c r="DM105" s="661"/>
      <c r="DN105" s="661"/>
      <c r="DO105" s="661"/>
      <c r="DP105" s="661"/>
      <c r="DQ105" s="661"/>
      <c r="DR105" s="661"/>
      <c r="DS105" s="661"/>
      <c r="DT105" s="661"/>
      <c r="DU105" s="661"/>
      <c r="DV105" s="661"/>
      <c r="DW105" s="661"/>
      <c r="DX105" s="661"/>
      <c r="DY105" s="661"/>
      <c r="DZ105" s="661"/>
    </row>
    <row r="106" spans="1:131" s="428" customFormat="1" ht="11.25" x14ac:dyDescent="0.2">
      <c r="A106" s="451" t="s">
        <v>383</v>
      </c>
      <c r="B106" s="449" t="s">
        <v>384</v>
      </c>
      <c r="C106" s="626">
        <v>5</v>
      </c>
      <c r="D106" s="627">
        <v>996100</v>
      </c>
      <c r="E106" s="627">
        <v>9</v>
      </c>
      <c r="F106" s="627">
        <v>547723.46</v>
      </c>
      <c r="G106" s="627">
        <v>1</v>
      </c>
      <c r="H106" s="627">
        <v>-12000</v>
      </c>
      <c r="I106" s="627">
        <v>0</v>
      </c>
      <c r="J106" s="627">
        <v>15</v>
      </c>
      <c r="K106" s="627">
        <v>1531823.46</v>
      </c>
      <c r="L106" s="627">
        <v>7.991269363654753E-2</v>
      </c>
      <c r="M106" s="627">
        <v>0.12280989028983134</v>
      </c>
      <c r="N106" s="661"/>
      <c r="O106" s="661"/>
      <c r="P106" s="661"/>
      <c r="Q106" s="661"/>
      <c r="R106" s="661"/>
      <c r="S106" s="661"/>
      <c r="T106" s="661"/>
      <c r="U106" s="661"/>
      <c r="V106" s="661"/>
      <c r="W106" s="661"/>
      <c r="X106" s="661"/>
      <c r="Y106" s="661"/>
      <c r="Z106" s="661"/>
      <c r="AA106" s="661"/>
      <c r="AB106" s="661"/>
      <c r="AC106" s="661"/>
      <c r="AD106" s="661"/>
      <c r="AE106" s="661"/>
      <c r="AF106" s="661"/>
      <c r="AG106" s="661"/>
      <c r="AH106" s="661"/>
      <c r="AI106" s="661"/>
      <c r="AJ106" s="661"/>
      <c r="AK106" s="661"/>
      <c r="AL106" s="661"/>
      <c r="AM106" s="661"/>
      <c r="AN106" s="661"/>
      <c r="AO106" s="661"/>
      <c r="AP106" s="661"/>
      <c r="AQ106" s="661"/>
      <c r="AR106" s="661"/>
      <c r="AS106" s="661"/>
      <c r="AT106" s="661"/>
      <c r="AU106" s="661"/>
      <c r="AV106" s="661"/>
      <c r="AW106" s="661"/>
      <c r="AX106" s="661"/>
      <c r="AY106" s="661"/>
      <c r="AZ106" s="661"/>
      <c r="BA106" s="661"/>
      <c r="BB106" s="661"/>
      <c r="BC106" s="661"/>
      <c r="BD106" s="661"/>
      <c r="BE106" s="661"/>
      <c r="BF106" s="661"/>
      <c r="BG106" s="661"/>
      <c r="BH106" s="661"/>
      <c r="BI106" s="661"/>
      <c r="BJ106" s="661"/>
      <c r="BK106" s="661"/>
      <c r="BL106" s="661"/>
      <c r="BM106" s="661"/>
      <c r="BN106" s="661"/>
      <c r="BO106" s="661"/>
      <c r="BP106" s="661"/>
      <c r="BQ106" s="661"/>
      <c r="BR106" s="661"/>
      <c r="BS106" s="661"/>
      <c r="BT106" s="661"/>
      <c r="BU106" s="661"/>
      <c r="BV106" s="661"/>
      <c r="BW106" s="661"/>
      <c r="BX106" s="661"/>
      <c r="BY106" s="661"/>
      <c r="BZ106" s="661"/>
      <c r="CA106" s="661"/>
      <c r="CB106" s="661"/>
      <c r="CC106" s="661"/>
      <c r="CD106" s="661"/>
      <c r="CE106" s="661"/>
      <c r="CF106" s="661"/>
      <c r="CG106" s="661"/>
      <c r="CH106" s="661"/>
      <c r="CI106" s="661"/>
      <c r="CJ106" s="661"/>
      <c r="CK106" s="661"/>
      <c r="CL106" s="661"/>
      <c r="CM106" s="661"/>
      <c r="CN106" s="661"/>
      <c r="CO106" s="661"/>
      <c r="CP106" s="661"/>
      <c r="CQ106" s="661"/>
      <c r="CR106" s="661"/>
      <c r="CS106" s="661"/>
      <c r="CT106" s="661"/>
      <c r="CU106" s="661"/>
      <c r="CV106" s="661"/>
      <c r="CW106" s="661"/>
      <c r="CX106" s="661"/>
      <c r="CY106" s="661"/>
      <c r="CZ106" s="661"/>
      <c r="DA106" s="661"/>
      <c r="DB106" s="661"/>
      <c r="DC106" s="661"/>
      <c r="DD106" s="661"/>
      <c r="DE106" s="661"/>
      <c r="DF106" s="661"/>
      <c r="DG106" s="661"/>
      <c r="DH106" s="661"/>
      <c r="DI106" s="661"/>
      <c r="DJ106" s="661"/>
      <c r="DK106" s="661"/>
      <c r="DL106" s="661"/>
      <c r="DM106" s="661"/>
      <c r="DN106" s="661"/>
      <c r="DO106" s="661"/>
      <c r="DP106" s="661"/>
      <c r="DQ106" s="661"/>
      <c r="DR106" s="661"/>
      <c r="DS106" s="661"/>
      <c r="DT106" s="661"/>
      <c r="DU106" s="661"/>
      <c r="DV106" s="661"/>
      <c r="DW106" s="661"/>
      <c r="DX106" s="661"/>
      <c r="DY106" s="661"/>
      <c r="DZ106" s="661"/>
    </row>
    <row r="107" spans="1:131" s="428" customFormat="1" ht="11.25" x14ac:dyDescent="0.2">
      <c r="A107" s="452" t="s">
        <v>250</v>
      </c>
      <c r="B107" s="450" t="s">
        <v>251</v>
      </c>
      <c r="C107" s="628">
        <v>247</v>
      </c>
      <c r="D107" s="629">
        <v>14395525.999999998</v>
      </c>
      <c r="E107" s="629">
        <v>41</v>
      </c>
      <c r="F107" s="629">
        <v>371649.07</v>
      </c>
      <c r="G107" s="629">
        <v>162</v>
      </c>
      <c r="H107" s="629">
        <v>-2233118.5</v>
      </c>
      <c r="I107" s="629">
        <v>14</v>
      </c>
      <c r="J107" s="629">
        <v>464</v>
      </c>
      <c r="K107" s="629">
        <v>12534056.569999998</v>
      </c>
      <c r="L107" s="629">
        <v>0.65388097836128301</v>
      </c>
      <c r="M107" s="629">
        <v>3.7989192729654495</v>
      </c>
      <c r="N107" s="661"/>
      <c r="O107" s="661"/>
      <c r="P107" s="661"/>
      <c r="Q107" s="661"/>
      <c r="R107" s="661"/>
      <c r="S107" s="661"/>
      <c r="T107" s="661"/>
      <c r="U107" s="661"/>
      <c r="V107" s="661"/>
      <c r="W107" s="661"/>
      <c r="X107" s="661"/>
      <c r="Y107" s="661"/>
      <c r="Z107" s="661"/>
      <c r="AA107" s="661"/>
      <c r="AB107" s="661"/>
      <c r="AC107" s="661"/>
      <c r="AD107" s="661"/>
      <c r="AE107" s="661"/>
      <c r="AF107" s="661"/>
      <c r="AG107" s="661"/>
      <c r="AH107" s="661"/>
      <c r="AI107" s="661"/>
      <c r="AJ107" s="661"/>
      <c r="AK107" s="661"/>
      <c r="AL107" s="661"/>
      <c r="AM107" s="661"/>
      <c r="AN107" s="661"/>
      <c r="AO107" s="661"/>
      <c r="AP107" s="661"/>
      <c r="AQ107" s="661"/>
      <c r="AR107" s="661"/>
      <c r="AS107" s="661"/>
      <c r="AT107" s="661"/>
      <c r="AU107" s="661"/>
      <c r="AV107" s="661"/>
      <c r="AW107" s="661"/>
      <c r="AX107" s="661"/>
      <c r="AY107" s="661"/>
      <c r="AZ107" s="661"/>
      <c r="BA107" s="661"/>
      <c r="BB107" s="661"/>
      <c r="BC107" s="661"/>
      <c r="BD107" s="661"/>
      <c r="BE107" s="661"/>
      <c r="BF107" s="661"/>
      <c r="BG107" s="661"/>
      <c r="BH107" s="661"/>
      <c r="BI107" s="661"/>
      <c r="BJ107" s="661"/>
      <c r="BK107" s="661"/>
      <c r="BL107" s="661"/>
      <c r="BM107" s="661"/>
      <c r="BN107" s="661"/>
      <c r="BO107" s="661"/>
      <c r="BP107" s="661"/>
      <c r="BQ107" s="661"/>
      <c r="BR107" s="661"/>
      <c r="BS107" s="661"/>
      <c r="BT107" s="661"/>
      <c r="BU107" s="661"/>
      <c r="BV107" s="661"/>
      <c r="BW107" s="661"/>
      <c r="BX107" s="661"/>
      <c r="BY107" s="661"/>
      <c r="BZ107" s="661"/>
      <c r="CA107" s="661"/>
      <c r="CB107" s="661"/>
      <c r="CC107" s="661"/>
      <c r="CD107" s="661"/>
      <c r="CE107" s="661"/>
      <c r="CF107" s="661"/>
      <c r="CG107" s="661"/>
      <c r="CH107" s="661"/>
      <c r="CI107" s="661"/>
      <c r="CJ107" s="661"/>
      <c r="CK107" s="661"/>
      <c r="CL107" s="661"/>
      <c r="CM107" s="661"/>
      <c r="CN107" s="661"/>
      <c r="CO107" s="661"/>
      <c r="CP107" s="661"/>
      <c r="CQ107" s="661"/>
      <c r="CR107" s="661"/>
      <c r="CS107" s="661"/>
      <c r="CT107" s="661"/>
      <c r="CU107" s="661"/>
      <c r="CV107" s="661"/>
      <c r="CW107" s="661"/>
      <c r="CX107" s="661"/>
      <c r="CY107" s="661"/>
      <c r="CZ107" s="661"/>
      <c r="DA107" s="661"/>
      <c r="DB107" s="661"/>
      <c r="DC107" s="661"/>
      <c r="DD107" s="661"/>
      <c r="DE107" s="661"/>
      <c r="DF107" s="661"/>
      <c r="DG107" s="661"/>
      <c r="DH107" s="661"/>
      <c r="DI107" s="661"/>
      <c r="DJ107" s="661"/>
      <c r="DK107" s="661"/>
      <c r="DL107" s="661"/>
      <c r="DM107" s="661"/>
      <c r="DN107" s="661"/>
      <c r="DO107" s="661"/>
      <c r="DP107" s="661"/>
      <c r="DQ107" s="661"/>
      <c r="DR107" s="661"/>
      <c r="DS107" s="661"/>
      <c r="DT107" s="661"/>
      <c r="DU107" s="661"/>
      <c r="DV107" s="661"/>
      <c r="DW107" s="661"/>
      <c r="DX107" s="661"/>
      <c r="DY107" s="661"/>
      <c r="DZ107" s="661"/>
    </row>
    <row r="108" spans="1:131" s="449" customFormat="1" ht="33.75" x14ac:dyDescent="0.2">
      <c r="A108" s="449" t="s">
        <v>254</v>
      </c>
      <c r="B108" s="449" t="s">
        <v>255</v>
      </c>
      <c r="C108" s="626">
        <v>6</v>
      </c>
      <c r="D108" s="627">
        <v>8379984.5799999991</v>
      </c>
      <c r="E108" s="627">
        <v>2</v>
      </c>
      <c r="F108" s="627">
        <v>122335.1</v>
      </c>
      <c r="G108" s="627">
        <v>1</v>
      </c>
      <c r="H108" s="627">
        <v>-100000</v>
      </c>
      <c r="I108" s="627">
        <v>0</v>
      </c>
      <c r="J108" s="627">
        <v>9</v>
      </c>
      <c r="K108" s="627">
        <v>8402319.6799999997</v>
      </c>
      <c r="L108" s="627">
        <v>0.43833510581184998</v>
      </c>
      <c r="M108" s="627">
        <v>7.3685934173898807E-2</v>
      </c>
      <c r="N108" s="669"/>
      <c r="O108" s="669"/>
      <c r="P108" s="669"/>
      <c r="Q108" s="669"/>
      <c r="R108" s="669"/>
      <c r="S108" s="669"/>
      <c r="T108" s="669"/>
      <c r="U108" s="669"/>
      <c r="V108" s="669"/>
      <c r="W108" s="669"/>
      <c r="X108" s="669"/>
      <c r="Y108" s="669"/>
      <c r="Z108" s="669"/>
      <c r="AA108" s="669"/>
      <c r="AB108" s="669"/>
      <c r="AC108" s="669"/>
      <c r="AD108" s="669"/>
      <c r="AE108" s="669"/>
      <c r="AF108" s="669"/>
      <c r="AG108" s="669"/>
      <c r="AH108" s="669"/>
      <c r="AI108" s="669"/>
      <c r="AJ108" s="669"/>
      <c r="AK108" s="669"/>
      <c r="AL108" s="669"/>
      <c r="AM108" s="669"/>
      <c r="AN108" s="669"/>
      <c r="AO108" s="669"/>
      <c r="AP108" s="669"/>
      <c r="AQ108" s="669"/>
      <c r="AR108" s="669"/>
      <c r="AS108" s="669"/>
      <c r="AT108" s="669"/>
      <c r="AU108" s="669"/>
      <c r="AV108" s="669"/>
      <c r="AW108" s="669"/>
      <c r="AX108" s="669"/>
      <c r="AY108" s="669"/>
      <c r="AZ108" s="669"/>
      <c r="BA108" s="669"/>
      <c r="BB108" s="669"/>
      <c r="BC108" s="669"/>
      <c r="BD108" s="669"/>
      <c r="BE108" s="669"/>
      <c r="BF108" s="669"/>
      <c r="BG108" s="669"/>
      <c r="BH108" s="669"/>
      <c r="BI108" s="669"/>
      <c r="BJ108" s="669"/>
      <c r="BK108" s="669"/>
      <c r="BL108" s="669"/>
      <c r="BM108" s="669"/>
      <c r="BN108" s="669"/>
      <c r="BO108" s="669"/>
      <c r="BP108" s="669"/>
      <c r="BQ108" s="669"/>
      <c r="BR108" s="669"/>
      <c r="BS108" s="669"/>
      <c r="BT108" s="669"/>
      <c r="BU108" s="669"/>
      <c r="BV108" s="669"/>
      <c r="BW108" s="669"/>
      <c r="BX108" s="669"/>
      <c r="BY108" s="669"/>
      <c r="BZ108" s="669"/>
      <c r="CA108" s="669"/>
      <c r="CB108" s="669"/>
      <c r="CC108" s="669"/>
      <c r="CD108" s="669"/>
      <c r="CE108" s="669"/>
      <c r="CF108" s="669"/>
      <c r="CG108" s="669"/>
      <c r="CH108" s="669"/>
      <c r="CI108" s="669"/>
      <c r="CJ108" s="669"/>
      <c r="CK108" s="669"/>
      <c r="CL108" s="669"/>
      <c r="CM108" s="669"/>
      <c r="CN108" s="669"/>
      <c r="CO108" s="669"/>
      <c r="CP108" s="669"/>
      <c r="CQ108" s="669"/>
      <c r="CR108" s="669"/>
      <c r="CS108" s="669"/>
      <c r="CT108" s="669"/>
      <c r="CU108" s="669"/>
      <c r="CV108" s="669"/>
      <c r="CW108" s="669"/>
      <c r="CX108" s="669"/>
      <c r="CY108" s="669"/>
      <c r="CZ108" s="669"/>
      <c r="DA108" s="669"/>
      <c r="DB108" s="669"/>
      <c r="DC108" s="669"/>
      <c r="DD108" s="669"/>
      <c r="DE108" s="669"/>
      <c r="DF108" s="669"/>
      <c r="DG108" s="669"/>
      <c r="DH108" s="669"/>
      <c r="DI108" s="669"/>
      <c r="DJ108" s="669"/>
      <c r="DK108" s="669"/>
      <c r="DL108" s="669"/>
      <c r="DM108" s="669"/>
      <c r="DN108" s="669"/>
      <c r="DO108" s="669"/>
      <c r="DP108" s="669"/>
      <c r="DQ108" s="669"/>
      <c r="DR108" s="669"/>
      <c r="DS108" s="669"/>
      <c r="DT108" s="669"/>
      <c r="DU108" s="669"/>
      <c r="DV108" s="669"/>
      <c r="DW108" s="669"/>
      <c r="DX108" s="669"/>
      <c r="DY108" s="669"/>
      <c r="DZ108" s="669"/>
      <c r="EA108" s="666"/>
    </row>
    <row r="109" spans="1:131" s="450" customFormat="1" ht="22.5" x14ac:dyDescent="0.2">
      <c r="A109" s="450" t="s">
        <v>256</v>
      </c>
      <c r="B109" s="450" t="s">
        <v>257</v>
      </c>
      <c r="C109" s="628">
        <v>5</v>
      </c>
      <c r="D109" s="629">
        <v>5579034.5800000001</v>
      </c>
      <c r="E109" s="629"/>
      <c r="F109" s="629"/>
      <c r="G109" s="629">
        <v>1</v>
      </c>
      <c r="H109" s="629">
        <v>-119997.77</v>
      </c>
      <c r="I109" s="629">
        <v>1</v>
      </c>
      <c r="J109" s="629">
        <v>7</v>
      </c>
      <c r="K109" s="629">
        <v>5459036.8100000005</v>
      </c>
      <c r="L109" s="629">
        <v>0.28478891173801824</v>
      </c>
      <c r="M109" s="629">
        <v>5.7311282135254625E-2</v>
      </c>
      <c r="N109" s="670"/>
      <c r="O109" s="670"/>
      <c r="P109" s="670"/>
      <c r="Q109" s="670"/>
      <c r="R109" s="670"/>
      <c r="S109" s="670"/>
      <c r="T109" s="670"/>
      <c r="U109" s="670"/>
      <c r="V109" s="670"/>
      <c r="W109" s="670"/>
      <c r="X109" s="670"/>
      <c r="Y109" s="670"/>
      <c r="Z109" s="670"/>
      <c r="AA109" s="670"/>
      <c r="AB109" s="670"/>
      <c r="AC109" s="670"/>
      <c r="AD109" s="670"/>
      <c r="AE109" s="670"/>
      <c r="AF109" s="670"/>
      <c r="AG109" s="670"/>
      <c r="AH109" s="670"/>
      <c r="AI109" s="670"/>
      <c r="AJ109" s="670"/>
      <c r="AK109" s="670"/>
      <c r="AL109" s="670"/>
      <c r="AM109" s="670"/>
      <c r="AN109" s="670"/>
      <c r="AO109" s="670"/>
      <c r="AP109" s="670"/>
      <c r="AQ109" s="670"/>
      <c r="AR109" s="670"/>
      <c r="AS109" s="670"/>
      <c r="AT109" s="670"/>
      <c r="AU109" s="670"/>
      <c r="AV109" s="670"/>
      <c r="AW109" s="670"/>
      <c r="AX109" s="670"/>
      <c r="AY109" s="670"/>
      <c r="AZ109" s="670"/>
      <c r="BA109" s="670"/>
      <c r="BB109" s="670"/>
      <c r="BC109" s="670"/>
      <c r="BD109" s="670"/>
      <c r="BE109" s="670"/>
      <c r="BF109" s="670"/>
      <c r="BG109" s="670"/>
      <c r="BH109" s="670"/>
      <c r="BI109" s="670"/>
      <c r="BJ109" s="670"/>
      <c r="BK109" s="670"/>
      <c r="BL109" s="670"/>
      <c r="BM109" s="670"/>
      <c r="BN109" s="670"/>
      <c r="BO109" s="670"/>
      <c r="BP109" s="670"/>
      <c r="BQ109" s="670"/>
      <c r="BR109" s="670"/>
      <c r="BS109" s="670"/>
      <c r="BT109" s="670"/>
      <c r="BU109" s="670"/>
      <c r="BV109" s="670"/>
      <c r="BW109" s="670"/>
      <c r="BX109" s="670"/>
      <c r="BY109" s="670"/>
      <c r="BZ109" s="670"/>
      <c r="CA109" s="670"/>
      <c r="CB109" s="670"/>
      <c r="CC109" s="670"/>
      <c r="CD109" s="670"/>
      <c r="CE109" s="670"/>
      <c r="CF109" s="670"/>
      <c r="CG109" s="670"/>
      <c r="CH109" s="670"/>
      <c r="CI109" s="670"/>
      <c r="CJ109" s="670"/>
      <c r="CK109" s="670"/>
      <c r="CL109" s="670"/>
      <c r="CM109" s="670"/>
      <c r="CN109" s="670"/>
      <c r="CO109" s="670"/>
      <c r="CP109" s="670"/>
      <c r="CQ109" s="670"/>
      <c r="CR109" s="670"/>
      <c r="CS109" s="670"/>
      <c r="CT109" s="670"/>
      <c r="CU109" s="670"/>
      <c r="CV109" s="670"/>
      <c r="CW109" s="670"/>
      <c r="CX109" s="670"/>
      <c r="CY109" s="670"/>
      <c r="CZ109" s="670"/>
      <c r="DA109" s="670"/>
      <c r="DB109" s="670"/>
      <c r="DC109" s="670"/>
      <c r="DD109" s="670"/>
      <c r="DE109" s="670"/>
      <c r="DF109" s="670"/>
      <c r="DG109" s="670"/>
      <c r="DH109" s="670"/>
      <c r="DI109" s="670"/>
      <c r="DJ109" s="670"/>
      <c r="DK109" s="670"/>
      <c r="DL109" s="670"/>
      <c r="DM109" s="670"/>
      <c r="DN109" s="670"/>
      <c r="DO109" s="670"/>
      <c r="DP109" s="670"/>
      <c r="DQ109" s="670"/>
      <c r="DR109" s="670"/>
      <c r="DS109" s="670"/>
      <c r="DT109" s="670"/>
      <c r="DU109" s="670"/>
      <c r="DV109" s="670"/>
      <c r="DW109" s="670"/>
      <c r="DX109" s="670"/>
      <c r="DY109" s="670"/>
      <c r="DZ109" s="670"/>
      <c r="EA109" s="667"/>
    </row>
    <row r="110" spans="1:131" s="449" customFormat="1" ht="11.25" x14ac:dyDescent="0.2">
      <c r="A110" s="449" t="s">
        <v>260</v>
      </c>
      <c r="B110" s="449" t="s">
        <v>261</v>
      </c>
      <c r="C110" s="626">
        <v>1</v>
      </c>
      <c r="D110" s="627">
        <v>599999.66</v>
      </c>
      <c r="E110" s="627"/>
      <c r="F110" s="627"/>
      <c r="G110" s="627">
        <v>3</v>
      </c>
      <c r="H110" s="627">
        <v>-320990.77</v>
      </c>
      <c r="I110" s="627">
        <v>0</v>
      </c>
      <c r="J110" s="627">
        <v>4</v>
      </c>
      <c r="K110" s="627">
        <v>279008.89</v>
      </c>
      <c r="L110" s="627">
        <v>1.4555431830534303E-2</v>
      </c>
      <c r="M110" s="627">
        <v>3.2749304077288356E-2</v>
      </c>
      <c r="N110" s="669"/>
      <c r="O110" s="669"/>
      <c r="P110" s="669"/>
      <c r="Q110" s="669"/>
      <c r="R110" s="669"/>
      <c r="S110" s="669"/>
      <c r="T110" s="669"/>
      <c r="U110" s="669"/>
      <c r="V110" s="669"/>
      <c r="W110" s="669"/>
      <c r="X110" s="669"/>
      <c r="Y110" s="669"/>
      <c r="Z110" s="669"/>
      <c r="AA110" s="669"/>
      <c r="AB110" s="669"/>
      <c r="AC110" s="669"/>
      <c r="AD110" s="669"/>
      <c r="AE110" s="669"/>
      <c r="AF110" s="669"/>
      <c r="AG110" s="669"/>
      <c r="AH110" s="669"/>
      <c r="AI110" s="669"/>
      <c r="AJ110" s="669"/>
      <c r="AK110" s="669"/>
      <c r="AL110" s="669"/>
      <c r="AM110" s="669"/>
      <c r="AN110" s="669"/>
      <c r="AO110" s="669"/>
      <c r="AP110" s="669"/>
      <c r="AQ110" s="669"/>
      <c r="AR110" s="669"/>
      <c r="AS110" s="669"/>
      <c r="AT110" s="669"/>
      <c r="AU110" s="669"/>
      <c r="AV110" s="669"/>
      <c r="AW110" s="669"/>
      <c r="AX110" s="669"/>
      <c r="AY110" s="669"/>
      <c r="AZ110" s="669"/>
      <c r="BA110" s="669"/>
      <c r="BB110" s="669"/>
      <c r="BC110" s="669"/>
      <c r="BD110" s="669"/>
      <c r="BE110" s="669"/>
      <c r="BF110" s="669"/>
      <c r="BG110" s="669"/>
      <c r="BH110" s="669"/>
      <c r="BI110" s="669"/>
      <c r="BJ110" s="669"/>
      <c r="BK110" s="669"/>
      <c r="BL110" s="669"/>
      <c r="BM110" s="669"/>
      <c r="BN110" s="669"/>
      <c r="BO110" s="669"/>
      <c r="BP110" s="669"/>
      <c r="BQ110" s="669"/>
      <c r="BR110" s="669"/>
      <c r="BS110" s="669"/>
      <c r="BT110" s="669"/>
      <c r="BU110" s="669"/>
      <c r="BV110" s="669"/>
      <c r="BW110" s="669"/>
      <c r="BX110" s="669"/>
      <c r="BY110" s="669"/>
      <c r="BZ110" s="669"/>
      <c r="CA110" s="669"/>
      <c r="CB110" s="669"/>
      <c r="CC110" s="669"/>
      <c r="CD110" s="669"/>
      <c r="CE110" s="669"/>
      <c r="CF110" s="669"/>
      <c r="CG110" s="669"/>
      <c r="CH110" s="669"/>
      <c r="CI110" s="669"/>
      <c r="CJ110" s="669"/>
      <c r="CK110" s="669"/>
      <c r="CL110" s="669"/>
      <c r="CM110" s="669"/>
      <c r="CN110" s="669"/>
      <c r="CO110" s="669"/>
      <c r="CP110" s="669"/>
      <c r="CQ110" s="669"/>
      <c r="CR110" s="669"/>
      <c r="CS110" s="669"/>
      <c r="CT110" s="669"/>
      <c r="CU110" s="669"/>
      <c r="CV110" s="669"/>
      <c r="CW110" s="669"/>
      <c r="CX110" s="669"/>
      <c r="CY110" s="669"/>
      <c r="CZ110" s="669"/>
      <c r="DA110" s="669"/>
      <c r="DB110" s="669"/>
      <c r="DC110" s="669"/>
      <c r="DD110" s="669"/>
      <c r="DE110" s="669"/>
      <c r="DF110" s="669"/>
      <c r="DG110" s="669"/>
      <c r="DH110" s="669"/>
      <c r="DI110" s="669"/>
      <c r="DJ110" s="669"/>
      <c r="DK110" s="669"/>
      <c r="DL110" s="669"/>
      <c r="DM110" s="669"/>
      <c r="DN110" s="669"/>
      <c r="DO110" s="669"/>
      <c r="DP110" s="669"/>
      <c r="DQ110" s="669"/>
      <c r="DR110" s="669"/>
      <c r="DS110" s="669"/>
      <c r="DT110" s="669"/>
      <c r="DU110" s="669"/>
      <c r="DV110" s="669"/>
      <c r="DW110" s="669"/>
      <c r="DX110" s="669"/>
      <c r="DY110" s="669"/>
      <c r="DZ110" s="669"/>
      <c r="EA110" s="666"/>
    </row>
    <row r="111" spans="1:131" s="450" customFormat="1" ht="11.25" x14ac:dyDescent="0.2">
      <c r="A111" s="450" t="s">
        <v>671</v>
      </c>
      <c r="B111" s="450" t="s">
        <v>672</v>
      </c>
      <c r="C111" s="628">
        <v>1</v>
      </c>
      <c r="D111" s="629">
        <v>260000</v>
      </c>
      <c r="E111" s="629"/>
      <c r="F111" s="629"/>
      <c r="G111" s="629"/>
      <c r="H111" s="629"/>
      <c r="I111" s="629">
        <v>0</v>
      </c>
      <c r="J111" s="629">
        <v>1</v>
      </c>
      <c r="K111" s="629">
        <v>260000</v>
      </c>
      <c r="L111" s="629">
        <v>1.3563769512644987E-2</v>
      </c>
      <c r="M111" s="629">
        <v>8.187326019322089E-3</v>
      </c>
      <c r="N111" s="670"/>
      <c r="O111" s="670"/>
      <c r="P111" s="670"/>
      <c r="Q111" s="670"/>
      <c r="R111" s="670"/>
      <c r="S111" s="670"/>
      <c r="T111" s="670"/>
      <c r="U111" s="670"/>
      <c r="V111" s="670"/>
      <c r="W111" s="670"/>
      <c r="X111" s="670"/>
      <c r="Y111" s="670"/>
      <c r="Z111" s="670"/>
      <c r="AA111" s="670"/>
      <c r="AB111" s="670"/>
      <c r="AC111" s="670"/>
      <c r="AD111" s="670"/>
      <c r="AE111" s="670"/>
      <c r="AF111" s="670"/>
      <c r="AG111" s="670"/>
      <c r="AH111" s="670"/>
      <c r="AI111" s="670"/>
      <c r="AJ111" s="670"/>
      <c r="AK111" s="670"/>
      <c r="AL111" s="670"/>
      <c r="AM111" s="670"/>
      <c r="AN111" s="670"/>
      <c r="AO111" s="670"/>
      <c r="AP111" s="670"/>
      <c r="AQ111" s="670"/>
      <c r="AR111" s="670"/>
      <c r="AS111" s="670"/>
      <c r="AT111" s="670"/>
      <c r="AU111" s="670"/>
      <c r="AV111" s="670"/>
      <c r="AW111" s="670"/>
      <c r="AX111" s="670"/>
      <c r="AY111" s="670"/>
      <c r="AZ111" s="670"/>
      <c r="BA111" s="670"/>
      <c r="BB111" s="670"/>
      <c r="BC111" s="670"/>
      <c r="BD111" s="670"/>
      <c r="BE111" s="670"/>
      <c r="BF111" s="670"/>
      <c r="BG111" s="670"/>
      <c r="BH111" s="670"/>
      <c r="BI111" s="670"/>
      <c r="BJ111" s="670"/>
      <c r="BK111" s="670"/>
      <c r="BL111" s="670"/>
      <c r="BM111" s="670"/>
      <c r="BN111" s="670"/>
      <c r="BO111" s="670"/>
      <c r="BP111" s="670"/>
      <c r="BQ111" s="670"/>
      <c r="BR111" s="670"/>
      <c r="BS111" s="670"/>
      <c r="BT111" s="670"/>
      <c r="BU111" s="670"/>
      <c r="BV111" s="670"/>
      <c r="BW111" s="670"/>
      <c r="BX111" s="670"/>
      <c r="BY111" s="670"/>
      <c r="BZ111" s="670"/>
      <c r="CA111" s="670"/>
      <c r="CB111" s="670"/>
      <c r="CC111" s="670"/>
      <c r="CD111" s="670"/>
      <c r="CE111" s="670"/>
      <c r="CF111" s="670"/>
      <c r="CG111" s="670"/>
      <c r="CH111" s="670"/>
      <c r="CI111" s="670"/>
      <c r="CJ111" s="670"/>
      <c r="CK111" s="670"/>
      <c r="CL111" s="670"/>
      <c r="CM111" s="670"/>
      <c r="CN111" s="670"/>
      <c r="CO111" s="670"/>
      <c r="CP111" s="670"/>
      <c r="CQ111" s="670"/>
      <c r="CR111" s="670"/>
      <c r="CS111" s="670"/>
      <c r="CT111" s="670"/>
      <c r="CU111" s="670"/>
      <c r="CV111" s="670"/>
      <c r="CW111" s="670"/>
      <c r="CX111" s="670"/>
      <c r="CY111" s="670"/>
      <c r="CZ111" s="670"/>
      <c r="DA111" s="670"/>
      <c r="DB111" s="670"/>
      <c r="DC111" s="670"/>
      <c r="DD111" s="670"/>
      <c r="DE111" s="670"/>
      <c r="DF111" s="670"/>
      <c r="DG111" s="670"/>
      <c r="DH111" s="670"/>
      <c r="DI111" s="670"/>
      <c r="DJ111" s="670"/>
      <c r="DK111" s="670"/>
      <c r="DL111" s="670"/>
      <c r="DM111" s="670"/>
      <c r="DN111" s="670"/>
      <c r="DO111" s="670"/>
      <c r="DP111" s="670"/>
      <c r="DQ111" s="670"/>
      <c r="DR111" s="670"/>
      <c r="DS111" s="670"/>
      <c r="DT111" s="670"/>
      <c r="DU111" s="670"/>
      <c r="DV111" s="670"/>
      <c r="DW111" s="670"/>
      <c r="DX111" s="670"/>
      <c r="DY111" s="670"/>
      <c r="DZ111" s="670"/>
      <c r="EA111" s="667"/>
    </row>
    <row r="112" spans="1:131" s="449" customFormat="1" ht="11.25" x14ac:dyDescent="0.2">
      <c r="A112" s="449" t="s">
        <v>385</v>
      </c>
      <c r="B112" s="449" t="s">
        <v>386</v>
      </c>
      <c r="C112" s="626">
        <v>2</v>
      </c>
      <c r="D112" s="627">
        <v>897000</v>
      </c>
      <c r="E112" s="627"/>
      <c r="F112" s="627"/>
      <c r="G112" s="627"/>
      <c r="H112" s="627"/>
      <c r="I112" s="627">
        <v>0</v>
      </c>
      <c r="J112" s="627">
        <v>2</v>
      </c>
      <c r="K112" s="627">
        <v>897000</v>
      </c>
      <c r="L112" s="627">
        <v>4.679500481862521E-2</v>
      </c>
      <c r="M112" s="627">
        <v>1.6374652038644178E-2</v>
      </c>
      <c r="N112" s="669"/>
      <c r="O112" s="669"/>
      <c r="P112" s="669"/>
      <c r="Q112" s="669"/>
      <c r="R112" s="669"/>
      <c r="S112" s="669"/>
      <c r="T112" s="669"/>
      <c r="U112" s="669"/>
      <c r="V112" s="669"/>
      <c r="W112" s="669"/>
      <c r="X112" s="669"/>
      <c r="Y112" s="669"/>
      <c r="Z112" s="669"/>
      <c r="AA112" s="669"/>
      <c r="AB112" s="669"/>
      <c r="AC112" s="669"/>
      <c r="AD112" s="669"/>
      <c r="AE112" s="669"/>
      <c r="AF112" s="669"/>
      <c r="AG112" s="669"/>
      <c r="AH112" s="669"/>
      <c r="AI112" s="669"/>
      <c r="AJ112" s="669"/>
      <c r="AK112" s="669"/>
      <c r="AL112" s="669"/>
      <c r="AM112" s="669"/>
      <c r="AN112" s="669"/>
      <c r="AO112" s="669"/>
      <c r="AP112" s="669"/>
      <c r="AQ112" s="669"/>
      <c r="AR112" s="669"/>
      <c r="AS112" s="669"/>
      <c r="AT112" s="669"/>
      <c r="AU112" s="669"/>
      <c r="AV112" s="669"/>
      <c r="AW112" s="669"/>
      <c r="AX112" s="669"/>
      <c r="AY112" s="669"/>
      <c r="AZ112" s="669"/>
      <c r="BA112" s="669"/>
      <c r="BB112" s="669"/>
      <c r="BC112" s="669"/>
      <c r="BD112" s="669"/>
      <c r="BE112" s="669"/>
      <c r="BF112" s="669"/>
      <c r="BG112" s="669"/>
      <c r="BH112" s="669"/>
      <c r="BI112" s="669"/>
      <c r="BJ112" s="669"/>
      <c r="BK112" s="669"/>
      <c r="BL112" s="669"/>
      <c r="BM112" s="669"/>
      <c r="BN112" s="669"/>
      <c r="BO112" s="669"/>
      <c r="BP112" s="669"/>
      <c r="BQ112" s="669"/>
      <c r="BR112" s="669"/>
      <c r="BS112" s="669"/>
      <c r="BT112" s="669"/>
      <c r="BU112" s="669"/>
      <c r="BV112" s="669"/>
      <c r="BW112" s="669"/>
      <c r="BX112" s="669"/>
      <c r="BY112" s="669"/>
      <c r="BZ112" s="669"/>
      <c r="CA112" s="669"/>
      <c r="CB112" s="669"/>
      <c r="CC112" s="669"/>
      <c r="CD112" s="669"/>
      <c r="CE112" s="669"/>
      <c r="CF112" s="669"/>
      <c r="CG112" s="669"/>
      <c r="CH112" s="669"/>
      <c r="CI112" s="669"/>
      <c r="CJ112" s="669"/>
      <c r="CK112" s="669"/>
      <c r="CL112" s="669"/>
      <c r="CM112" s="669"/>
      <c r="CN112" s="669"/>
      <c r="CO112" s="669"/>
      <c r="CP112" s="669"/>
      <c r="CQ112" s="669"/>
      <c r="CR112" s="669"/>
      <c r="CS112" s="669"/>
      <c r="CT112" s="669"/>
      <c r="CU112" s="669"/>
      <c r="CV112" s="669"/>
      <c r="CW112" s="669"/>
      <c r="CX112" s="669"/>
      <c r="CY112" s="669"/>
      <c r="CZ112" s="669"/>
      <c r="DA112" s="669"/>
      <c r="DB112" s="669"/>
      <c r="DC112" s="669"/>
      <c r="DD112" s="669"/>
      <c r="DE112" s="669"/>
      <c r="DF112" s="669"/>
      <c r="DG112" s="669"/>
      <c r="DH112" s="669"/>
      <c r="DI112" s="669"/>
      <c r="DJ112" s="669"/>
      <c r="DK112" s="669"/>
      <c r="DL112" s="669"/>
      <c r="DM112" s="669"/>
      <c r="DN112" s="669"/>
      <c r="DO112" s="669"/>
      <c r="DP112" s="669"/>
      <c r="DQ112" s="669"/>
      <c r="DR112" s="669"/>
      <c r="DS112" s="669"/>
      <c r="DT112" s="669"/>
      <c r="DU112" s="669"/>
      <c r="DV112" s="669"/>
      <c r="DW112" s="669"/>
      <c r="DX112" s="669"/>
      <c r="DY112" s="669"/>
      <c r="DZ112" s="669"/>
      <c r="EA112" s="666"/>
    </row>
    <row r="113" spans="1:131" s="450" customFormat="1" ht="11.25" x14ac:dyDescent="0.2">
      <c r="A113" s="450" t="s">
        <v>266</v>
      </c>
      <c r="B113" s="450" t="s">
        <v>267</v>
      </c>
      <c r="C113" s="628">
        <v>2</v>
      </c>
      <c r="D113" s="629">
        <v>4746600</v>
      </c>
      <c r="E113" s="629"/>
      <c r="F113" s="629"/>
      <c r="G113" s="629"/>
      <c r="H113" s="629"/>
      <c r="I113" s="629">
        <v>0</v>
      </c>
      <c r="J113" s="629">
        <v>2</v>
      </c>
      <c r="K113" s="629">
        <v>4746600</v>
      </c>
      <c r="L113" s="629">
        <v>0.24762226295661807</v>
      </c>
      <c r="M113" s="629">
        <v>1.6374652038644178E-2</v>
      </c>
      <c r="N113" s="670"/>
      <c r="O113" s="670"/>
      <c r="P113" s="670"/>
      <c r="Q113" s="670"/>
      <c r="R113" s="670"/>
      <c r="S113" s="670"/>
      <c r="T113" s="670"/>
      <c r="U113" s="670"/>
      <c r="V113" s="670"/>
      <c r="W113" s="670"/>
      <c r="X113" s="670"/>
      <c r="Y113" s="670"/>
      <c r="Z113" s="670"/>
      <c r="AA113" s="670"/>
      <c r="AB113" s="670"/>
      <c r="AC113" s="670"/>
      <c r="AD113" s="670"/>
      <c r="AE113" s="670"/>
      <c r="AF113" s="670"/>
      <c r="AG113" s="670"/>
      <c r="AH113" s="670"/>
      <c r="AI113" s="670"/>
      <c r="AJ113" s="670"/>
      <c r="AK113" s="670"/>
      <c r="AL113" s="670"/>
      <c r="AM113" s="670"/>
      <c r="AN113" s="670"/>
      <c r="AO113" s="670"/>
      <c r="AP113" s="670"/>
      <c r="AQ113" s="670"/>
      <c r="AR113" s="670"/>
      <c r="AS113" s="670"/>
      <c r="AT113" s="670"/>
      <c r="AU113" s="670"/>
      <c r="AV113" s="670"/>
      <c r="AW113" s="670"/>
      <c r="AX113" s="670"/>
      <c r="AY113" s="670"/>
      <c r="AZ113" s="670"/>
      <c r="BA113" s="670"/>
      <c r="BB113" s="670"/>
      <c r="BC113" s="670"/>
      <c r="BD113" s="670"/>
      <c r="BE113" s="670"/>
      <c r="BF113" s="670"/>
      <c r="BG113" s="670"/>
      <c r="BH113" s="670"/>
      <c r="BI113" s="670"/>
      <c r="BJ113" s="670"/>
      <c r="BK113" s="670"/>
      <c r="BL113" s="670"/>
      <c r="BM113" s="670"/>
      <c r="BN113" s="670"/>
      <c r="BO113" s="670"/>
      <c r="BP113" s="670"/>
      <c r="BQ113" s="670"/>
      <c r="BR113" s="670"/>
      <c r="BS113" s="670"/>
      <c r="BT113" s="670"/>
      <c r="BU113" s="670"/>
      <c r="BV113" s="670"/>
      <c r="BW113" s="670"/>
      <c r="BX113" s="670"/>
      <c r="BY113" s="670"/>
      <c r="BZ113" s="670"/>
      <c r="CA113" s="670"/>
      <c r="CB113" s="670"/>
      <c r="CC113" s="670"/>
      <c r="CD113" s="670"/>
      <c r="CE113" s="670"/>
      <c r="CF113" s="670"/>
      <c r="CG113" s="670"/>
      <c r="CH113" s="670"/>
      <c r="CI113" s="670"/>
      <c r="CJ113" s="670"/>
      <c r="CK113" s="670"/>
      <c r="CL113" s="670"/>
      <c r="CM113" s="670"/>
      <c r="CN113" s="670"/>
      <c r="CO113" s="670"/>
      <c r="CP113" s="670"/>
      <c r="CQ113" s="670"/>
      <c r="CR113" s="670"/>
      <c r="CS113" s="670"/>
      <c r="CT113" s="670"/>
      <c r="CU113" s="670"/>
      <c r="CV113" s="670"/>
      <c r="CW113" s="670"/>
      <c r="CX113" s="670"/>
      <c r="CY113" s="670"/>
      <c r="CZ113" s="670"/>
      <c r="DA113" s="670"/>
      <c r="DB113" s="670"/>
      <c r="DC113" s="670"/>
      <c r="DD113" s="670"/>
      <c r="DE113" s="670"/>
      <c r="DF113" s="670"/>
      <c r="DG113" s="670"/>
      <c r="DH113" s="670"/>
      <c r="DI113" s="670"/>
      <c r="DJ113" s="670"/>
      <c r="DK113" s="670"/>
      <c r="DL113" s="670"/>
      <c r="DM113" s="670"/>
      <c r="DN113" s="670"/>
      <c r="DO113" s="670"/>
      <c r="DP113" s="670"/>
      <c r="DQ113" s="670"/>
      <c r="DR113" s="670"/>
      <c r="DS113" s="670"/>
      <c r="DT113" s="670"/>
      <c r="DU113" s="670"/>
      <c r="DV113" s="670"/>
      <c r="DW113" s="670"/>
      <c r="DX113" s="670"/>
      <c r="DY113" s="670"/>
      <c r="DZ113" s="670"/>
      <c r="EA113" s="667"/>
    </row>
    <row r="114" spans="1:131" ht="22.5" customHeight="1" x14ac:dyDescent="0.2">
      <c r="A114" s="835" t="s">
        <v>268</v>
      </c>
      <c r="B114" s="835"/>
      <c r="C114" s="630">
        <v>9740</v>
      </c>
      <c r="D114" s="631">
        <v>1884736705.8399992</v>
      </c>
      <c r="E114" s="631">
        <v>581</v>
      </c>
      <c r="F114" s="631">
        <v>105669580.42</v>
      </c>
      <c r="G114" s="632">
        <v>693</v>
      </c>
      <c r="H114" s="631">
        <v>-73535023.020000026</v>
      </c>
      <c r="I114" s="633">
        <v>1200</v>
      </c>
      <c r="J114" s="633">
        <v>12214</v>
      </c>
      <c r="K114" s="631">
        <v>1916871263.2400002</v>
      </c>
      <c r="L114" s="631">
        <v>100</v>
      </c>
      <c r="M114" s="663">
        <v>100</v>
      </c>
      <c r="O114" s="659">
        <f>F114*100/D114</f>
        <v>5.6065964064144778</v>
      </c>
    </row>
    <row r="115" spans="1:131" s="59" customFormat="1" x14ac:dyDescent="0.2">
      <c r="A115" s="55"/>
      <c r="B115" s="56"/>
      <c r="C115" s="55"/>
      <c r="D115" s="57"/>
      <c r="E115" s="58"/>
      <c r="F115" s="57"/>
      <c r="G115" s="58"/>
      <c r="H115" s="57"/>
      <c r="I115" s="58"/>
      <c r="J115" s="58"/>
      <c r="K115" s="57"/>
      <c r="L115" s="57"/>
      <c r="M115" s="57"/>
      <c r="N115" s="70"/>
      <c r="O115" s="70">
        <f>H114*100/D114</f>
        <v>-3.9016072002071271</v>
      </c>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c r="BL115" s="70"/>
      <c r="BM115" s="70"/>
      <c r="BN115" s="70"/>
      <c r="BO115" s="70"/>
      <c r="BP115" s="70"/>
      <c r="BQ115" s="70"/>
      <c r="BR115" s="70"/>
      <c r="BS115" s="70"/>
      <c r="BT115" s="70"/>
      <c r="BU115" s="70"/>
      <c r="BV115" s="70"/>
      <c r="BW115" s="70"/>
      <c r="BX115" s="70"/>
      <c r="BY115" s="70"/>
      <c r="BZ115" s="70"/>
      <c r="CA115" s="70"/>
      <c r="CB115" s="70"/>
      <c r="CC115" s="70"/>
      <c r="CD115" s="70"/>
      <c r="CE115" s="70"/>
      <c r="CF115" s="70"/>
      <c r="CG115" s="70"/>
      <c r="CH115" s="70"/>
      <c r="CI115" s="70"/>
      <c r="CJ115" s="70"/>
      <c r="CK115" s="70"/>
      <c r="CL115" s="70"/>
      <c r="CM115" s="70"/>
      <c r="CN115" s="70"/>
      <c r="CO115" s="70"/>
      <c r="CP115" s="70"/>
      <c r="CQ115" s="70"/>
      <c r="CR115" s="70"/>
      <c r="CS115" s="70"/>
      <c r="CT115" s="70"/>
      <c r="CU115" s="70"/>
      <c r="CV115" s="70"/>
      <c r="CW115" s="70"/>
      <c r="CX115" s="70"/>
      <c r="CY115" s="70"/>
      <c r="CZ115" s="70"/>
      <c r="DA115" s="70"/>
      <c r="DB115" s="70"/>
      <c r="DC115" s="70"/>
      <c r="DD115" s="70"/>
      <c r="DE115" s="70"/>
      <c r="DF115" s="70"/>
      <c r="DG115" s="70"/>
      <c r="DH115" s="70"/>
      <c r="DI115" s="70"/>
      <c r="DJ115" s="70"/>
      <c r="DK115" s="70"/>
      <c r="DL115" s="70"/>
      <c r="DM115" s="70"/>
      <c r="DN115" s="70"/>
      <c r="DO115" s="70"/>
      <c r="DP115" s="70"/>
      <c r="DQ115" s="70"/>
      <c r="DR115" s="70"/>
      <c r="DS115" s="70"/>
      <c r="DT115" s="70"/>
      <c r="DU115" s="70"/>
      <c r="DV115" s="70"/>
      <c r="DW115" s="70"/>
      <c r="DX115" s="70"/>
      <c r="DY115" s="70"/>
      <c r="DZ115" s="70"/>
    </row>
    <row r="116" spans="1:131" ht="15" customHeight="1" x14ac:dyDescent="0.2">
      <c r="A116" s="60"/>
      <c r="B116" s="61" t="s">
        <v>269</v>
      </c>
      <c r="C116" s="62"/>
      <c r="D116" s="63"/>
      <c r="E116" s="64"/>
      <c r="F116" s="63"/>
      <c r="G116" s="64"/>
      <c r="H116" s="63"/>
      <c r="I116" s="64"/>
      <c r="J116" s="64"/>
      <c r="K116" s="63"/>
      <c r="L116" s="63"/>
      <c r="M116" s="63"/>
    </row>
    <row r="117" spans="1:131" ht="15" customHeight="1" x14ac:dyDescent="0.2">
      <c r="A117" s="60"/>
      <c r="B117" s="61" t="s">
        <v>270</v>
      </c>
      <c r="C117" s="65">
        <v>9125</v>
      </c>
      <c r="D117" s="71">
        <v>956833255.09999955</v>
      </c>
      <c r="E117" s="65">
        <v>376</v>
      </c>
      <c r="F117" s="71">
        <v>12044378.780000001</v>
      </c>
      <c r="G117" s="65">
        <v>480</v>
      </c>
      <c r="H117" s="71">
        <v>-35118987.18</v>
      </c>
      <c r="I117" s="65">
        <v>902</v>
      </c>
      <c r="J117" s="65">
        <v>10883</v>
      </c>
      <c r="K117" s="71">
        <v>933758646.69999957</v>
      </c>
      <c r="L117" s="66">
        <v>48.712642554915774</v>
      </c>
      <c r="M117" s="664">
        <v>89.102669068282367</v>
      </c>
      <c r="O117" s="111"/>
      <c r="P117" s="111"/>
    </row>
    <row r="118" spans="1:131" ht="15" customHeight="1" x14ac:dyDescent="0.2">
      <c r="A118" s="60"/>
      <c r="B118" s="61" t="s">
        <v>271</v>
      </c>
      <c r="C118" s="67">
        <v>217</v>
      </c>
      <c r="D118" s="72">
        <v>792240304.49999976</v>
      </c>
      <c r="E118" s="67">
        <v>130</v>
      </c>
      <c r="F118" s="72">
        <v>88948421.949999988</v>
      </c>
      <c r="G118" s="67">
        <v>21</v>
      </c>
      <c r="H118" s="72">
        <v>-30975345.700000003</v>
      </c>
      <c r="I118" s="67">
        <v>238</v>
      </c>
      <c r="J118" s="67">
        <v>606</v>
      </c>
      <c r="K118" s="72">
        <v>850213380.74999976</v>
      </c>
      <c r="L118" s="68">
        <v>44.354224357921815</v>
      </c>
      <c r="M118" s="665">
        <v>4.9615195677091863</v>
      </c>
      <c r="O118" s="111"/>
      <c r="P118" s="111"/>
    </row>
    <row r="119" spans="1:131" ht="15" customHeight="1" x14ac:dyDescent="0.2">
      <c r="A119" s="60"/>
      <c r="B119" s="61" t="s">
        <v>272</v>
      </c>
      <c r="C119" s="65">
        <v>398</v>
      </c>
      <c r="D119" s="71">
        <v>135663146.24000001</v>
      </c>
      <c r="E119" s="65">
        <v>75</v>
      </c>
      <c r="F119" s="71">
        <v>4676779.6900000004</v>
      </c>
      <c r="G119" s="65">
        <v>192</v>
      </c>
      <c r="H119" s="71">
        <v>-7440690.1399999987</v>
      </c>
      <c r="I119" s="65">
        <v>60</v>
      </c>
      <c r="J119" s="65">
        <v>725</v>
      </c>
      <c r="K119" s="71">
        <v>132899235.78999998</v>
      </c>
      <c r="L119" s="66">
        <v>6.933133087162382</v>
      </c>
      <c r="M119" s="664">
        <v>5.9358113640085151</v>
      </c>
      <c r="O119" s="111"/>
      <c r="P119" s="111"/>
    </row>
    <row r="120" spans="1:131" s="70" customFormat="1" ht="15" customHeight="1" x14ac:dyDescent="0.2">
      <c r="A120" s="60"/>
      <c r="B120" s="61"/>
      <c r="C120" s="60"/>
      <c r="D120" s="69"/>
      <c r="E120" s="60"/>
      <c r="F120" s="69"/>
      <c r="G120" s="60"/>
      <c r="H120" s="69"/>
      <c r="I120" s="60"/>
      <c r="J120" s="60"/>
      <c r="K120" s="69"/>
      <c r="L120" s="69"/>
      <c r="M120" s="69"/>
    </row>
    <row r="121" spans="1:131" ht="15" customHeight="1" x14ac:dyDescent="0.2">
      <c r="A121" s="60"/>
      <c r="B121" s="61" t="s">
        <v>273</v>
      </c>
      <c r="C121" s="66">
        <v>93.685831622176593</v>
      </c>
      <c r="D121" s="71">
        <v>50.767476015890139</v>
      </c>
      <c r="E121" s="71">
        <v>64.71600688468159</v>
      </c>
      <c r="F121" s="71">
        <v>11.398151418911445</v>
      </c>
      <c r="G121" s="71">
        <v>69.264069264069263</v>
      </c>
      <c r="H121" s="71">
        <v>47.758177991524327</v>
      </c>
      <c r="I121" s="71">
        <v>75.166666666666671</v>
      </c>
      <c r="J121" s="71">
        <v>89.102669068282296</v>
      </c>
      <c r="K121" s="71">
        <v>48.712642554915753</v>
      </c>
      <c r="L121" s="69"/>
      <c r="M121" s="69"/>
    </row>
    <row r="122" spans="1:131" ht="15" customHeight="1" x14ac:dyDescent="0.2">
      <c r="A122" s="60"/>
      <c r="B122" s="61" t="s">
        <v>274</v>
      </c>
      <c r="C122" s="537">
        <v>2.2279260780287475</v>
      </c>
      <c r="D122" s="538">
        <v>42.034534693635628</v>
      </c>
      <c r="E122" s="538">
        <v>22.375215146299485</v>
      </c>
      <c r="F122" s="538">
        <v>84.175996153728249</v>
      </c>
      <c r="G122" s="538">
        <v>3.0303030303030303</v>
      </c>
      <c r="H122" s="538">
        <v>42.12325559696275</v>
      </c>
      <c r="I122" s="538">
        <v>19.833333333333332</v>
      </c>
      <c r="J122" s="538">
        <v>4.9615195677091863</v>
      </c>
      <c r="K122" s="538">
        <v>44.354224357921808</v>
      </c>
      <c r="L122" s="69"/>
      <c r="M122" s="69"/>
    </row>
    <row r="123" spans="1:131" ht="15" customHeight="1" x14ac:dyDescent="0.2">
      <c r="A123" s="73"/>
      <c r="B123" s="61" t="s">
        <v>275</v>
      </c>
      <c r="C123" s="66">
        <v>4.0862422997946615</v>
      </c>
      <c r="D123" s="71">
        <v>7.1979892904742337</v>
      </c>
      <c r="E123" s="71">
        <v>12.908777969018933</v>
      </c>
      <c r="F123" s="71">
        <v>4.4258524273602866</v>
      </c>
      <c r="G123" s="71">
        <v>27.705627705627705</v>
      </c>
      <c r="H123" s="71">
        <v>10.118566411512896</v>
      </c>
      <c r="I123" s="71">
        <v>5</v>
      </c>
      <c r="J123" s="71">
        <v>5.9358113640085151</v>
      </c>
      <c r="K123" s="71">
        <v>6.933133087162382</v>
      </c>
      <c r="L123" s="69"/>
      <c r="M123" s="69"/>
    </row>
    <row r="124" spans="1:131" ht="89.25" customHeight="1" x14ac:dyDescent="0.2">
      <c r="A124" s="74"/>
      <c r="C124" s="75" t="s">
        <v>276</v>
      </c>
      <c r="D124" s="513" t="s">
        <v>277</v>
      </c>
      <c r="E124" s="75" t="s">
        <v>278</v>
      </c>
      <c r="F124" s="513" t="s">
        <v>279</v>
      </c>
      <c r="G124" s="75" t="s">
        <v>280</v>
      </c>
      <c r="H124" s="513" t="s">
        <v>281</v>
      </c>
      <c r="I124" s="76" t="s">
        <v>282</v>
      </c>
      <c r="J124" s="75" t="s">
        <v>8</v>
      </c>
      <c r="K124" s="77" t="s">
        <v>283</v>
      </c>
    </row>
    <row r="125" spans="1:131" x14ac:dyDescent="0.2">
      <c r="A125" s="74"/>
    </row>
  </sheetData>
  <mergeCells count="15">
    <mergeCell ref="A114:B114"/>
    <mergeCell ref="L1:M1"/>
    <mergeCell ref="A2:M2"/>
    <mergeCell ref="A3:M3"/>
    <mergeCell ref="A4:L4"/>
    <mergeCell ref="A5:A6"/>
    <mergeCell ref="B5:B6"/>
    <mergeCell ref="C5:D5"/>
    <mergeCell ref="E5:F5"/>
    <mergeCell ref="G5:H5"/>
    <mergeCell ref="I5:I6"/>
    <mergeCell ref="J5:J6"/>
    <mergeCell ref="K5:K6"/>
    <mergeCell ref="L5:L6"/>
    <mergeCell ref="M5:M6"/>
  </mergeCells>
  <printOptions horizontalCentered="1"/>
  <pageMargins left="0.39370078740157483" right="0.39370078740157483" top="0.98425196850393704" bottom="0.39370078740157483" header="0" footer="0"/>
  <pageSetup paperSize="9" scale="91" fitToHeight="6" orientation="landscape" r:id="rId1"/>
  <rowBreaks count="1" manualBreakCount="1">
    <brk id="68"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P183"/>
  <sheetViews>
    <sheetView tabSelected="1" view="pageBreakPreview" zoomScale="85" zoomScaleNormal="40" zoomScaleSheetLayoutView="85" workbookViewId="0">
      <pane ySplit="7" topLeftCell="A145" activePane="bottomLeft" state="frozen"/>
      <selection activeCell="B5" sqref="B5:B6"/>
      <selection pane="bottomLeft" activeCell="B5" sqref="B5:B6"/>
    </sheetView>
  </sheetViews>
  <sheetFormatPr defaultRowHeight="12.75" x14ac:dyDescent="0.2"/>
  <cols>
    <col min="1" max="1" width="5.28515625" style="78" customWidth="1"/>
    <col min="2" max="2" width="31.28515625" style="79" customWidth="1"/>
    <col min="3" max="3" width="6.140625" style="78" customWidth="1"/>
    <col min="4" max="4" width="14.85546875" style="80" customWidth="1"/>
    <col min="5" max="5" width="6.140625" style="78" customWidth="1"/>
    <col min="6" max="6" width="13.42578125" style="80" customWidth="1"/>
    <col min="7" max="7" width="6.140625" style="78" customWidth="1"/>
    <col min="8" max="8" width="12.5703125" style="80" customWidth="1"/>
    <col min="9" max="10" width="7.7109375" style="78" customWidth="1"/>
    <col min="11" max="11" width="14.85546875" style="80" customWidth="1"/>
    <col min="12" max="12" width="11.42578125" style="106" customWidth="1"/>
    <col min="13" max="13" width="11.42578125" style="78" customWidth="1"/>
    <col min="14" max="256" width="9.140625" style="81"/>
    <col min="257" max="257" width="5.28515625" style="81" customWidth="1"/>
    <col min="258" max="258" width="31.28515625" style="81" customWidth="1"/>
    <col min="259" max="259" width="6.140625" style="81" customWidth="1"/>
    <col min="260" max="260" width="14.85546875" style="81" customWidth="1"/>
    <col min="261" max="261" width="6.140625" style="81" customWidth="1"/>
    <col min="262" max="262" width="13.42578125" style="81" customWidth="1"/>
    <col min="263" max="263" width="6.140625" style="81" customWidth="1"/>
    <col min="264" max="264" width="11.85546875" style="81" bestFit="1" customWidth="1"/>
    <col min="265" max="266" width="7.7109375" style="81" customWidth="1"/>
    <col min="267" max="267" width="14.85546875" style="81" customWidth="1"/>
    <col min="268" max="269" width="11.42578125" style="81" customWidth="1"/>
    <col min="270" max="512" width="9.140625" style="81"/>
    <col min="513" max="513" width="5.28515625" style="81" customWidth="1"/>
    <col min="514" max="514" width="31.28515625" style="81" customWidth="1"/>
    <col min="515" max="515" width="6.140625" style="81" customWidth="1"/>
    <col min="516" max="516" width="14.85546875" style="81" customWidth="1"/>
    <col min="517" max="517" width="6.140625" style="81" customWidth="1"/>
    <col min="518" max="518" width="13.42578125" style="81" customWidth="1"/>
    <col min="519" max="519" width="6.140625" style="81" customWidth="1"/>
    <col min="520" max="520" width="11.85546875" style="81" bestFit="1" customWidth="1"/>
    <col min="521" max="522" width="7.7109375" style="81" customWidth="1"/>
    <col min="523" max="523" width="14.85546875" style="81" customWidth="1"/>
    <col min="524" max="525" width="11.42578125" style="81" customWidth="1"/>
    <col min="526" max="768" width="9.140625" style="81"/>
    <col min="769" max="769" width="5.28515625" style="81" customWidth="1"/>
    <col min="770" max="770" width="31.28515625" style="81" customWidth="1"/>
    <col min="771" max="771" width="6.140625" style="81" customWidth="1"/>
    <col min="772" max="772" width="14.85546875" style="81" customWidth="1"/>
    <col min="773" max="773" width="6.140625" style="81" customWidth="1"/>
    <col min="774" max="774" width="13.42578125" style="81" customWidth="1"/>
    <col min="775" max="775" width="6.140625" style="81" customWidth="1"/>
    <col min="776" max="776" width="11.85546875" style="81" bestFit="1" customWidth="1"/>
    <col min="777" max="778" width="7.7109375" style="81" customWidth="1"/>
    <col min="779" max="779" width="14.85546875" style="81" customWidth="1"/>
    <col min="780" max="781" width="11.42578125" style="81" customWidth="1"/>
    <col min="782" max="1024" width="9.140625" style="81"/>
    <col min="1025" max="1025" width="5.28515625" style="81" customWidth="1"/>
    <col min="1026" max="1026" width="31.28515625" style="81" customWidth="1"/>
    <col min="1027" max="1027" width="6.140625" style="81" customWidth="1"/>
    <col min="1028" max="1028" width="14.85546875" style="81" customWidth="1"/>
    <col min="1029" max="1029" width="6.140625" style="81" customWidth="1"/>
    <col min="1030" max="1030" width="13.42578125" style="81" customWidth="1"/>
    <col min="1031" max="1031" width="6.140625" style="81" customWidth="1"/>
    <col min="1032" max="1032" width="11.85546875" style="81" bestFit="1" customWidth="1"/>
    <col min="1033" max="1034" width="7.7109375" style="81" customWidth="1"/>
    <col min="1035" max="1035" width="14.85546875" style="81" customWidth="1"/>
    <col min="1036" max="1037" width="11.42578125" style="81" customWidth="1"/>
    <col min="1038" max="1280" width="9.140625" style="81"/>
    <col min="1281" max="1281" width="5.28515625" style="81" customWidth="1"/>
    <col min="1282" max="1282" width="31.28515625" style="81" customWidth="1"/>
    <col min="1283" max="1283" width="6.140625" style="81" customWidth="1"/>
    <col min="1284" max="1284" width="14.85546875" style="81" customWidth="1"/>
    <col min="1285" max="1285" width="6.140625" style="81" customWidth="1"/>
    <col min="1286" max="1286" width="13.42578125" style="81" customWidth="1"/>
    <col min="1287" max="1287" width="6.140625" style="81" customWidth="1"/>
    <col min="1288" max="1288" width="11.85546875" style="81" bestFit="1" customWidth="1"/>
    <col min="1289" max="1290" width="7.7109375" style="81" customWidth="1"/>
    <col min="1291" max="1291" width="14.85546875" style="81" customWidth="1"/>
    <col min="1292" max="1293" width="11.42578125" style="81" customWidth="1"/>
    <col min="1294" max="1536" width="9.140625" style="81"/>
    <col min="1537" max="1537" width="5.28515625" style="81" customWidth="1"/>
    <col min="1538" max="1538" width="31.28515625" style="81" customWidth="1"/>
    <col min="1539" max="1539" width="6.140625" style="81" customWidth="1"/>
    <col min="1540" max="1540" width="14.85546875" style="81" customWidth="1"/>
    <col min="1541" max="1541" width="6.140625" style="81" customWidth="1"/>
    <col min="1542" max="1542" width="13.42578125" style="81" customWidth="1"/>
    <col min="1543" max="1543" width="6.140625" style="81" customWidth="1"/>
    <col min="1544" max="1544" width="11.85546875" style="81" bestFit="1" customWidth="1"/>
    <col min="1545" max="1546" width="7.7109375" style="81" customWidth="1"/>
    <col min="1547" max="1547" width="14.85546875" style="81" customWidth="1"/>
    <col min="1548" max="1549" width="11.42578125" style="81" customWidth="1"/>
    <col min="1550" max="1792" width="9.140625" style="81"/>
    <col min="1793" max="1793" width="5.28515625" style="81" customWidth="1"/>
    <col min="1794" max="1794" width="31.28515625" style="81" customWidth="1"/>
    <col min="1795" max="1795" width="6.140625" style="81" customWidth="1"/>
    <col min="1796" max="1796" width="14.85546875" style="81" customWidth="1"/>
    <col min="1797" max="1797" width="6.140625" style="81" customWidth="1"/>
    <col min="1798" max="1798" width="13.42578125" style="81" customWidth="1"/>
    <col min="1799" max="1799" width="6.140625" style="81" customWidth="1"/>
    <col min="1800" max="1800" width="11.85546875" style="81" bestFit="1" customWidth="1"/>
    <col min="1801" max="1802" width="7.7109375" style="81" customWidth="1"/>
    <col min="1803" max="1803" width="14.85546875" style="81" customWidth="1"/>
    <col min="1804" max="1805" width="11.42578125" style="81" customWidth="1"/>
    <col min="1806" max="2048" width="9.140625" style="81"/>
    <col min="2049" max="2049" width="5.28515625" style="81" customWidth="1"/>
    <col min="2050" max="2050" width="31.28515625" style="81" customWidth="1"/>
    <col min="2051" max="2051" width="6.140625" style="81" customWidth="1"/>
    <col min="2052" max="2052" width="14.85546875" style="81" customWidth="1"/>
    <col min="2053" max="2053" width="6.140625" style="81" customWidth="1"/>
    <col min="2054" max="2054" width="13.42578125" style="81" customWidth="1"/>
    <col min="2055" max="2055" width="6.140625" style="81" customWidth="1"/>
    <col min="2056" max="2056" width="11.85546875" style="81" bestFit="1" customWidth="1"/>
    <col min="2057" max="2058" width="7.7109375" style="81" customWidth="1"/>
    <col min="2059" max="2059" width="14.85546875" style="81" customWidth="1"/>
    <col min="2060" max="2061" width="11.42578125" style="81" customWidth="1"/>
    <col min="2062" max="2304" width="9.140625" style="81"/>
    <col min="2305" max="2305" width="5.28515625" style="81" customWidth="1"/>
    <col min="2306" max="2306" width="31.28515625" style="81" customWidth="1"/>
    <col min="2307" max="2307" width="6.140625" style="81" customWidth="1"/>
    <col min="2308" max="2308" width="14.85546875" style="81" customWidth="1"/>
    <col min="2309" max="2309" width="6.140625" style="81" customWidth="1"/>
    <col min="2310" max="2310" width="13.42578125" style="81" customWidth="1"/>
    <col min="2311" max="2311" width="6.140625" style="81" customWidth="1"/>
    <col min="2312" max="2312" width="11.85546875" style="81" bestFit="1" customWidth="1"/>
    <col min="2313" max="2314" width="7.7109375" style="81" customWidth="1"/>
    <col min="2315" max="2315" width="14.85546875" style="81" customWidth="1"/>
    <col min="2316" max="2317" width="11.42578125" style="81" customWidth="1"/>
    <col min="2318" max="2560" width="9.140625" style="81"/>
    <col min="2561" max="2561" width="5.28515625" style="81" customWidth="1"/>
    <col min="2562" max="2562" width="31.28515625" style="81" customWidth="1"/>
    <col min="2563" max="2563" width="6.140625" style="81" customWidth="1"/>
    <col min="2564" max="2564" width="14.85546875" style="81" customWidth="1"/>
    <col min="2565" max="2565" width="6.140625" style="81" customWidth="1"/>
    <col min="2566" max="2566" width="13.42578125" style="81" customWidth="1"/>
    <col min="2567" max="2567" width="6.140625" style="81" customWidth="1"/>
    <col min="2568" max="2568" width="11.85546875" style="81" bestFit="1" customWidth="1"/>
    <col min="2569" max="2570" width="7.7109375" style="81" customWidth="1"/>
    <col min="2571" max="2571" width="14.85546875" style="81" customWidth="1"/>
    <col min="2572" max="2573" width="11.42578125" style="81" customWidth="1"/>
    <col min="2574" max="2816" width="9.140625" style="81"/>
    <col min="2817" max="2817" width="5.28515625" style="81" customWidth="1"/>
    <col min="2818" max="2818" width="31.28515625" style="81" customWidth="1"/>
    <col min="2819" max="2819" width="6.140625" style="81" customWidth="1"/>
    <col min="2820" max="2820" width="14.85546875" style="81" customWidth="1"/>
    <col min="2821" max="2821" width="6.140625" style="81" customWidth="1"/>
    <col min="2822" max="2822" width="13.42578125" style="81" customWidth="1"/>
    <col min="2823" max="2823" width="6.140625" style="81" customWidth="1"/>
    <col min="2824" max="2824" width="11.85546875" style="81" bestFit="1" customWidth="1"/>
    <col min="2825" max="2826" width="7.7109375" style="81" customWidth="1"/>
    <col min="2827" max="2827" width="14.85546875" style="81" customWidth="1"/>
    <col min="2828" max="2829" width="11.42578125" style="81" customWidth="1"/>
    <col min="2830" max="3072" width="9.140625" style="81"/>
    <col min="3073" max="3073" width="5.28515625" style="81" customWidth="1"/>
    <col min="3074" max="3074" width="31.28515625" style="81" customWidth="1"/>
    <col min="3075" max="3075" width="6.140625" style="81" customWidth="1"/>
    <col min="3076" max="3076" width="14.85546875" style="81" customWidth="1"/>
    <col min="3077" max="3077" width="6.140625" style="81" customWidth="1"/>
    <col min="3078" max="3078" width="13.42578125" style="81" customWidth="1"/>
    <col min="3079" max="3079" width="6.140625" style="81" customWidth="1"/>
    <col min="3080" max="3080" width="11.85546875" style="81" bestFit="1" customWidth="1"/>
    <col min="3081" max="3082" width="7.7109375" style="81" customWidth="1"/>
    <col min="3083" max="3083" width="14.85546875" style="81" customWidth="1"/>
    <col min="3084" max="3085" width="11.42578125" style="81" customWidth="1"/>
    <col min="3086" max="3328" width="9.140625" style="81"/>
    <col min="3329" max="3329" width="5.28515625" style="81" customWidth="1"/>
    <col min="3330" max="3330" width="31.28515625" style="81" customWidth="1"/>
    <col min="3331" max="3331" width="6.140625" style="81" customWidth="1"/>
    <col min="3332" max="3332" width="14.85546875" style="81" customWidth="1"/>
    <col min="3333" max="3333" width="6.140625" style="81" customWidth="1"/>
    <col min="3334" max="3334" width="13.42578125" style="81" customWidth="1"/>
    <col min="3335" max="3335" width="6.140625" style="81" customWidth="1"/>
    <col min="3336" max="3336" width="11.85546875" style="81" bestFit="1" customWidth="1"/>
    <col min="3337" max="3338" width="7.7109375" style="81" customWidth="1"/>
    <col min="3339" max="3339" width="14.85546875" style="81" customWidth="1"/>
    <col min="3340" max="3341" width="11.42578125" style="81" customWidth="1"/>
    <col min="3342" max="3584" width="9.140625" style="81"/>
    <col min="3585" max="3585" width="5.28515625" style="81" customWidth="1"/>
    <col min="3586" max="3586" width="31.28515625" style="81" customWidth="1"/>
    <col min="3587" max="3587" width="6.140625" style="81" customWidth="1"/>
    <col min="3588" max="3588" width="14.85546875" style="81" customWidth="1"/>
    <col min="3589" max="3589" width="6.140625" style="81" customWidth="1"/>
    <col min="3590" max="3590" width="13.42578125" style="81" customWidth="1"/>
    <col min="3591" max="3591" width="6.140625" style="81" customWidth="1"/>
    <col min="3592" max="3592" width="11.85546875" style="81" bestFit="1" customWidth="1"/>
    <col min="3593" max="3594" width="7.7109375" style="81" customWidth="1"/>
    <col min="3595" max="3595" width="14.85546875" style="81" customWidth="1"/>
    <col min="3596" max="3597" width="11.42578125" style="81" customWidth="1"/>
    <col min="3598" max="3840" width="9.140625" style="81"/>
    <col min="3841" max="3841" width="5.28515625" style="81" customWidth="1"/>
    <col min="3842" max="3842" width="31.28515625" style="81" customWidth="1"/>
    <col min="3843" max="3843" width="6.140625" style="81" customWidth="1"/>
    <col min="3844" max="3844" width="14.85546875" style="81" customWidth="1"/>
    <col min="3845" max="3845" width="6.140625" style="81" customWidth="1"/>
    <col min="3846" max="3846" width="13.42578125" style="81" customWidth="1"/>
    <col min="3847" max="3847" width="6.140625" style="81" customWidth="1"/>
    <col min="3848" max="3848" width="11.85546875" style="81" bestFit="1" customWidth="1"/>
    <col min="3849" max="3850" width="7.7109375" style="81" customWidth="1"/>
    <col min="3851" max="3851" width="14.85546875" style="81" customWidth="1"/>
    <col min="3852" max="3853" width="11.42578125" style="81" customWidth="1"/>
    <col min="3854" max="4096" width="9.140625" style="81"/>
    <col min="4097" max="4097" width="5.28515625" style="81" customWidth="1"/>
    <col min="4098" max="4098" width="31.28515625" style="81" customWidth="1"/>
    <col min="4099" max="4099" width="6.140625" style="81" customWidth="1"/>
    <col min="4100" max="4100" width="14.85546875" style="81" customWidth="1"/>
    <col min="4101" max="4101" width="6.140625" style="81" customWidth="1"/>
    <col min="4102" max="4102" width="13.42578125" style="81" customWidth="1"/>
    <col min="4103" max="4103" width="6.140625" style="81" customWidth="1"/>
    <col min="4104" max="4104" width="11.85546875" style="81" bestFit="1" customWidth="1"/>
    <col min="4105" max="4106" width="7.7109375" style="81" customWidth="1"/>
    <col min="4107" max="4107" width="14.85546875" style="81" customWidth="1"/>
    <col min="4108" max="4109" width="11.42578125" style="81" customWidth="1"/>
    <col min="4110" max="4352" width="9.140625" style="81"/>
    <col min="4353" max="4353" width="5.28515625" style="81" customWidth="1"/>
    <col min="4354" max="4354" width="31.28515625" style="81" customWidth="1"/>
    <col min="4355" max="4355" width="6.140625" style="81" customWidth="1"/>
    <col min="4356" max="4356" width="14.85546875" style="81" customWidth="1"/>
    <col min="4357" max="4357" width="6.140625" style="81" customWidth="1"/>
    <col min="4358" max="4358" width="13.42578125" style="81" customWidth="1"/>
    <col min="4359" max="4359" width="6.140625" style="81" customWidth="1"/>
    <col min="4360" max="4360" width="11.85546875" style="81" bestFit="1" customWidth="1"/>
    <col min="4361" max="4362" width="7.7109375" style="81" customWidth="1"/>
    <col min="4363" max="4363" width="14.85546875" style="81" customWidth="1"/>
    <col min="4364" max="4365" width="11.42578125" style="81" customWidth="1"/>
    <col min="4366" max="4608" width="9.140625" style="81"/>
    <col min="4609" max="4609" width="5.28515625" style="81" customWidth="1"/>
    <col min="4610" max="4610" width="31.28515625" style="81" customWidth="1"/>
    <col min="4611" max="4611" width="6.140625" style="81" customWidth="1"/>
    <col min="4612" max="4612" width="14.85546875" style="81" customWidth="1"/>
    <col min="4613" max="4613" width="6.140625" style="81" customWidth="1"/>
    <col min="4614" max="4614" width="13.42578125" style="81" customWidth="1"/>
    <col min="4615" max="4615" width="6.140625" style="81" customWidth="1"/>
    <col min="4616" max="4616" width="11.85546875" style="81" bestFit="1" customWidth="1"/>
    <col min="4617" max="4618" width="7.7109375" style="81" customWidth="1"/>
    <col min="4619" max="4619" width="14.85546875" style="81" customWidth="1"/>
    <col min="4620" max="4621" width="11.42578125" style="81" customWidth="1"/>
    <col min="4622" max="4864" width="9.140625" style="81"/>
    <col min="4865" max="4865" width="5.28515625" style="81" customWidth="1"/>
    <col min="4866" max="4866" width="31.28515625" style="81" customWidth="1"/>
    <col min="4867" max="4867" width="6.140625" style="81" customWidth="1"/>
    <col min="4868" max="4868" width="14.85546875" style="81" customWidth="1"/>
    <col min="4869" max="4869" width="6.140625" style="81" customWidth="1"/>
    <col min="4870" max="4870" width="13.42578125" style="81" customWidth="1"/>
    <col min="4871" max="4871" width="6.140625" style="81" customWidth="1"/>
    <col min="4872" max="4872" width="11.85546875" style="81" bestFit="1" customWidth="1"/>
    <col min="4873" max="4874" width="7.7109375" style="81" customWidth="1"/>
    <col min="4875" max="4875" width="14.85546875" style="81" customWidth="1"/>
    <col min="4876" max="4877" width="11.42578125" style="81" customWidth="1"/>
    <col min="4878" max="5120" width="9.140625" style="81"/>
    <col min="5121" max="5121" width="5.28515625" style="81" customWidth="1"/>
    <col min="5122" max="5122" width="31.28515625" style="81" customWidth="1"/>
    <col min="5123" max="5123" width="6.140625" style="81" customWidth="1"/>
    <col min="5124" max="5124" width="14.85546875" style="81" customWidth="1"/>
    <col min="5125" max="5125" width="6.140625" style="81" customWidth="1"/>
    <col min="5126" max="5126" width="13.42578125" style="81" customWidth="1"/>
    <col min="5127" max="5127" width="6.140625" style="81" customWidth="1"/>
    <col min="5128" max="5128" width="11.85546875" style="81" bestFit="1" customWidth="1"/>
    <col min="5129" max="5130" width="7.7109375" style="81" customWidth="1"/>
    <col min="5131" max="5131" width="14.85546875" style="81" customWidth="1"/>
    <col min="5132" max="5133" width="11.42578125" style="81" customWidth="1"/>
    <col min="5134" max="5376" width="9.140625" style="81"/>
    <col min="5377" max="5377" width="5.28515625" style="81" customWidth="1"/>
    <col min="5378" max="5378" width="31.28515625" style="81" customWidth="1"/>
    <col min="5379" max="5379" width="6.140625" style="81" customWidth="1"/>
    <col min="5380" max="5380" width="14.85546875" style="81" customWidth="1"/>
    <col min="5381" max="5381" width="6.140625" style="81" customWidth="1"/>
    <col min="5382" max="5382" width="13.42578125" style="81" customWidth="1"/>
    <col min="5383" max="5383" width="6.140625" style="81" customWidth="1"/>
    <col min="5384" max="5384" width="11.85546875" style="81" bestFit="1" customWidth="1"/>
    <col min="5385" max="5386" width="7.7109375" style="81" customWidth="1"/>
    <col min="5387" max="5387" width="14.85546875" style="81" customWidth="1"/>
    <col min="5388" max="5389" width="11.42578125" style="81" customWidth="1"/>
    <col min="5390" max="5632" width="9.140625" style="81"/>
    <col min="5633" max="5633" width="5.28515625" style="81" customWidth="1"/>
    <col min="5634" max="5634" width="31.28515625" style="81" customWidth="1"/>
    <col min="5635" max="5635" width="6.140625" style="81" customWidth="1"/>
    <col min="5636" max="5636" width="14.85546875" style="81" customWidth="1"/>
    <col min="5637" max="5637" width="6.140625" style="81" customWidth="1"/>
    <col min="5638" max="5638" width="13.42578125" style="81" customWidth="1"/>
    <col min="5639" max="5639" width="6.140625" style="81" customWidth="1"/>
    <col min="5640" max="5640" width="11.85546875" style="81" bestFit="1" customWidth="1"/>
    <col min="5641" max="5642" width="7.7109375" style="81" customWidth="1"/>
    <col min="5643" max="5643" width="14.85546875" style="81" customWidth="1"/>
    <col min="5644" max="5645" width="11.42578125" style="81" customWidth="1"/>
    <col min="5646" max="5888" width="9.140625" style="81"/>
    <col min="5889" max="5889" width="5.28515625" style="81" customWidth="1"/>
    <col min="5890" max="5890" width="31.28515625" style="81" customWidth="1"/>
    <col min="5891" max="5891" width="6.140625" style="81" customWidth="1"/>
    <col min="5892" max="5892" width="14.85546875" style="81" customWidth="1"/>
    <col min="5893" max="5893" width="6.140625" style="81" customWidth="1"/>
    <col min="5894" max="5894" width="13.42578125" style="81" customWidth="1"/>
    <col min="5895" max="5895" width="6.140625" style="81" customWidth="1"/>
    <col min="5896" max="5896" width="11.85546875" style="81" bestFit="1" customWidth="1"/>
    <col min="5897" max="5898" width="7.7109375" style="81" customWidth="1"/>
    <col min="5899" max="5899" width="14.85546875" style="81" customWidth="1"/>
    <col min="5900" max="5901" width="11.42578125" style="81" customWidth="1"/>
    <col min="5902" max="6144" width="9.140625" style="81"/>
    <col min="6145" max="6145" width="5.28515625" style="81" customWidth="1"/>
    <col min="6146" max="6146" width="31.28515625" style="81" customWidth="1"/>
    <col min="6147" max="6147" width="6.140625" style="81" customWidth="1"/>
    <col min="6148" max="6148" width="14.85546875" style="81" customWidth="1"/>
    <col min="6149" max="6149" width="6.140625" style="81" customWidth="1"/>
    <col min="6150" max="6150" width="13.42578125" style="81" customWidth="1"/>
    <col min="6151" max="6151" width="6.140625" style="81" customWidth="1"/>
    <col min="6152" max="6152" width="11.85546875" style="81" bestFit="1" customWidth="1"/>
    <col min="6153" max="6154" width="7.7109375" style="81" customWidth="1"/>
    <col min="6155" max="6155" width="14.85546875" style="81" customWidth="1"/>
    <col min="6156" max="6157" width="11.42578125" style="81" customWidth="1"/>
    <col min="6158" max="6400" width="9.140625" style="81"/>
    <col min="6401" max="6401" width="5.28515625" style="81" customWidth="1"/>
    <col min="6402" max="6402" width="31.28515625" style="81" customWidth="1"/>
    <col min="6403" max="6403" width="6.140625" style="81" customWidth="1"/>
    <col min="6404" max="6404" width="14.85546875" style="81" customWidth="1"/>
    <col min="6405" max="6405" width="6.140625" style="81" customWidth="1"/>
    <col min="6406" max="6406" width="13.42578125" style="81" customWidth="1"/>
    <col min="6407" max="6407" width="6.140625" style="81" customWidth="1"/>
    <col min="6408" max="6408" width="11.85546875" style="81" bestFit="1" customWidth="1"/>
    <col min="6409" max="6410" width="7.7109375" style="81" customWidth="1"/>
    <col min="6411" max="6411" width="14.85546875" style="81" customWidth="1"/>
    <col min="6412" max="6413" width="11.42578125" style="81" customWidth="1"/>
    <col min="6414" max="6656" width="9.140625" style="81"/>
    <col min="6657" max="6657" width="5.28515625" style="81" customWidth="1"/>
    <col min="6658" max="6658" width="31.28515625" style="81" customWidth="1"/>
    <col min="6659" max="6659" width="6.140625" style="81" customWidth="1"/>
    <col min="6660" max="6660" width="14.85546875" style="81" customWidth="1"/>
    <col min="6661" max="6661" width="6.140625" style="81" customWidth="1"/>
    <col min="6662" max="6662" width="13.42578125" style="81" customWidth="1"/>
    <col min="6663" max="6663" width="6.140625" style="81" customWidth="1"/>
    <col min="6664" max="6664" width="11.85546875" style="81" bestFit="1" customWidth="1"/>
    <col min="6665" max="6666" width="7.7109375" style="81" customWidth="1"/>
    <col min="6667" max="6667" width="14.85546875" style="81" customWidth="1"/>
    <col min="6668" max="6669" width="11.42578125" style="81" customWidth="1"/>
    <col min="6670" max="6912" width="9.140625" style="81"/>
    <col min="6913" max="6913" width="5.28515625" style="81" customWidth="1"/>
    <col min="6914" max="6914" width="31.28515625" style="81" customWidth="1"/>
    <col min="6915" max="6915" width="6.140625" style="81" customWidth="1"/>
    <col min="6916" max="6916" width="14.85546875" style="81" customWidth="1"/>
    <col min="6917" max="6917" width="6.140625" style="81" customWidth="1"/>
    <col min="6918" max="6918" width="13.42578125" style="81" customWidth="1"/>
    <col min="6919" max="6919" width="6.140625" style="81" customWidth="1"/>
    <col min="6920" max="6920" width="11.85546875" style="81" bestFit="1" customWidth="1"/>
    <col min="6921" max="6922" width="7.7109375" style="81" customWidth="1"/>
    <col min="6923" max="6923" width="14.85546875" style="81" customWidth="1"/>
    <col min="6924" max="6925" width="11.42578125" style="81" customWidth="1"/>
    <col min="6926" max="7168" width="9.140625" style="81"/>
    <col min="7169" max="7169" width="5.28515625" style="81" customWidth="1"/>
    <col min="7170" max="7170" width="31.28515625" style="81" customWidth="1"/>
    <col min="7171" max="7171" width="6.140625" style="81" customWidth="1"/>
    <col min="7172" max="7172" width="14.85546875" style="81" customWidth="1"/>
    <col min="7173" max="7173" width="6.140625" style="81" customWidth="1"/>
    <col min="7174" max="7174" width="13.42578125" style="81" customWidth="1"/>
    <col min="7175" max="7175" width="6.140625" style="81" customWidth="1"/>
    <col min="7176" max="7176" width="11.85546875" style="81" bestFit="1" customWidth="1"/>
    <col min="7177" max="7178" width="7.7109375" style="81" customWidth="1"/>
    <col min="7179" max="7179" width="14.85546875" style="81" customWidth="1"/>
    <col min="7180" max="7181" width="11.42578125" style="81" customWidth="1"/>
    <col min="7182" max="7424" width="9.140625" style="81"/>
    <col min="7425" max="7425" width="5.28515625" style="81" customWidth="1"/>
    <col min="7426" max="7426" width="31.28515625" style="81" customWidth="1"/>
    <col min="7427" max="7427" width="6.140625" style="81" customWidth="1"/>
    <col min="7428" max="7428" width="14.85546875" style="81" customWidth="1"/>
    <col min="7429" max="7429" width="6.140625" style="81" customWidth="1"/>
    <col min="7430" max="7430" width="13.42578125" style="81" customWidth="1"/>
    <col min="7431" max="7431" width="6.140625" style="81" customWidth="1"/>
    <col min="7432" max="7432" width="11.85546875" style="81" bestFit="1" customWidth="1"/>
    <col min="7433" max="7434" width="7.7109375" style="81" customWidth="1"/>
    <col min="7435" max="7435" width="14.85546875" style="81" customWidth="1"/>
    <col min="7436" max="7437" width="11.42578125" style="81" customWidth="1"/>
    <col min="7438" max="7680" width="9.140625" style="81"/>
    <col min="7681" max="7681" width="5.28515625" style="81" customWidth="1"/>
    <col min="7682" max="7682" width="31.28515625" style="81" customWidth="1"/>
    <col min="7683" max="7683" width="6.140625" style="81" customWidth="1"/>
    <col min="7684" max="7684" width="14.85546875" style="81" customWidth="1"/>
    <col min="7685" max="7685" width="6.140625" style="81" customWidth="1"/>
    <col min="7686" max="7686" width="13.42578125" style="81" customWidth="1"/>
    <col min="7687" max="7687" width="6.140625" style="81" customWidth="1"/>
    <col min="7688" max="7688" width="11.85546875" style="81" bestFit="1" customWidth="1"/>
    <col min="7689" max="7690" width="7.7109375" style="81" customWidth="1"/>
    <col min="7691" max="7691" width="14.85546875" style="81" customWidth="1"/>
    <col min="7692" max="7693" width="11.42578125" style="81" customWidth="1"/>
    <col min="7694" max="7936" width="9.140625" style="81"/>
    <col min="7937" max="7937" width="5.28515625" style="81" customWidth="1"/>
    <col min="7938" max="7938" width="31.28515625" style="81" customWidth="1"/>
    <col min="7939" max="7939" width="6.140625" style="81" customWidth="1"/>
    <col min="7940" max="7940" width="14.85546875" style="81" customWidth="1"/>
    <col min="7941" max="7941" width="6.140625" style="81" customWidth="1"/>
    <col min="7942" max="7942" width="13.42578125" style="81" customWidth="1"/>
    <col min="7943" max="7943" width="6.140625" style="81" customWidth="1"/>
    <col min="7944" max="7944" width="11.85546875" style="81" bestFit="1" customWidth="1"/>
    <col min="7945" max="7946" width="7.7109375" style="81" customWidth="1"/>
    <col min="7947" max="7947" width="14.85546875" style="81" customWidth="1"/>
    <col min="7948" max="7949" width="11.42578125" style="81" customWidth="1"/>
    <col min="7950" max="8192" width="9.140625" style="81"/>
    <col min="8193" max="8193" width="5.28515625" style="81" customWidth="1"/>
    <col min="8194" max="8194" width="31.28515625" style="81" customWidth="1"/>
    <col min="8195" max="8195" width="6.140625" style="81" customWidth="1"/>
    <col min="8196" max="8196" width="14.85546875" style="81" customWidth="1"/>
    <col min="8197" max="8197" width="6.140625" style="81" customWidth="1"/>
    <col min="8198" max="8198" width="13.42578125" style="81" customWidth="1"/>
    <col min="8199" max="8199" width="6.140625" style="81" customWidth="1"/>
    <col min="8200" max="8200" width="11.85546875" style="81" bestFit="1" customWidth="1"/>
    <col min="8201" max="8202" width="7.7109375" style="81" customWidth="1"/>
    <col min="8203" max="8203" width="14.85546875" style="81" customWidth="1"/>
    <col min="8204" max="8205" width="11.42578125" style="81" customWidth="1"/>
    <col min="8206" max="8448" width="9.140625" style="81"/>
    <col min="8449" max="8449" width="5.28515625" style="81" customWidth="1"/>
    <col min="8450" max="8450" width="31.28515625" style="81" customWidth="1"/>
    <col min="8451" max="8451" width="6.140625" style="81" customWidth="1"/>
    <col min="8452" max="8452" width="14.85546875" style="81" customWidth="1"/>
    <col min="8453" max="8453" width="6.140625" style="81" customWidth="1"/>
    <col min="8454" max="8454" width="13.42578125" style="81" customWidth="1"/>
    <col min="8455" max="8455" width="6.140625" style="81" customWidth="1"/>
    <col min="8456" max="8456" width="11.85546875" style="81" bestFit="1" customWidth="1"/>
    <col min="8457" max="8458" width="7.7109375" style="81" customWidth="1"/>
    <col min="8459" max="8459" width="14.85546875" style="81" customWidth="1"/>
    <col min="8460" max="8461" width="11.42578125" style="81" customWidth="1"/>
    <col min="8462" max="8704" width="9.140625" style="81"/>
    <col min="8705" max="8705" width="5.28515625" style="81" customWidth="1"/>
    <col min="8706" max="8706" width="31.28515625" style="81" customWidth="1"/>
    <col min="8707" max="8707" width="6.140625" style="81" customWidth="1"/>
    <col min="8708" max="8708" width="14.85546875" style="81" customWidth="1"/>
    <col min="8709" max="8709" width="6.140625" style="81" customWidth="1"/>
    <col min="8710" max="8710" width="13.42578125" style="81" customWidth="1"/>
    <col min="8711" max="8711" width="6.140625" style="81" customWidth="1"/>
    <col min="8712" max="8712" width="11.85546875" style="81" bestFit="1" customWidth="1"/>
    <col min="8713" max="8714" width="7.7109375" style="81" customWidth="1"/>
    <col min="8715" max="8715" width="14.85546875" style="81" customWidth="1"/>
    <col min="8716" max="8717" width="11.42578125" style="81" customWidth="1"/>
    <col min="8718" max="8960" width="9.140625" style="81"/>
    <col min="8961" max="8961" width="5.28515625" style="81" customWidth="1"/>
    <col min="8962" max="8962" width="31.28515625" style="81" customWidth="1"/>
    <col min="8963" max="8963" width="6.140625" style="81" customWidth="1"/>
    <col min="8964" max="8964" width="14.85546875" style="81" customWidth="1"/>
    <col min="8965" max="8965" width="6.140625" style="81" customWidth="1"/>
    <col min="8966" max="8966" width="13.42578125" style="81" customWidth="1"/>
    <col min="8967" max="8967" width="6.140625" style="81" customWidth="1"/>
    <col min="8968" max="8968" width="11.85546875" style="81" bestFit="1" customWidth="1"/>
    <col min="8969" max="8970" width="7.7109375" style="81" customWidth="1"/>
    <col min="8971" max="8971" width="14.85546875" style="81" customWidth="1"/>
    <col min="8972" max="8973" width="11.42578125" style="81" customWidth="1"/>
    <col min="8974" max="9216" width="9.140625" style="81"/>
    <col min="9217" max="9217" width="5.28515625" style="81" customWidth="1"/>
    <col min="9218" max="9218" width="31.28515625" style="81" customWidth="1"/>
    <col min="9219" max="9219" width="6.140625" style="81" customWidth="1"/>
    <col min="9220" max="9220" width="14.85546875" style="81" customWidth="1"/>
    <col min="9221" max="9221" width="6.140625" style="81" customWidth="1"/>
    <col min="9222" max="9222" width="13.42578125" style="81" customWidth="1"/>
    <col min="9223" max="9223" width="6.140625" style="81" customWidth="1"/>
    <col min="9224" max="9224" width="11.85546875" style="81" bestFit="1" customWidth="1"/>
    <col min="9225" max="9226" width="7.7109375" style="81" customWidth="1"/>
    <col min="9227" max="9227" width="14.85546875" style="81" customWidth="1"/>
    <col min="9228" max="9229" width="11.42578125" style="81" customWidth="1"/>
    <col min="9230" max="9472" width="9.140625" style="81"/>
    <col min="9473" max="9473" width="5.28515625" style="81" customWidth="1"/>
    <col min="9474" max="9474" width="31.28515625" style="81" customWidth="1"/>
    <col min="9475" max="9475" width="6.140625" style="81" customWidth="1"/>
    <col min="9476" max="9476" width="14.85546875" style="81" customWidth="1"/>
    <col min="9477" max="9477" width="6.140625" style="81" customWidth="1"/>
    <col min="9478" max="9478" width="13.42578125" style="81" customWidth="1"/>
    <col min="9479" max="9479" width="6.140625" style="81" customWidth="1"/>
    <col min="9480" max="9480" width="11.85546875" style="81" bestFit="1" customWidth="1"/>
    <col min="9481" max="9482" width="7.7109375" style="81" customWidth="1"/>
    <col min="9483" max="9483" width="14.85546875" style="81" customWidth="1"/>
    <col min="9484" max="9485" width="11.42578125" style="81" customWidth="1"/>
    <col min="9486" max="9728" width="9.140625" style="81"/>
    <col min="9729" max="9729" width="5.28515625" style="81" customWidth="1"/>
    <col min="9730" max="9730" width="31.28515625" style="81" customWidth="1"/>
    <col min="9731" max="9731" width="6.140625" style="81" customWidth="1"/>
    <col min="9732" max="9732" width="14.85546875" style="81" customWidth="1"/>
    <col min="9733" max="9733" width="6.140625" style="81" customWidth="1"/>
    <col min="9734" max="9734" width="13.42578125" style="81" customWidth="1"/>
    <col min="9735" max="9735" width="6.140625" style="81" customWidth="1"/>
    <col min="9736" max="9736" width="11.85546875" style="81" bestFit="1" customWidth="1"/>
    <col min="9737" max="9738" width="7.7109375" style="81" customWidth="1"/>
    <col min="9739" max="9739" width="14.85546875" style="81" customWidth="1"/>
    <col min="9740" max="9741" width="11.42578125" style="81" customWidth="1"/>
    <col min="9742" max="9984" width="9.140625" style="81"/>
    <col min="9985" max="9985" width="5.28515625" style="81" customWidth="1"/>
    <col min="9986" max="9986" width="31.28515625" style="81" customWidth="1"/>
    <col min="9987" max="9987" width="6.140625" style="81" customWidth="1"/>
    <col min="9988" max="9988" width="14.85546875" style="81" customWidth="1"/>
    <col min="9989" max="9989" width="6.140625" style="81" customWidth="1"/>
    <col min="9990" max="9990" width="13.42578125" style="81" customWidth="1"/>
    <col min="9991" max="9991" width="6.140625" style="81" customWidth="1"/>
    <col min="9992" max="9992" width="11.85546875" style="81" bestFit="1" customWidth="1"/>
    <col min="9993" max="9994" width="7.7109375" style="81" customWidth="1"/>
    <col min="9995" max="9995" width="14.85546875" style="81" customWidth="1"/>
    <col min="9996" max="9997" width="11.42578125" style="81" customWidth="1"/>
    <col min="9998" max="10240" width="9.140625" style="81"/>
    <col min="10241" max="10241" width="5.28515625" style="81" customWidth="1"/>
    <col min="10242" max="10242" width="31.28515625" style="81" customWidth="1"/>
    <col min="10243" max="10243" width="6.140625" style="81" customWidth="1"/>
    <col min="10244" max="10244" width="14.85546875" style="81" customWidth="1"/>
    <col min="10245" max="10245" width="6.140625" style="81" customWidth="1"/>
    <col min="10246" max="10246" width="13.42578125" style="81" customWidth="1"/>
    <col min="10247" max="10247" width="6.140625" style="81" customWidth="1"/>
    <col min="10248" max="10248" width="11.85546875" style="81" bestFit="1" customWidth="1"/>
    <col min="10249" max="10250" width="7.7109375" style="81" customWidth="1"/>
    <col min="10251" max="10251" width="14.85546875" style="81" customWidth="1"/>
    <col min="10252" max="10253" width="11.42578125" style="81" customWidth="1"/>
    <col min="10254" max="10496" width="9.140625" style="81"/>
    <col min="10497" max="10497" width="5.28515625" style="81" customWidth="1"/>
    <col min="10498" max="10498" width="31.28515625" style="81" customWidth="1"/>
    <col min="10499" max="10499" width="6.140625" style="81" customWidth="1"/>
    <col min="10500" max="10500" width="14.85546875" style="81" customWidth="1"/>
    <col min="10501" max="10501" width="6.140625" style="81" customWidth="1"/>
    <col min="10502" max="10502" width="13.42578125" style="81" customWidth="1"/>
    <col min="10503" max="10503" width="6.140625" style="81" customWidth="1"/>
    <col min="10504" max="10504" width="11.85546875" style="81" bestFit="1" customWidth="1"/>
    <col min="10505" max="10506" width="7.7109375" style="81" customWidth="1"/>
    <col min="10507" max="10507" width="14.85546875" style="81" customWidth="1"/>
    <col min="10508" max="10509" width="11.42578125" style="81" customWidth="1"/>
    <col min="10510" max="10752" width="9.140625" style="81"/>
    <col min="10753" max="10753" width="5.28515625" style="81" customWidth="1"/>
    <col min="10754" max="10754" width="31.28515625" style="81" customWidth="1"/>
    <col min="10755" max="10755" width="6.140625" style="81" customWidth="1"/>
    <col min="10756" max="10756" width="14.85546875" style="81" customWidth="1"/>
    <col min="10757" max="10757" width="6.140625" style="81" customWidth="1"/>
    <col min="10758" max="10758" width="13.42578125" style="81" customWidth="1"/>
    <col min="10759" max="10759" width="6.140625" style="81" customWidth="1"/>
    <col min="10760" max="10760" width="11.85546875" style="81" bestFit="1" customWidth="1"/>
    <col min="10761" max="10762" width="7.7109375" style="81" customWidth="1"/>
    <col min="10763" max="10763" width="14.85546875" style="81" customWidth="1"/>
    <col min="10764" max="10765" width="11.42578125" style="81" customWidth="1"/>
    <col min="10766" max="11008" width="9.140625" style="81"/>
    <col min="11009" max="11009" width="5.28515625" style="81" customWidth="1"/>
    <col min="11010" max="11010" width="31.28515625" style="81" customWidth="1"/>
    <col min="11011" max="11011" width="6.140625" style="81" customWidth="1"/>
    <col min="11012" max="11012" width="14.85546875" style="81" customWidth="1"/>
    <col min="11013" max="11013" width="6.140625" style="81" customWidth="1"/>
    <col min="11014" max="11014" width="13.42578125" style="81" customWidth="1"/>
    <col min="11015" max="11015" width="6.140625" style="81" customWidth="1"/>
    <col min="11016" max="11016" width="11.85546875" style="81" bestFit="1" customWidth="1"/>
    <col min="11017" max="11018" width="7.7109375" style="81" customWidth="1"/>
    <col min="11019" max="11019" width="14.85546875" style="81" customWidth="1"/>
    <col min="11020" max="11021" width="11.42578125" style="81" customWidth="1"/>
    <col min="11022" max="11264" width="9.140625" style="81"/>
    <col min="11265" max="11265" width="5.28515625" style="81" customWidth="1"/>
    <col min="11266" max="11266" width="31.28515625" style="81" customWidth="1"/>
    <col min="11267" max="11267" width="6.140625" style="81" customWidth="1"/>
    <col min="11268" max="11268" width="14.85546875" style="81" customWidth="1"/>
    <col min="11269" max="11269" width="6.140625" style="81" customWidth="1"/>
    <col min="11270" max="11270" width="13.42578125" style="81" customWidth="1"/>
    <col min="11271" max="11271" width="6.140625" style="81" customWidth="1"/>
    <col min="11272" max="11272" width="11.85546875" style="81" bestFit="1" customWidth="1"/>
    <col min="11273" max="11274" width="7.7109375" style="81" customWidth="1"/>
    <col min="11275" max="11275" width="14.85546875" style="81" customWidth="1"/>
    <col min="11276" max="11277" width="11.42578125" style="81" customWidth="1"/>
    <col min="11278" max="11520" width="9.140625" style="81"/>
    <col min="11521" max="11521" width="5.28515625" style="81" customWidth="1"/>
    <col min="11522" max="11522" width="31.28515625" style="81" customWidth="1"/>
    <col min="11523" max="11523" width="6.140625" style="81" customWidth="1"/>
    <col min="11524" max="11524" width="14.85546875" style="81" customWidth="1"/>
    <col min="11525" max="11525" width="6.140625" style="81" customWidth="1"/>
    <col min="11526" max="11526" width="13.42578125" style="81" customWidth="1"/>
    <col min="11527" max="11527" width="6.140625" style="81" customWidth="1"/>
    <col min="11528" max="11528" width="11.85546875" style="81" bestFit="1" customWidth="1"/>
    <col min="11529" max="11530" width="7.7109375" style="81" customWidth="1"/>
    <col min="11531" max="11531" width="14.85546875" style="81" customWidth="1"/>
    <col min="11532" max="11533" width="11.42578125" style="81" customWidth="1"/>
    <col min="11534" max="11776" width="9.140625" style="81"/>
    <col min="11777" max="11777" width="5.28515625" style="81" customWidth="1"/>
    <col min="11778" max="11778" width="31.28515625" style="81" customWidth="1"/>
    <col min="11779" max="11779" width="6.140625" style="81" customWidth="1"/>
    <col min="11780" max="11780" width="14.85546875" style="81" customWidth="1"/>
    <col min="11781" max="11781" width="6.140625" style="81" customWidth="1"/>
    <col min="11782" max="11782" width="13.42578125" style="81" customWidth="1"/>
    <col min="11783" max="11783" width="6.140625" style="81" customWidth="1"/>
    <col min="11784" max="11784" width="11.85546875" style="81" bestFit="1" customWidth="1"/>
    <col min="11785" max="11786" width="7.7109375" style="81" customWidth="1"/>
    <col min="11787" max="11787" width="14.85546875" style="81" customWidth="1"/>
    <col min="11788" max="11789" width="11.42578125" style="81" customWidth="1"/>
    <col min="11790" max="12032" width="9.140625" style="81"/>
    <col min="12033" max="12033" width="5.28515625" style="81" customWidth="1"/>
    <col min="12034" max="12034" width="31.28515625" style="81" customWidth="1"/>
    <col min="12035" max="12035" width="6.140625" style="81" customWidth="1"/>
    <col min="12036" max="12036" width="14.85546875" style="81" customWidth="1"/>
    <col min="12037" max="12037" width="6.140625" style="81" customWidth="1"/>
    <col min="12038" max="12038" width="13.42578125" style="81" customWidth="1"/>
    <col min="12039" max="12039" width="6.140625" style="81" customWidth="1"/>
    <col min="12040" max="12040" width="11.85546875" style="81" bestFit="1" customWidth="1"/>
    <col min="12041" max="12042" width="7.7109375" style="81" customWidth="1"/>
    <col min="12043" max="12043" width="14.85546875" style="81" customWidth="1"/>
    <col min="12044" max="12045" width="11.42578125" style="81" customWidth="1"/>
    <col min="12046" max="12288" width="9.140625" style="81"/>
    <col min="12289" max="12289" width="5.28515625" style="81" customWidth="1"/>
    <col min="12290" max="12290" width="31.28515625" style="81" customWidth="1"/>
    <col min="12291" max="12291" width="6.140625" style="81" customWidth="1"/>
    <col min="12292" max="12292" width="14.85546875" style="81" customWidth="1"/>
    <col min="12293" max="12293" width="6.140625" style="81" customWidth="1"/>
    <col min="12294" max="12294" width="13.42578125" style="81" customWidth="1"/>
    <col min="12295" max="12295" width="6.140625" style="81" customWidth="1"/>
    <col min="12296" max="12296" width="11.85546875" style="81" bestFit="1" customWidth="1"/>
    <col min="12297" max="12298" width="7.7109375" style="81" customWidth="1"/>
    <col min="12299" max="12299" width="14.85546875" style="81" customWidth="1"/>
    <col min="12300" max="12301" width="11.42578125" style="81" customWidth="1"/>
    <col min="12302" max="12544" width="9.140625" style="81"/>
    <col min="12545" max="12545" width="5.28515625" style="81" customWidth="1"/>
    <col min="12546" max="12546" width="31.28515625" style="81" customWidth="1"/>
    <col min="12547" max="12547" width="6.140625" style="81" customWidth="1"/>
    <col min="12548" max="12548" width="14.85546875" style="81" customWidth="1"/>
    <col min="12549" max="12549" width="6.140625" style="81" customWidth="1"/>
    <col min="12550" max="12550" width="13.42578125" style="81" customWidth="1"/>
    <col min="12551" max="12551" width="6.140625" style="81" customWidth="1"/>
    <col min="12552" max="12552" width="11.85546875" style="81" bestFit="1" customWidth="1"/>
    <col min="12553" max="12554" width="7.7109375" style="81" customWidth="1"/>
    <col min="12555" max="12555" width="14.85546875" style="81" customWidth="1"/>
    <col min="12556" max="12557" width="11.42578125" style="81" customWidth="1"/>
    <col min="12558" max="12800" width="9.140625" style="81"/>
    <col min="12801" max="12801" width="5.28515625" style="81" customWidth="1"/>
    <col min="12802" max="12802" width="31.28515625" style="81" customWidth="1"/>
    <col min="12803" max="12803" width="6.140625" style="81" customWidth="1"/>
    <col min="12804" max="12804" width="14.85546875" style="81" customWidth="1"/>
    <col min="12805" max="12805" width="6.140625" style="81" customWidth="1"/>
    <col min="12806" max="12806" width="13.42578125" style="81" customWidth="1"/>
    <col min="12807" max="12807" width="6.140625" style="81" customWidth="1"/>
    <col min="12808" max="12808" width="11.85546875" style="81" bestFit="1" customWidth="1"/>
    <col min="12809" max="12810" width="7.7109375" style="81" customWidth="1"/>
    <col min="12811" max="12811" width="14.85546875" style="81" customWidth="1"/>
    <col min="12812" max="12813" width="11.42578125" style="81" customWidth="1"/>
    <col min="12814" max="13056" width="9.140625" style="81"/>
    <col min="13057" max="13057" width="5.28515625" style="81" customWidth="1"/>
    <col min="13058" max="13058" width="31.28515625" style="81" customWidth="1"/>
    <col min="13059" max="13059" width="6.140625" style="81" customWidth="1"/>
    <col min="13060" max="13060" width="14.85546875" style="81" customWidth="1"/>
    <col min="13061" max="13061" width="6.140625" style="81" customWidth="1"/>
    <col min="13062" max="13062" width="13.42578125" style="81" customWidth="1"/>
    <col min="13063" max="13063" width="6.140625" style="81" customWidth="1"/>
    <col min="13064" max="13064" width="11.85546875" style="81" bestFit="1" customWidth="1"/>
    <col min="13065" max="13066" width="7.7109375" style="81" customWidth="1"/>
    <col min="13067" max="13067" width="14.85546875" style="81" customWidth="1"/>
    <col min="13068" max="13069" width="11.42578125" style="81" customWidth="1"/>
    <col min="13070" max="13312" width="9.140625" style="81"/>
    <col min="13313" max="13313" width="5.28515625" style="81" customWidth="1"/>
    <col min="13314" max="13314" width="31.28515625" style="81" customWidth="1"/>
    <col min="13315" max="13315" width="6.140625" style="81" customWidth="1"/>
    <col min="13316" max="13316" width="14.85546875" style="81" customWidth="1"/>
    <col min="13317" max="13317" width="6.140625" style="81" customWidth="1"/>
    <col min="13318" max="13318" width="13.42578125" style="81" customWidth="1"/>
    <col min="13319" max="13319" width="6.140625" style="81" customWidth="1"/>
    <col min="13320" max="13320" width="11.85546875" style="81" bestFit="1" customWidth="1"/>
    <col min="13321" max="13322" width="7.7109375" style="81" customWidth="1"/>
    <col min="13323" max="13323" width="14.85546875" style="81" customWidth="1"/>
    <col min="13324" max="13325" width="11.42578125" style="81" customWidth="1"/>
    <col min="13326" max="13568" width="9.140625" style="81"/>
    <col min="13569" max="13569" width="5.28515625" style="81" customWidth="1"/>
    <col min="13570" max="13570" width="31.28515625" style="81" customWidth="1"/>
    <col min="13571" max="13571" width="6.140625" style="81" customWidth="1"/>
    <col min="13572" max="13572" width="14.85546875" style="81" customWidth="1"/>
    <col min="13573" max="13573" width="6.140625" style="81" customWidth="1"/>
    <col min="13574" max="13574" width="13.42578125" style="81" customWidth="1"/>
    <col min="13575" max="13575" width="6.140625" style="81" customWidth="1"/>
    <col min="13576" max="13576" width="11.85546875" style="81" bestFit="1" customWidth="1"/>
    <col min="13577" max="13578" width="7.7109375" style="81" customWidth="1"/>
    <col min="13579" max="13579" width="14.85546875" style="81" customWidth="1"/>
    <col min="13580" max="13581" width="11.42578125" style="81" customWidth="1"/>
    <col min="13582" max="13824" width="9.140625" style="81"/>
    <col min="13825" max="13825" width="5.28515625" style="81" customWidth="1"/>
    <col min="13826" max="13826" width="31.28515625" style="81" customWidth="1"/>
    <col min="13827" max="13827" width="6.140625" style="81" customWidth="1"/>
    <col min="13828" max="13828" width="14.85546875" style="81" customWidth="1"/>
    <col min="13829" max="13829" width="6.140625" style="81" customWidth="1"/>
    <col min="13830" max="13830" width="13.42578125" style="81" customWidth="1"/>
    <col min="13831" max="13831" width="6.140625" style="81" customWidth="1"/>
    <col min="13832" max="13832" width="11.85546875" style="81" bestFit="1" customWidth="1"/>
    <col min="13833" max="13834" width="7.7109375" style="81" customWidth="1"/>
    <col min="13835" max="13835" width="14.85546875" style="81" customWidth="1"/>
    <col min="13836" max="13837" width="11.42578125" style="81" customWidth="1"/>
    <col min="13838" max="14080" width="9.140625" style="81"/>
    <col min="14081" max="14081" width="5.28515625" style="81" customWidth="1"/>
    <col min="14082" max="14082" width="31.28515625" style="81" customWidth="1"/>
    <col min="14083" max="14083" width="6.140625" style="81" customWidth="1"/>
    <col min="14084" max="14084" width="14.85546875" style="81" customWidth="1"/>
    <col min="14085" max="14085" width="6.140625" style="81" customWidth="1"/>
    <col min="14086" max="14086" width="13.42578125" style="81" customWidth="1"/>
    <col min="14087" max="14087" width="6.140625" style="81" customWidth="1"/>
    <col min="14088" max="14088" width="11.85546875" style="81" bestFit="1" customWidth="1"/>
    <col min="14089" max="14090" width="7.7109375" style="81" customWidth="1"/>
    <col min="14091" max="14091" width="14.85546875" style="81" customWidth="1"/>
    <col min="14092" max="14093" width="11.42578125" style="81" customWidth="1"/>
    <col min="14094" max="14336" width="9.140625" style="81"/>
    <col min="14337" max="14337" width="5.28515625" style="81" customWidth="1"/>
    <col min="14338" max="14338" width="31.28515625" style="81" customWidth="1"/>
    <col min="14339" max="14339" width="6.140625" style="81" customWidth="1"/>
    <col min="14340" max="14340" width="14.85546875" style="81" customWidth="1"/>
    <col min="14341" max="14341" width="6.140625" style="81" customWidth="1"/>
    <col min="14342" max="14342" width="13.42578125" style="81" customWidth="1"/>
    <col min="14343" max="14343" width="6.140625" style="81" customWidth="1"/>
    <col min="14344" max="14344" width="11.85546875" style="81" bestFit="1" customWidth="1"/>
    <col min="14345" max="14346" width="7.7109375" style="81" customWidth="1"/>
    <col min="14347" max="14347" width="14.85546875" style="81" customWidth="1"/>
    <col min="14348" max="14349" width="11.42578125" style="81" customWidth="1"/>
    <col min="14350" max="14592" width="9.140625" style="81"/>
    <col min="14593" max="14593" width="5.28515625" style="81" customWidth="1"/>
    <col min="14594" max="14594" width="31.28515625" style="81" customWidth="1"/>
    <col min="14595" max="14595" width="6.140625" style="81" customWidth="1"/>
    <col min="14596" max="14596" width="14.85546875" style="81" customWidth="1"/>
    <col min="14597" max="14597" width="6.140625" style="81" customWidth="1"/>
    <col min="14598" max="14598" width="13.42578125" style="81" customWidth="1"/>
    <col min="14599" max="14599" width="6.140625" style="81" customWidth="1"/>
    <col min="14600" max="14600" width="11.85546875" style="81" bestFit="1" customWidth="1"/>
    <col min="14601" max="14602" width="7.7109375" style="81" customWidth="1"/>
    <col min="14603" max="14603" width="14.85546875" style="81" customWidth="1"/>
    <col min="14604" max="14605" width="11.42578125" style="81" customWidth="1"/>
    <col min="14606" max="14848" width="9.140625" style="81"/>
    <col min="14849" max="14849" width="5.28515625" style="81" customWidth="1"/>
    <col min="14850" max="14850" width="31.28515625" style="81" customWidth="1"/>
    <col min="14851" max="14851" width="6.140625" style="81" customWidth="1"/>
    <col min="14852" max="14852" width="14.85546875" style="81" customWidth="1"/>
    <col min="14853" max="14853" width="6.140625" style="81" customWidth="1"/>
    <col min="14854" max="14854" width="13.42578125" style="81" customWidth="1"/>
    <col min="14855" max="14855" width="6.140625" style="81" customWidth="1"/>
    <col min="14856" max="14856" width="11.85546875" style="81" bestFit="1" customWidth="1"/>
    <col min="14857" max="14858" width="7.7109375" style="81" customWidth="1"/>
    <col min="14859" max="14859" width="14.85546875" style="81" customWidth="1"/>
    <col min="14860" max="14861" width="11.42578125" style="81" customWidth="1"/>
    <col min="14862" max="15104" width="9.140625" style="81"/>
    <col min="15105" max="15105" width="5.28515625" style="81" customWidth="1"/>
    <col min="15106" max="15106" width="31.28515625" style="81" customWidth="1"/>
    <col min="15107" max="15107" width="6.140625" style="81" customWidth="1"/>
    <col min="15108" max="15108" width="14.85546875" style="81" customWidth="1"/>
    <col min="15109" max="15109" width="6.140625" style="81" customWidth="1"/>
    <col min="15110" max="15110" width="13.42578125" style="81" customWidth="1"/>
    <col min="15111" max="15111" width="6.140625" style="81" customWidth="1"/>
    <col min="15112" max="15112" width="11.85546875" style="81" bestFit="1" customWidth="1"/>
    <col min="15113" max="15114" width="7.7109375" style="81" customWidth="1"/>
    <col min="15115" max="15115" width="14.85546875" style="81" customWidth="1"/>
    <col min="15116" max="15117" width="11.42578125" style="81" customWidth="1"/>
    <col min="15118" max="15360" width="9.140625" style="81"/>
    <col min="15361" max="15361" width="5.28515625" style="81" customWidth="1"/>
    <col min="15362" max="15362" width="31.28515625" style="81" customWidth="1"/>
    <col min="15363" max="15363" width="6.140625" style="81" customWidth="1"/>
    <col min="15364" max="15364" width="14.85546875" style="81" customWidth="1"/>
    <col min="15365" max="15365" width="6.140625" style="81" customWidth="1"/>
    <col min="15366" max="15366" width="13.42578125" style="81" customWidth="1"/>
    <col min="15367" max="15367" width="6.140625" style="81" customWidth="1"/>
    <col min="15368" max="15368" width="11.85546875" style="81" bestFit="1" customWidth="1"/>
    <col min="15369" max="15370" width="7.7109375" style="81" customWidth="1"/>
    <col min="15371" max="15371" width="14.85546875" style="81" customWidth="1"/>
    <col min="15372" max="15373" width="11.42578125" style="81" customWidth="1"/>
    <col min="15374" max="15616" width="9.140625" style="81"/>
    <col min="15617" max="15617" width="5.28515625" style="81" customWidth="1"/>
    <col min="15618" max="15618" width="31.28515625" style="81" customWidth="1"/>
    <col min="15619" max="15619" width="6.140625" style="81" customWidth="1"/>
    <col min="15620" max="15620" width="14.85546875" style="81" customWidth="1"/>
    <col min="15621" max="15621" width="6.140625" style="81" customWidth="1"/>
    <col min="15622" max="15622" width="13.42578125" style="81" customWidth="1"/>
    <col min="15623" max="15623" width="6.140625" style="81" customWidth="1"/>
    <col min="15624" max="15624" width="11.85546875" style="81" bestFit="1" customWidth="1"/>
    <col min="15625" max="15626" width="7.7109375" style="81" customWidth="1"/>
    <col min="15627" max="15627" width="14.85546875" style="81" customWidth="1"/>
    <col min="15628" max="15629" width="11.42578125" style="81" customWidth="1"/>
    <col min="15630" max="15872" width="9.140625" style="81"/>
    <col min="15873" max="15873" width="5.28515625" style="81" customWidth="1"/>
    <col min="15874" max="15874" width="31.28515625" style="81" customWidth="1"/>
    <col min="15875" max="15875" width="6.140625" style="81" customWidth="1"/>
    <col min="15876" max="15876" width="14.85546875" style="81" customWidth="1"/>
    <col min="15877" max="15877" width="6.140625" style="81" customWidth="1"/>
    <col min="15878" max="15878" width="13.42578125" style="81" customWidth="1"/>
    <col min="15879" max="15879" width="6.140625" style="81" customWidth="1"/>
    <col min="15880" max="15880" width="11.85546875" style="81" bestFit="1" customWidth="1"/>
    <col min="15881" max="15882" width="7.7109375" style="81" customWidth="1"/>
    <col min="15883" max="15883" width="14.85546875" style="81" customWidth="1"/>
    <col min="15884" max="15885" width="11.42578125" style="81" customWidth="1"/>
    <col min="15886" max="16128" width="9.140625" style="81"/>
    <col min="16129" max="16129" width="5.28515625" style="81" customWidth="1"/>
    <col min="16130" max="16130" width="31.28515625" style="81" customWidth="1"/>
    <col min="16131" max="16131" width="6.140625" style="81" customWidth="1"/>
    <col min="16132" max="16132" width="14.85546875" style="81" customWidth="1"/>
    <col min="16133" max="16133" width="6.140625" style="81" customWidth="1"/>
    <col min="16134" max="16134" width="13.42578125" style="81" customWidth="1"/>
    <col min="16135" max="16135" width="6.140625" style="81" customWidth="1"/>
    <col min="16136" max="16136" width="11.85546875" style="81" bestFit="1" customWidth="1"/>
    <col min="16137" max="16138" width="7.7109375" style="81" customWidth="1"/>
    <col min="16139" max="16139" width="14.85546875" style="81" customWidth="1"/>
    <col min="16140" max="16141" width="11.42578125" style="81" customWidth="1"/>
    <col min="16142" max="16384" width="9.140625" style="81"/>
  </cols>
  <sheetData>
    <row r="1" spans="1:13" ht="16.5" customHeight="1" x14ac:dyDescent="0.2">
      <c r="L1" s="816" t="s">
        <v>403</v>
      </c>
      <c r="M1" s="816"/>
    </row>
    <row r="2" spans="1:13" ht="15.75" customHeight="1" x14ac:dyDescent="0.2">
      <c r="A2" s="844" t="s">
        <v>572</v>
      </c>
      <c r="B2" s="844"/>
      <c r="C2" s="844"/>
      <c r="D2" s="844"/>
      <c r="E2" s="844"/>
      <c r="F2" s="844"/>
      <c r="G2" s="844"/>
      <c r="H2" s="844"/>
      <c r="I2" s="844"/>
      <c r="J2" s="844"/>
      <c r="K2" s="844"/>
      <c r="L2" s="844"/>
      <c r="M2" s="844"/>
    </row>
    <row r="3" spans="1:13" ht="39.75" customHeight="1" x14ac:dyDescent="0.2">
      <c r="A3" s="844" t="s">
        <v>739</v>
      </c>
      <c r="B3" s="844"/>
      <c r="C3" s="844"/>
      <c r="D3" s="844"/>
      <c r="E3" s="844"/>
      <c r="F3" s="844"/>
      <c r="G3" s="844"/>
      <c r="H3" s="844"/>
      <c r="I3" s="844"/>
      <c r="J3" s="844"/>
      <c r="K3" s="844"/>
      <c r="L3" s="844"/>
      <c r="M3" s="844"/>
    </row>
    <row r="4" spans="1:13" ht="15.75" x14ac:dyDescent="0.2">
      <c r="A4" s="82"/>
      <c r="B4" s="82"/>
      <c r="C4" s="82"/>
      <c r="D4" s="636"/>
      <c r="E4" s="82"/>
      <c r="F4" s="636"/>
      <c r="G4" s="82"/>
      <c r="H4" s="636"/>
      <c r="I4" s="82"/>
      <c r="J4" s="82"/>
      <c r="K4" s="636"/>
      <c r="L4" s="82"/>
      <c r="M4" s="83"/>
    </row>
    <row r="5" spans="1:13" ht="27.75" customHeight="1" x14ac:dyDescent="0.2">
      <c r="A5" s="845" t="s">
        <v>2</v>
      </c>
      <c r="B5" s="845" t="s">
        <v>3</v>
      </c>
      <c r="C5" s="842" t="s">
        <v>4</v>
      </c>
      <c r="D5" s="842"/>
      <c r="E5" s="842" t="s">
        <v>5</v>
      </c>
      <c r="F5" s="842"/>
      <c r="G5" s="842" t="s">
        <v>6</v>
      </c>
      <c r="H5" s="842"/>
      <c r="I5" s="842" t="s">
        <v>7</v>
      </c>
      <c r="J5" s="842" t="s">
        <v>8</v>
      </c>
      <c r="K5" s="843" t="s">
        <v>9</v>
      </c>
      <c r="L5" s="843" t="s">
        <v>10</v>
      </c>
      <c r="M5" s="843" t="s">
        <v>11</v>
      </c>
    </row>
    <row r="6" spans="1:13" ht="27.75" customHeight="1" x14ac:dyDescent="0.2">
      <c r="A6" s="845"/>
      <c r="B6" s="845"/>
      <c r="C6" s="612" t="s">
        <v>12</v>
      </c>
      <c r="D6" s="509" t="s">
        <v>13</v>
      </c>
      <c r="E6" s="612" t="s">
        <v>12</v>
      </c>
      <c r="F6" s="509" t="s">
        <v>13</v>
      </c>
      <c r="G6" s="612" t="s">
        <v>12</v>
      </c>
      <c r="H6" s="509" t="s">
        <v>13</v>
      </c>
      <c r="I6" s="842"/>
      <c r="J6" s="842"/>
      <c r="K6" s="843"/>
      <c r="L6" s="843"/>
      <c r="M6" s="843"/>
    </row>
    <row r="7" spans="1:13" s="85" customFormat="1" ht="22.5" x14ac:dyDescent="0.2">
      <c r="A7" s="508">
        <v>1</v>
      </c>
      <c r="B7" s="508">
        <v>2</v>
      </c>
      <c r="C7" s="508">
        <v>3</v>
      </c>
      <c r="D7" s="508">
        <v>4</v>
      </c>
      <c r="E7" s="508">
        <v>5</v>
      </c>
      <c r="F7" s="508">
        <v>6</v>
      </c>
      <c r="G7" s="508">
        <v>7</v>
      </c>
      <c r="H7" s="508">
        <v>8</v>
      </c>
      <c r="I7" s="634">
        <v>9</v>
      </c>
      <c r="J7" s="634" t="s">
        <v>14</v>
      </c>
      <c r="K7" s="635" t="s">
        <v>15</v>
      </c>
      <c r="L7" s="634">
        <v>12</v>
      </c>
      <c r="M7" s="634">
        <v>13</v>
      </c>
    </row>
    <row r="8" spans="1:13" ht="22.5" x14ac:dyDescent="0.2">
      <c r="A8" s="451" t="s">
        <v>16</v>
      </c>
      <c r="B8" s="449" t="s">
        <v>17</v>
      </c>
      <c r="C8" s="50">
        <v>56</v>
      </c>
      <c r="D8" s="511">
        <v>1645380.1500000001</v>
      </c>
      <c r="E8" s="50">
        <v>8</v>
      </c>
      <c r="F8" s="511">
        <v>73459.320000000007</v>
      </c>
      <c r="G8" s="50">
        <v>13</v>
      </c>
      <c r="H8" s="511">
        <v>-200167.76999999996</v>
      </c>
      <c r="I8" s="429">
        <v>10</v>
      </c>
      <c r="J8" s="50">
        <v>87</v>
      </c>
      <c r="K8" s="511">
        <v>1518671.7000000004</v>
      </c>
      <c r="L8" s="425">
        <v>0.20733782667581233</v>
      </c>
      <c r="M8" s="425">
        <v>0.82668187001140248</v>
      </c>
    </row>
    <row r="9" spans="1:13" x14ac:dyDescent="0.2">
      <c r="A9" s="452" t="s">
        <v>18</v>
      </c>
      <c r="B9" s="450" t="s">
        <v>19</v>
      </c>
      <c r="C9" s="53">
        <v>26</v>
      </c>
      <c r="D9" s="512">
        <v>2436049.3200000003</v>
      </c>
      <c r="E9" s="53">
        <v>2</v>
      </c>
      <c r="F9" s="512">
        <v>36952</v>
      </c>
      <c r="G9" s="53">
        <v>1</v>
      </c>
      <c r="H9" s="512">
        <v>-14869</v>
      </c>
      <c r="I9" s="430">
        <v>0</v>
      </c>
      <c r="J9" s="53">
        <v>29</v>
      </c>
      <c r="K9" s="512">
        <v>2458132.3200000003</v>
      </c>
      <c r="L9" s="426">
        <v>0.33559841334395868</v>
      </c>
      <c r="M9" s="426">
        <v>0.27556062333713416</v>
      </c>
    </row>
    <row r="10" spans="1:13" ht="22.5" x14ac:dyDescent="0.2">
      <c r="A10" s="451" t="s">
        <v>20</v>
      </c>
      <c r="B10" s="449" t="s">
        <v>21</v>
      </c>
      <c r="C10" s="50">
        <v>54</v>
      </c>
      <c r="D10" s="511">
        <v>1532918.1700000002</v>
      </c>
      <c r="E10" s="50"/>
      <c r="F10" s="511"/>
      <c r="G10" s="50"/>
      <c r="H10" s="511"/>
      <c r="I10" s="429">
        <v>0</v>
      </c>
      <c r="J10" s="50">
        <v>54</v>
      </c>
      <c r="K10" s="511">
        <v>1532918.1700000002</v>
      </c>
      <c r="L10" s="425">
        <v>0.20928283699476552</v>
      </c>
      <c r="M10" s="425">
        <v>0.51311288483466366</v>
      </c>
    </row>
    <row r="11" spans="1:13" ht="22.5" x14ac:dyDescent="0.2">
      <c r="A11" s="452" t="s">
        <v>24</v>
      </c>
      <c r="B11" s="450" t="s">
        <v>25</v>
      </c>
      <c r="C11" s="53">
        <v>4</v>
      </c>
      <c r="D11" s="512">
        <v>364988</v>
      </c>
      <c r="E11" s="53"/>
      <c r="F11" s="512"/>
      <c r="G11" s="53"/>
      <c r="H11" s="512"/>
      <c r="I11" s="430">
        <v>2</v>
      </c>
      <c r="J11" s="53">
        <v>6</v>
      </c>
      <c r="K11" s="512">
        <v>364988</v>
      </c>
      <c r="L11" s="426">
        <v>4.9830268571378115E-2</v>
      </c>
      <c r="M11" s="426">
        <v>5.7012542759407071E-2</v>
      </c>
    </row>
    <row r="12" spans="1:13" ht="22.5" x14ac:dyDescent="0.2">
      <c r="A12" s="451" t="s">
        <v>26</v>
      </c>
      <c r="B12" s="449" t="s">
        <v>27</v>
      </c>
      <c r="C12" s="50">
        <v>119</v>
      </c>
      <c r="D12" s="511">
        <v>15529120.040000001</v>
      </c>
      <c r="E12" s="50">
        <v>8</v>
      </c>
      <c r="F12" s="511">
        <v>173624.55</v>
      </c>
      <c r="G12" s="50">
        <v>16</v>
      </c>
      <c r="H12" s="511">
        <v>-635556.19999999995</v>
      </c>
      <c r="I12" s="429">
        <v>5</v>
      </c>
      <c r="J12" s="50">
        <v>148</v>
      </c>
      <c r="K12" s="511">
        <v>15067188.389999997</v>
      </c>
      <c r="L12" s="425">
        <v>2.0570595309688269</v>
      </c>
      <c r="M12" s="425">
        <v>1.4063093880653743</v>
      </c>
    </row>
    <row r="13" spans="1:13" x14ac:dyDescent="0.2">
      <c r="A13" s="452" t="s">
        <v>28</v>
      </c>
      <c r="B13" s="450" t="s">
        <v>29</v>
      </c>
      <c r="C13" s="53">
        <v>241</v>
      </c>
      <c r="D13" s="512">
        <v>28773975.849999998</v>
      </c>
      <c r="E13" s="53">
        <v>7</v>
      </c>
      <c r="F13" s="512">
        <v>235547.56</v>
      </c>
      <c r="G13" s="53">
        <v>20</v>
      </c>
      <c r="H13" s="512">
        <v>-639001.34000000008</v>
      </c>
      <c r="I13" s="430">
        <v>6</v>
      </c>
      <c r="J13" s="53">
        <v>274</v>
      </c>
      <c r="K13" s="512">
        <v>28370522.07</v>
      </c>
      <c r="L13" s="426">
        <v>3.8733074354727011</v>
      </c>
      <c r="M13" s="426">
        <v>2.603572786012923</v>
      </c>
    </row>
    <row r="14" spans="1:13" x14ac:dyDescent="0.2">
      <c r="A14" s="451" t="s">
        <v>30</v>
      </c>
      <c r="B14" s="449" t="s">
        <v>31</v>
      </c>
      <c r="C14" s="50">
        <v>6</v>
      </c>
      <c r="D14" s="511">
        <v>507117.7</v>
      </c>
      <c r="E14" s="50">
        <v>2</v>
      </c>
      <c r="F14" s="511">
        <v>45181.740000000005</v>
      </c>
      <c r="G14" s="50"/>
      <c r="H14" s="511"/>
      <c r="I14" s="429">
        <v>0</v>
      </c>
      <c r="J14" s="50">
        <v>8</v>
      </c>
      <c r="K14" s="511">
        <v>552299.43999999994</v>
      </c>
      <c r="L14" s="425">
        <v>7.5403107573459208E-2</v>
      </c>
      <c r="M14" s="425">
        <v>7.6016723679209419E-2</v>
      </c>
    </row>
    <row r="15" spans="1:13" x14ac:dyDescent="0.2">
      <c r="A15" s="452" t="s">
        <v>32</v>
      </c>
      <c r="B15" s="450" t="s">
        <v>33</v>
      </c>
      <c r="C15" s="53">
        <v>15</v>
      </c>
      <c r="D15" s="512">
        <v>2350042.4900000002</v>
      </c>
      <c r="E15" s="53"/>
      <c r="F15" s="512"/>
      <c r="G15" s="53"/>
      <c r="H15" s="512"/>
      <c r="I15" s="430">
        <v>0</v>
      </c>
      <c r="J15" s="53">
        <v>15</v>
      </c>
      <c r="K15" s="512">
        <v>2350042.4900000002</v>
      </c>
      <c r="L15" s="426">
        <v>0.32084136582805517</v>
      </c>
      <c r="M15" s="426">
        <v>0.14253135689851767</v>
      </c>
    </row>
    <row r="16" spans="1:13" x14ac:dyDescent="0.2">
      <c r="A16" s="451" t="s">
        <v>699</v>
      </c>
      <c r="B16" s="449" t="s">
        <v>700</v>
      </c>
      <c r="C16" s="50">
        <v>1</v>
      </c>
      <c r="D16" s="511">
        <v>166500</v>
      </c>
      <c r="E16" s="50"/>
      <c r="F16" s="511"/>
      <c r="G16" s="50">
        <v>1</v>
      </c>
      <c r="H16" s="511">
        <v>-166500</v>
      </c>
      <c r="I16" s="429">
        <v>0</v>
      </c>
      <c r="J16" s="50">
        <v>2</v>
      </c>
      <c r="K16" s="511">
        <v>0</v>
      </c>
      <c r="L16" s="425">
        <v>0</v>
      </c>
      <c r="M16" s="425">
        <v>1.9004180919802355E-2</v>
      </c>
    </row>
    <row r="17" spans="1:13" x14ac:dyDescent="0.2">
      <c r="A17" s="452" t="s">
        <v>36</v>
      </c>
      <c r="B17" s="450" t="s">
        <v>37</v>
      </c>
      <c r="C17" s="53">
        <v>3361</v>
      </c>
      <c r="D17" s="512">
        <v>97778076.460000098</v>
      </c>
      <c r="E17" s="53">
        <v>215</v>
      </c>
      <c r="F17" s="512">
        <v>690635.40000000026</v>
      </c>
      <c r="G17" s="53">
        <v>418</v>
      </c>
      <c r="H17" s="512">
        <v>-3218480.5900000003</v>
      </c>
      <c r="I17" s="430">
        <v>93</v>
      </c>
      <c r="J17" s="53">
        <v>4087</v>
      </c>
      <c r="K17" s="512">
        <v>95250231.270000249</v>
      </c>
      <c r="L17" s="426">
        <v>13.004111383579708</v>
      </c>
      <c r="M17" s="426">
        <v>38.835043709616116</v>
      </c>
    </row>
    <row r="18" spans="1:13" x14ac:dyDescent="0.2">
      <c r="A18" s="451" t="s">
        <v>38</v>
      </c>
      <c r="B18" s="449" t="s">
        <v>39</v>
      </c>
      <c r="C18" s="50">
        <v>4</v>
      </c>
      <c r="D18" s="511">
        <v>368914</v>
      </c>
      <c r="E18" s="50">
        <v>2</v>
      </c>
      <c r="F18" s="511">
        <v>25804.99</v>
      </c>
      <c r="G18" s="50">
        <v>1</v>
      </c>
      <c r="H18" s="511">
        <v>-20331</v>
      </c>
      <c r="I18" s="429">
        <v>0</v>
      </c>
      <c r="J18" s="50">
        <v>7</v>
      </c>
      <c r="K18" s="511">
        <v>374387.99</v>
      </c>
      <c r="L18" s="425">
        <v>5.1113609465512362E-2</v>
      </c>
      <c r="M18" s="425">
        <v>6.6514633219308242E-2</v>
      </c>
    </row>
    <row r="19" spans="1:13" x14ac:dyDescent="0.2">
      <c r="A19" s="452" t="s">
        <v>701</v>
      </c>
      <c r="B19" s="450" t="s">
        <v>702</v>
      </c>
      <c r="C19" s="53">
        <v>2</v>
      </c>
      <c r="D19" s="512">
        <v>109722</v>
      </c>
      <c r="E19" s="53"/>
      <c r="F19" s="512"/>
      <c r="G19" s="53"/>
      <c r="H19" s="512"/>
      <c r="I19" s="430">
        <v>0</v>
      </c>
      <c r="J19" s="53">
        <v>2</v>
      </c>
      <c r="K19" s="512">
        <v>109722</v>
      </c>
      <c r="L19" s="426">
        <v>1.4979880785638843E-2</v>
      </c>
      <c r="M19" s="426">
        <v>1.9004180919802355E-2</v>
      </c>
    </row>
    <row r="20" spans="1:13" x14ac:dyDescent="0.2">
      <c r="A20" s="451" t="s">
        <v>40</v>
      </c>
      <c r="B20" s="449" t="s">
        <v>41</v>
      </c>
      <c r="C20" s="50">
        <v>31</v>
      </c>
      <c r="D20" s="511">
        <v>2664630.61</v>
      </c>
      <c r="E20" s="50">
        <v>3</v>
      </c>
      <c r="F20" s="511">
        <v>69060.01999999999</v>
      </c>
      <c r="G20" s="50">
        <v>5</v>
      </c>
      <c r="H20" s="511">
        <v>-90590.549999999988</v>
      </c>
      <c r="I20" s="429">
        <v>0</v>
      </c>
      <c r="J20" s="50">
        <v>39</v>
      </c>
      <c r="K20" s="511">
        <v>2643100.08</v>
      </c>
      <c r="L20" s="425">
        <v>0.36085127962407254</v>
      </c>
      <c r="M20" s="425">
        <v>0.37058152793614596</v>
      </c>
    </row>
    <row r="21" spans="1:13" x14ac:dyDescent="0.2">
      <c r="A21" s="452" t="s">
        <v>42</v>
      </c>
      <c r="B21" s="450" t="s">
        <v>43</v>
      </c>
      <c r="C21" s="53">
        <v>2</v>
      </c>
      <c r="D21" s="512">
        <v>96950</v>
      </c>
      <c r="E21" s="53"/>
      <c r="F21" s="512"/>
      <c r="G21" s="53"/>
      <c r="H21" s="512"/>
      <c r="I21" s="430">
        <v>0</v>
      </c>
      <c r="J21" s="53">
        <v>2</v>
      </c>
      <c r="K21" s="512">
        <v>96950</v>
      </c>
      <c r="L21" s="426">
        <v>1.323617362213308E-2</v>
      </c>
      <c r="M21" s="426">
        <v>1.9004180919802355E-2</v>
      </c>
    </row>
    <row r="22" spans="1:13" x14ac:dyDescent="0.2">
      <c r="A22" s="451" t="s">
        <v>44</v>
      </c>
      <c r="B22" s="449" t="s">
        <v>45</v>
      </c>
      <c r="C22" s="50">
        <v>1750</v>
      </c>
      <c r="D22" s="511">
        <v>55877925.089999951</v>
      </c>
      <c r="E22" s="50">
        <v>74</v>
      </c>
      <c r="F22" s="511">
        <v>310931.26000000007</v>
      </c>
      <c r="G22" s="50">
        <v>148</v>
      </c>
      <c r="H22" s="511">
        <v>-1230086.0300000005</v>
      </c>
      <c r="I22" s="429">
        <v>43</v>
      </c>
      <c r="J22" s="50">
        <v>2015</v>
      </c>
      <c r="K22" s="511">
        <v>54958770.319999963</v>
      </c>
      <c r="L22" s="425">
        <v>7.5032885612630622</v>
      </c>
      <c r="M22" s="425">
        <v>19.146712276700875</v>
      </c>
    </row>
    <row r="23" spans="1:13" x14ac:dyDescent="0.2">
      <c r="A23" s="452" t="s">
        <v>357</v>
      </c>
      <c r="B23" s="450" t="s">
        <v>358</v>
      </c>
      <c r="C23" s="53">
        <v>2</v>
      </c>
      <c r="D23" s="512">
        <v>187000</v>
      </c>
      <c r="E23" s="53"/>
      <c r="F23" s="512"/>
      <c r="G23" s="53">
        <v>1</v>
      </c>
      <c r="H23" s="512">
        <v>-11605</v>
      </c>
      <c r="I23" s="430">
        <v>0</v>
      </c>
      <c r="J23" s="53">
        <v>3</v>
      </c>
      <c r="K23" s="512">
        <v>175395</v>
      </c>
      <c r="L23" s="426">
        <v>2.3945937828303576E-2</v>
      </c>
      <c r="M23" s="426">
        <v>2.8506271379703536E-2</v>
      </c>
    </row>
    <row r="24" spans="1:13" x14ac:dyDescent="0.2">
      <c r="A24" s="451" t="s">
        <v>707</v>
      </c>
      <c r="B24" s="449" t="s">
        <v>708</v>
      </c>
      <c r="C24" s="50">
        <v>1</v>
      </c>
      <c r="D24" s="511">
        <v>83000</v>
      </c>
      <c r="E24" s="50"/>
      <c r="F24" s="511"/>
      <c r="G24" s="50"/>
      <c r="H24" s="511"/>
      <c r="I24" s="429">
        <v>0</v>
      </c>
      <c r="J24" s="50">
        <v>1</v>
      </c>
      <c r="K24" s="511">
        <v>83000</v>
      </c>
      <c r="L24" s="425">
        <v>1.1331639098886494E-2</v>
      </c>
      <c r="M24" s="425">
        <v>9.5020904599011774E-3</v>
      </c>
    </row>
    <row r="25" spans="1:13" ht="22.5" x14ac:dyDescent="0.2">
      <c r="A25" s="452" t="s">
        <v>717</v>
      </c>
      <c r="B25" s="450" t="s">
        <v>718</v>
      </c>
      <c r="C25" s="53">
        <v>1</v>
      </c>
      <c r="D25" s="512">
        <v>140000</v>
      </c>
      <c r="E25" s="53"/>
      <c r="F25" s="512"/>
      <c r="G25" s="53"/>
      <c r="H25" s="512"/>
      <c r="I25" s="430">
        <v>0</v>
      </c>
      <c r="J25" s="53">
        <v>1</v>
      </c>
      <c r="K25" s="512">
        <v>140000</v>
      </c>
      <c r="L25" s="426">
        <v>1.9113608118603725E-2</v>
      </c>
      <c r="M25" s="426">
        <v>9.5020904599011774E-3</v>
      </c>
    </row>
    <row r="26" spans="1:13" x14ac:dyDescent="0.2">
      <c r="A26" s="451" t="s">
        <v>623</v>
      </c>
      <c r="B26" s="449" t="s">
        <v>624</v>
      </c>
      <c r="C26" s="50">
        <v>1</v>
      </c>
      <c r="D26" s="511">
        <v>111350</v>
      </c>
      <c r="E26" s="50"/>
      <c r="F26" s="511"/>
      <c r="G26" s="50"/>
      <c r="H26" s="511"/>
      <c r="I26" s="429">
        <v>0</v>
      </c>
      <c r="J26" s="50">
        <v>1</v>
      </c>
      <c r="K26" s="511">
        <v>111350</v>
      </c>
      <c r="L26" s="425">
        <v>1.520214474290375E-2</v>
      </c>
      <c r="M26" s="425">
        <v>9.5020904599011774E-3</v>
      </c>
    </row>
    <row r="27" spans="1:13" x14ac:dyDescent="0.2">
      <c r="A27" s="452" t="s">
        <v>46</v>
      </c>
      <c r="B27" s="450" t="s">
        <v>47</v>
      </c>
      <c r="C27" s="53">
        <v>1</v>
      </c>
      <c r="D27" s="512">
        <v>184000</v>
      </c>
      <c r="E27" s="53"/>
      <c r="F27" s="512"/>
      <c r="G27" s="53"/>
      <c r="H27" s="512"/>
      <c r="I27" s="430">
        <v>0</v>
      </c>
      <c r="J27" s="53">
        <v>1</v>
      </c>
      <c r="K27" s="512">
        <v>184000</v>
      </c>
      <c r="L27" s="426">
        <v>2.5120742098736326E-2</v>
      </c>
      <c r="M27" s="426">
        <v>9.5020904599011774E-3</v>
      </c>
    </row>
    <row r="28" spans="1:13" x14ac:dyDescent="0.2">
      <c r="A28" s="451" t="s">
        <v>537</v>
      </c>
      <c r="B28" s="449" t="s">
        <v>538</v>
      </c>
      <c r="C28" s="50">
        <v>3</v>
      </c>
      <c r="D28" s="511">
        <v>102808.17</v>
      </c>
      <c r="E28" s="50"/>
      <c r="F28" s="511"/>
      <c r="G28" s="50"/>
      <c r="H28" s="511"/>
      <c r="I28" s="429">
        <v>0</v>
      </c>
      <c r="J28" s="50">
        <v>3</v>
      </c>
      <c r="K28" s="511">
        <v>102808.17</v>
      </c>
      <c r="L28" s="425">
        <v>1.4035964805505657E-2</v>
      </c>
      <c r="M28" s="425">
        <v>2.8506271379703536E-2</v>
      </c>
    </row>
    <row r="29" spans="1:13" ht="22.5" x14ac:dyDescent="0.2">
      <c r="A29" s="452" t="s">
        <v>48</v>
      </c>
      <c r="B29" s="450" t="s">
        <v>49</v>
      </c>
      <c r="C29" s="53">
        <v>22</v>
      </c>
      <c r="D29" s="512">
        <v>969847.4800000001</v>
      </c>
      <c r="E29" s="53">
        <v>1</v>
      </c>
      <c r="F29" s="512">
        <v>1200</v>
      </c>
      <c r="G29" s="53">
        <v>2</v>
      </c>
      <c r="H29" s="512">
        <v>-75096</v>
      </c>
      <c r="I29" s="430">
        <v>2</v>
      </c>
      <c r="J29" s="53">
        <v>27</v>
      </c>
      <c r="K29" s="512">
        <v>895951.4800000001</v>
      </c>
      <c r="L29" s="426">
        <v>0.12232046772859305</v>
      </c>
      <c r="M29" s="426">
        <v>0.25655644241733183</v>
      </c>
    </row>
    <row r="30" spans="1:13" ht="22.5" x14ac:dyDescent="0.2">
      <c r="A30" s="451" t="s">
        <v>50</v>
      </c>
      <c r="B30" s="449" t="s">
        <v>51</v>
      </c>
      <c r="C30" s="50">
        <v>4</v>
      </c>
      <c r="D30" s="511">
        <v>159995</v>
      </c>
      <c r="E30" s="50"/>
      <c r="F30" s="511"/>
      <c r="G30" s="50"/>
      <c r="H30" s="511"/>
      <c r="I30" s="429">
        <v>0</v>
      </c>
      <c r="J30" s="50">
        <v>4</v>
      </c>
      <c r="K30" s="511">
        <v>159995</v>
      </c>
      <c r="L30" s="425">
        <v>2.1843440935257166E-2</v>
      </c>
      <c r="M30" s="425">
        <v>3.800836183960471E-2</v>
      </c>
    </row>
    <row r="31" spans="1:13" x14ac:dyDescent="0.2">
      <c r="A31" s="452" t="s">
        <v>52</v>
      </c>
      <c r="B31" s="450" t="s">
        <v>53</v>
      </c>
      <c r="C31" s="53">
        <v>4</v>
      </c>
      <c r="D31" s="512">
        <v>312807</v>
      </c>
      <c r="E31" s="53"/>
      <c r="F31" s="512"/>
      <c r="G31" s="53">
        <v>1</v>
      </c>
      <c r="H31" s="512">
        <v>-32900</v>
      </c>
      <c r="I31" s="430">
        <v>1</v>
      </c>
      <c r="J31" s="53">
        <v>6</v>
      </c>
      <c r="K31" s="512">
        <v>279907</v>
      </c>
      <c r="L31" s="426">
        <v>3.8214519340385805E-2</v>
      </c>
      <c r="M31" s="426">
        <v>5.7012542759407071E-2</v>
      </c>
    </row>
    <row r="32" spans="1:13" x14ac:dyDescent="0.2">
      <c r="A32" s="451" t="s">
        <v>562</v>
      </c>
      <c r="B32" s="449" t="s">
        <v>563</v>
      </c>
      <c r="C32" s="50">
        <v>7</v>
      </c>
      <c r="D32" s="511">
        <v>434259.78</v>
      </c>
      <c r="E32" s="50"/>
      <c r="F32" s="511"/>
      <c r="G32" s="50"/>
      <c r="H32" s="511"/>
      <c r="I32" s="429">
        <v>0</v>
      </c>
      <c r="J32" s="50">
        <v>7</v>
      </c>
      <c r="K32" s="511">
        <v>434259.78</v>
      </c>
      <c r="L32" s="425">
        <v>5.9287651832793345E-2</v>
      </c>
      <c r="M32" s="425">
        <v>6.6514633219308242E-2</v>
      </c>
    </row>
    <row r="33" spans="1:13" x14ac:dyDescent="0.2">
      <c r="A33" s="452" t="s">
        <v>54</v>
      </c>
      <c r="B33" s="450" t="s">
        <v>55</v>
      </c>
      <c r="C33" s="53">
        <v>1</v>
      </c>
      <c r="D33" s="512">
        <v>68000</v>
      </c>
      <c r="E33" s="53"/>
      <c r="F33" s="512"/>
      <c r="G33" s="53"/>
      <c r="H33" s="512"/>
      <c r="I33" s="430">
        <v>0</v>
      </c>
      <c r="J33" s="53">
        <v>1</v>
      </c>
      <c r="K33" s="512">
        <v>68000</v>
      </c>
      <c r="L33" s="426">
        <v>9.2837525147503805E-3</v>
      </c>
      <c r="M33" s="426">
        <v>9.5020904599011774E-3</v>
      </c>
    </row>
    <row r="34" spans="1:13" x14ac:dyDescent="0.2">
      <c r="A34" s="451" t="s">
        <v>56</v>
      </c>
      <c r="B34" s="449" t="s">
        <v>57</v>
      </c>
      <c r="C34" s="50">
        <v>3</v>
      </c>
      <c r="D34" s="511">
        <v>333184</v>
      </c>
      <c r="E34" s="50"/>
      <c r="F34" s="511"/>
      <c r="G34" s="50">
        <v>1</v>
      </c>
      <c r="H34" s="511">
        <v>-9000</v>
      </c>
      <c r="I34" s="429">
        <v>0</v>
      </c>
      <c r="J34" s="50">
        <v>4</v>
      </c>
      <c r="K34" s="511">
        <v>324184</v>
      </c>
      <c r="L34" s="425">
        <v>4.4259470959438788E-2</v>
      </c>
      <c r="M34" s="425">
        <v>3.800836183960471E-2</v>
      </c>
    </row>
    <row r="35" spans="1:13" x14ac:dyDescent="0.2">
      <c r="A35" s="452" t="s">
        <v>615</v>
      </c>
      <c r="B35" s="450" t="s">
        <v>616</v>
      </c>
      <c r="C35" s="53">
        <v>1</v>
      </c>
      <c r="D35" s="512">
        <v>84000</v>
      </c>
      <c r="E35" s="53"/>
      <c r="F35" s="512"/>
      <c r="G35" s="53"/>
      <c r="H35" s="512"/>
      <c r="I35" s="430">
        <v>0</v>
      </c>
      <c r="J35" s="53">
        <v>1</v>
      </c>
      <c r="K35" s="512">
        <v>84000</v>
      </c>
      <c r="L35" s="426">
        <v>1.1468164871162236E-2</v>
      </c>
      <c r="M35" s="426">
        <v>9.5020904599011774E-3</v>
      </c>
    </row>
    <row r="36" spans="1:13" ht="22.5" x14ac:dyDescent="0.2">
      <c r="A36" s="451" t="s">
        <v>539</v>
      </c>
      <c r="B36" s="449" t="s">
        <v>540</v>
      </c>
      <c r="C36" s="50">
        <v>1</v>
      </c>
      <c r="D36" s="511">
        <v>175450</v>
      </c>
      <c r="E36" s="50"/>
      <c r="F36" s="511"/>
      <c r="G36" s="50"/>
      <c r="H36" s="511"/>
      <c r="I36" s="429">
        <v>0</v>
      </c>
      <c r="J36" s="50">
        <v>1</v>
      </c>
      <c r="K36" s="511">
        <v>175450</v>
      </c>
      <c r="L36" s="425">
        <v>2.3953446745778741E-2</v>
      </c>
      <c r="M36" s="425">
        <v>9.5020904599011774E-3</v>
      </c>
    </row>
    <row r="37" spans="1:13" x14ac:dyDescent="0.2">
      <c r="A37" s="452" t="s">
        <v>637</v>
      </c>
      <c r="B37" s="450" t="s">
        <v>638</v>
      </c>
      <c r="C37" s="53">
        <v>4</v>
      </c>
      <c r="D37" s="512">
        <v>142122.9</v>
      </c>
      <c r="E37" s="53"/>
      <c r="F37" s="512"/>
      <c r="G37" s="53"/>
      <c r="H37" s="512"/>
      <c r="I37" s="430">
        <v>0</v>
      </c>
      <c r="J37" s="53">
        <v>4</v>
      </c>
      <c r="K37" s="512">
        <v>142122.9</v>
      </c>
      <c r="L37" s="426">
        <v>1.9403438680567896E-2</v>
      </c>
      <c r="M37" s="426">
        <v>3.800836183960471E-2</v>
      </c>
    </row>
    <row r="38" spans="1:13" x14ac:dyDescent="0.2">
      <c r="A38" s="451" t="s">
        <v>58</v>
      </c>
      <c r="B38" s="449" t="s">
        <v>59</v>
      </c>
      <c r="C38" s="50">
        <v>2</v>
      </c>
      <c r="D38" s="511">
        <v>71053.399999999994</v>
      </c>
      <c r="E38" s="50"/>
      <c r="F38" s="511"/>
      <c r="G38" s="50"/>
      <c r="H38" s="511"/>
      <c r="I38" s="429">
        <v>0</v>
      </c>
      <c r="J38" s="50">
        <v>2</v>
      </c>
      <c r="K38" s="511">
        <v>71053.399999999994</v>
      </c>
      <c r="L38" s="425">
        <v>9.7006203078171278E-3</v>
      </c>
      <c r="M38" s="425">
        <v>1.9004180919802355E-2</v>
      </c>
    </row>
    <row r="39" spans="1:13" x14ac:dyDescent="0.2">
      <c r="A39" s="452" t="s">
        <v>639</v>
      </c>
      <c r="B39" s="450" t="s">
        <v>640</v>
      </c>
      <c r="C39" s="53">
        <v>6</v>
      </c>
      <c r="D39" s="512">
        <v>252673.81</v>
      </c>
      <c r="E39" s="53"/>
      <c r="F39" s="512"/>
      <c r="G39" s="53"/>
      <c r="H39" s="512"/>
      <c r="I39" s="430">
        <v>0</v>
      </c>
      <c r="J39" s="53">
        <v>6</v>
      </c>
      <c r="K39" s="512">
        <v>252673.81</v>
      </c>
      <c r="L39" s="426">
        <v>3.4496487044103824E-2</v>
      </c>
      <c r="M39" s="426">
        <v>5.7012542759407071E-2</v>
      </c>
    </row>
    <row r="40" spans="1:13" ht="22.5" x14ac:dyDescent="0.2">
      <c r="A40" s="451" t="s">
        <v>60</v>
      </c>
      <c r="B40" s="449" t="s">
        <v>61</v>
      </c>
      <c r="C40" s="50">
        <v>9</v>
      </c>
      <c r="D40" s="511">
        <v>403654.39</v>
      </c>
      <c r="E40" s="50"/>
      <c r="F40" s="511"/>
      <c r="G40" s="50">
        <v>1</v>
      </c>
      <c r="H40" s="511">
        <v>-727</v>
      </c>
      <c r="I40" s="429">
        <v>0</v>
      </c>
      <c r="J40" s="50">
        <v>10</v>
      </c>
      <c r="K40" s="511">
        <v>402927.39</v>
      </c>
      <c r="L40" s="425">
        <v>5.5009973090798643E-2</v>
      </c>
      <c r="M40" s="425">
        <v>9.5020904599011788E-2</v>
      </c>
    </row>
    <row r="41" spans="1:13" ht="33.75" x14ac:dyDescent="0.2">
      <c r="A41" s="452" t="s">
        <v>62</v>
      </c>
      <c r="B41" s="450" t="s">
        <v>63</v>
      </c>
      <c r="C41" s="53">
        <v>4</v>
      </c>
      <c r="D41" s="512">
        <v>696687</v>
      </c>
      <c r="E41" s="53"/>
      <c r="F41" s="512"/>
      <c r="G41" s="53"/>
      <c r="H41" s="512"/>
      <c r="I41" s="430">
        <v>0</v>
      </c>
      <c r="J41" s="53">
        <v>4</v>
      </c>
      <c r="K41" s="512">
        <v>696687</v>
      </c>
      <c r="L41" s="426">
        <v>9.5115730709469104E-2</v>
      </c>
      <c r="M41" s="426">
        <v>3.800836183960471E-2</v>
      </c>
    </row>
    <row r="42" spans="1:13" ht="33.75" x14ac:dyDescent="0.2">
      <c r="A42" s="451" t="s">
        <v>64</v>
      </c>
      <c r="B42" s="449" t="s">
        <v>65</v>
      </c>
      <c r="C42" s="50">
        <v>23</v>
      </c>
      <c r="D42" s="511">
        <v>836484.4</v>
      </c>
      <c r="E42" s="50"/>
      <c r="F42" s="511"/>
      <c r="G42" s="50">
        <v>2</v>
      </c>
      <c r="H42" s="511">
        <v>-20856</v>
      </c>
      <c r="I42" s="429">
        <v>0</v>
      </c>
      <c r="J42" s="50">
        <v>25</v>
      </c>
      <c r="K42" s="511">
        <v>815628.4</v>
      </c>
      <c r="L42" s="425">
        <v>0.1113542972000269</v>
      </c>
      <c r="M42" s="425">
        <v>0.23755226149752945</v>
      </c>
    </row>
    <row r="43" spans="1:13" x14ac:dyDescent="0.2">
      <c r="A43" s="452" t="s">
        <v>66</v>
      </c>
      <c r="B43" s="450" t="s">
        <v>67</v>
      </c>
      <c r="C43" s="53">
        <v>9</v>
      </c>
      <c r="D43" s="512">
        <v>491738.98</v>
      </c>
      <c r="E43" s="53">
        <v>1</v>
      </c>
      <c r="F43" s="512">
        <v>44882</v>
      </c>
      <c r="G43" s="53"/>
      <c r="H43" s="512"/>
      <c r="I43" s="430">
        <v>0</v>
      </c>
      <c r="J43" s="53">
        <v>10</v>
      </c>
      <c r="K43" s="512">
        <v>536620.98</v>
      </c>
      <c r="L43" s="426">
        <v>7.3262593713864912E-2</v>
      </c>
      <c r="M43" s="426">
        <v>9.5020904599011788E-2</v>
      </c>
    </row>
    <row r="44" spans="1:13" x14ac:dyDescent="0.2">
      <c r="A44" s="451" t="s">
        <v>68</v>
      </c>
      <c r="B44" s="449" t="s">
        <v>69</v>
      </c>
      <c r="C44" s="50">
        <v>7</v>
      </c>
      <c r="D44" s="511">
        <v>712149</v>
      </c>
      <c r="E44" s="50"/>
      <c r="F44" s="511"/>
      <c r="G44" s="50"/>
      <c r="H44" s="511"/>
      <c r="I44" s="429">
        <v>0</v>
      </c>
      <c r="J44" s="50">
        <v>7</v>
      </c>
      <c r="K44" s="511">
        <v>712149</v>
      </c>
      <c r="L44" s="425">
        <v>9.7226692200396606E-2</v>
      </c>
      <c r="M44" s="425">
        <v>6.6514633219308242E-2</v>
      </c>
    </row>
    <row r="45" spans="1:13" ht="22.5" x14ac:dyDescent="0.2">
      <c r="A45" s="452" t="s">
        <v>70</v>
      </c>
      <c r="B45" s="450" t="s">
        <v>71</v>
      </c>
      <c r="C45" s="53">
        <v>7</v>
      </c>
      <c r="D45" s="512">
        <v>197442.34999999998</v>
      </c>
      <c r="E45" s="53"/>
      <c r="F45" s="512"/>
      <c r="G45" s="53"/>
      <c r="H45" s="512"/>
      <c r="I45" s="430">
        <v>0</v>
      </c>
      <c r="J45" s="53">
        <v>7</v>
      </c>
      <c r="K45" s="512">
        <v>197442.34999999998</v>
      </c>
      <c r="L45" s="426">
        <v>2.6955969313687125E-2</v>
      </c>
      <c r="M45" s="426">
        <v>6.6514633219308242E-2</v>
      </c>
    </row>
    <row r="46" spans="1:13" x14ac:dyDescent="0.2">
      <c r="A46" s="451" t="s">
        <v>72</v>
      </c>
      <c r="B46" s="449" t="s">
        <v>73</v>
      </c>
      <c r="C46" s="50">
        <v>23</v>
      </c>
      <c r="D46" s="511">
        <v>1989506.88</v>
      </c>
      <c r="E46" s="50"/>
      <c r="F46" s="511"/>
      <c r="G46" s="50">
        <v>2</v>
      </c>
      <c r="H46" s="511">
        <v>-72981.27</v>
      </c>
      <c r="I46" s="429">
        <v>1</v>
      </c>
      <c r="J46" s="50">
        <v>26</v>
      </c>
      <c r="K46" s="511">
        <v>1916525.6099999999</v>
      </c>
      <c r="L46" s="425">
        <v>0.2616551389914854</v>
      </c>
      <c r="M46" s="425">
        <v>0.24705435195743064</v>
      </c>
    </row>
    <row r="47" spans="1:13" ht="22.5" x14ac:dyDescent="0.2">
      <c r="A47" s="452" t="s">
        <v>74</v>
      </c>
      <c r="B47" s="450" t="s">
        <v>75</v>
      </c>
      <c r="C47" s="53">
        <v>8</v>
      </c>
      <c r="D47" s="512">
        <v>149184.43000000002</v>
      </c>
      <c r="E47" s="53"/>
      <c r="F47" s="512"/>
      <c r="G47" s="53">
        <v>2</v>
      </c>
      <c r="H47" s="512">
        <v>-14897</v>
      </c>
      <c r="I47" s="430">
        <v>0</v>
      </c>
      <c r="J47" s="53">
        <v>10</v>
      </c>
      <c r="K47" s="512">
        <v>134287.43000000002</v>
      </c>
      <c r="L47" s="426">
        <v>1.83336950876745E-2</v>
      </c>
      <c r="M47" s="426">
        <v>9.5020904599011788E-2</v>
      </c>
    </row>
    <row r="48" spans="1:13" ht="33.75" x14ac:dyDescent="0.2">
      <c r="A48" s="451" t="s">
        <v>76</v>
      </c>
      <c r="B48" s="449" t="s">
        <v>77</v>
      </c>
      <c r="C48" s="50">
        <v>44</v>
      </c>
      <c r="D48" s="511">
        <v>3473181.0199999991</v>
      </c>
      <c r="E48" s="50">
        <v>2</v>
      </c>
      <c r="F48" s="511">
        <v>17581</v>
      </c>
      <c r="G48" s="50"/>
      <c r="H48" s="511"/>
      <c r="I48" s="429">
        <v>1</v>
      </c>
      <c r="J48" s="50">
        <v>47</v>
      </c>
      <c r="K48" s="511">
        <v>3490762.0199999991</v>
      </c>
      <c r="L48" s="425">
        <v>0.47657898061132514</v>
      </c>
      <c r="M48" s="425">
        <v>0.44659825161535538</v>
      </c>
    </row>
    <row r="49" spans="1:13" ht="33.75" x14ac:dyDescent="0.2">
      <c r="A49" s="452" t="s">
        <v>78</v>
      </c>
      <c r="B49" s="450" t="s">
        <v>79</v>
      </c>
      <c r="C49" s="53">
        <v>57</v>
      </c>
      <c r="D49" s="512">
        <v>4612674.42</v>
      </c>
      <c r="E49" s="53">
        <v>3</v>
      </c>
      <c r="F49" s="512">
        <v>72533.5</v>
      </c>
      <c r="G49" s="53">
        <v>1</v>
      </c>
      <c r="H49" s="512">
        <v>-41701.199999999997</v>
      </c>
      <c r="I49" s="430">
        <v>0</v>
      </c>
      <c r="J49" s="53">
        <v>61</v>
      </c>
      <c r="K49" s="512">
        <v>4643506.72</v>
      </c>
      <c r="L49" s="426">
        <v>0.63395834101559256</v>
      </c>
      <c r="M49" s="426">
        <v>0.57962751805397184</v>
      </c>
    </row>
    <row r="50" spans="1:13" x14ac:dyDescent="0.2">
      <c r="A50" s="451" t="s">
        <v>80</v>
      </c>
      <c r="B50" s="449" t="s">
        <v>81</v>
      </c>
      <c r="C50" s="50">
        <v>29</v>
      </c>
      <c r="D50" s="511">
        <v>2952510.54</v>
      </c>
      <c r="E50" s="50">
        <v>1</v>
      </c>
      <c r="F50" s="511">
        <v>29142</v>
      </c>
      <c r="G50" s="50">
        <v>3</v>
      </c>
      <c r="H50" s="511">
        <v>-68207.399999999994</v>
      </c>
      <c r="I50" s="429">
        <v>0</v>
      </c>
      <c r="J50" s="50">
        <v>33</v>
      </c>
      <c r="K50" s="511">
        <v>2913445.14</v>
      </c>
      <c r="L50" s="425">
        <v>0.39776034772150404</v>
      </c>
      <c r="M50" s="425">
        <v>0.31356898517673887</v>
      </c>
    </row>
    <row r="51" spans="1:13" ht="22.5" x14ac:dyDescent="0.2">
      <c r="A51" s="452" t="s">
        <v>576</v>
      </c>
      <c r="B51" s="450" t="s">
        <v>577</v>
      </c>
      <c r="C51" s="53">
        <v>10</v>
      </c>
      <c r="D51" s="512">
        <v>262207.28000000003</v>
      </c>
      <c r="E51" s="53"/>
      <c r="F51" s="512"/>
      <c r="G51" s="53">
        <v>1</v>
      </c>
      <c r="H51" s="512">
        <v>-3389.8</v>
      </c>
      <c r="I51" s="430">
        <v>0</v>
      </c>
      <c r="J51" s="53">
        <v>11</v>
      </c>
      <c r="K51" s="512">
        <v>258817.48000000004</v>
      </c>
      <c r="L51" s="426">
        <v>3.5335256335461127E-2</v>
      </c>
      <c r="M51" s="426">
        <v>0.10452299505891297</v>
      </c>
    </row>
    <row r="52" spans="1:13" ht="22.5" x14ac:dyDescent="0.2">
      <c r="A52" s="451" t="s">
        <v>82</v>
      </c>
      <c r="B52" s="449" t="s">
        <v>83</v>
      </c>
      <c r="C52" s="50">
        <v>2</v>
      </c>
      <c r="D52" s="511">
        <v>229430</v>
      </c>
      <c r="E52" s="50"/>
      <c r="F52" s="511"/>
      <c r="G52" s="50"/>
      <c r="H52" s="511"/>
      <c r="I52" s="429">
        <v>0</v>
      </c>
      <c r="J52" s="50">
        <v>2</v>
      </c>
      <c r="K52" s="511">
        <v>229430</v>
      </c>
      <c r="L52" s="425">
        <v>3.1323107933223238E-2</v>
      </c>
      <c r="M52" s="425">
        <v>1.9004180919802355E-2</v>
      </c>
    </row>
    <row r="53" spans="1:13" x14ac:dyDescent="0.2">
      <c r="A53" s="452" t="s">
        <v>84</v>
      </c>
      <c r="B53" s="450" t="s">
        <v>85</v>
      </c>
      <c r="C53" s="53">
        <v>9</v>
      </c>
      <c r="D53" s="512">
        <v>693445.3</v>
      </c>
      <c r="E53" s="53"/>
      <c r="F53" s="512"/>
      <c r="G53" s="53">
        <v>1</v>
      </c>
      <c r="H53" s="512">
        <v>-51800</v>
      </c>
      <c r="I53" s="430">
        <v>1</v>
      </c>
      <c r="J53" s="53">
        <v>11</v>
      </c>
      <c r="K53" s="512">
        <v>641645.30000000005</v>
      </c>
      <c r="L53" s="426">
        <v>8.7601120109599459E-2</v>
      </c>
      <c r="M53" s="426">
        <v>0.10452299505891297</v>
      </c>
    </row>
    <row r="54" spans="1:13" x14ac:dyDescent="0.2">
      <c r="A54" s="451" t="s">
        <v>86</v>
      </c>
      <c r="B54" s="449" t="s">
        <v>87</v>
      </c>
      <c r="C54" s="50">
        <v>8</v>
      </c>
      <c r="D54" s="511">
        <v>396317.34</v>
      </c>
      <c r="E54" s="50"/>
      <c r="F54" s="511"/>
      <c r="G54" s="50"/>
      <c r="H54" s="511"/>
      <c r="I54" s="429">
        <v>0</v>
      </c>
      <c r="J54" s="50">
        <v>8</v>
      </c>
      <c r="K54" s="511">
        <v>396317.34</v>
      </c>
      <c r="L54" s="425">
        <v>5.410753090976738E-2</v>
      </c>
      <c r="M54" s="425">
        <v>7.6016723679209419E-2</v>
      </c>
    </row>
    <row r="55" spans="1:13" ht="33.75" x14ac:dyDescent="0.2">
      <c r="A55" s="452" t="s">
        <v>88</v>
      </c>
      <c r="B55" s="450" t="s">
        <v>89</v>
      </c>
      <c r="C55" s="53">
        <v>2</v>
      </c>
      <c r="D55" s="512">
        <v>330515.28000000003</v>
      </c>
      <c r="E55" s="53"/>
      <c r="F55" s="512"/>
      <c r="G55" s="53">
        <v>1</v>
      </c>
      <c r="H55" s="512">
        <v>-53848.800000000003</v>
      </c>
      <c r="I55" s="430">
        <v>0</v>
      </c>
      <c r="J55" s="53">
        <v>3</v>
      </c>
      <c r="K55" s="512">
        <v>276666.48000000004</v>
      </c>
      <c r="L55" s="426">
        <v>3.7772104844810826E-2</v>
      </c>
      <c r="M55" s="426">
        <v>2.8506271379703536E-2</v>
      </c>
    </row>
    <row r="56" spans="1:13" ht="33.75" x14ac:dyDescent="0.2">
      <c r="A56" s="451" t="s">
        <v>90</v>
      </c>
      <c r="B56" s="449" t="s">
        <v>91</v>
      </c>
      <c r="C56" s="50">
        <v>30</v>
      </c>
      <c r="D56" s="511">
        <v>2250279.59</v>
      </c>
      <c r="E56" s="50"/>
      <c r="F56" s="511"/>
      <c r="G56" s="50">
        <v>1</v>
      </c>
      <c r="H56" s="511">
        <v>-3545</v>
      </c>
      <c r="I56" s="429">
        <v>0</v>
      </c>
      <c r="J56" s="50">
        <v>31</v>
      </c>
      <c r="K56" s="511">
        <v>2246734.59</v>
      </c>
      <c r="L56" s="425">
        <v>0.30673717499837011</v>
      </c>
      <c r="M56" s="425">
        <v>0.29456480425693654</v>
      </c>
    </row>
    <row r="57" spans="1:13" x14ac:dyDescent="0.2">
      <c r="A57" s="452" t="s">
        <v>359</v>
      </c>
      <c r="B57" s="450" t="s">
        <v>360</v>
      </c>
      <c r="C57" s="53">
        <v>2</v>
      </c>
      <c r="D57" s="512">
        <v>206943.43</v>
      </c>
      <c r="E57" s="53">
        <v>1</v>
      </c>
      <c r="F57" s="512">
        <v>20537</v>
      </c>
      <c r="G57" s="53"/>
      <c r="H57" s="512"/>
      <c r="I57" s="430">
        <v>0</v>
      </c>
      <c r="J57" s="53">
        <v>3</v>
      </c>
      <c r="K57" s="512">
        <v>227480.43</v>
      </c>
      <c r="L57" s="426">
        <v>3.1056941383367617E-2</v>
      </c>
      <c r="M57" s="426">
        <v>2.8506271379703536E-2</v>
      </c>
    </row>
    <row r="58" spans="1:13" x14ac:dyDescent="0.2">
      <c r="A58" s="451" t="s">
        <v>564</v>
      </c>
      <c r="B58" s="449" t="s">
        <v>565</v>
      </c>
      <c r="C58" s="50">
        <v>1</v>
      </c>
      <c r="D58" s="511">
        <v>140000</v>
      </c>
      <c r="E58" s="50"/>
      <c r="F58" s="511"/>
      <c r="G58" s="50"/>
      <c r="H58" s="511"/>
      <c r="I58" s="429">
        <v>0</v>
      </c>
      <c r="J58" s="50">
        <v>1</v>
      </c>
      <c r="K58" s="511">
        <v>140000</v>
      </c>
      <c r="L58" s="425">
        <v>1.9113608118603725E-2</v>
      </c>
      <c r="M58" s="425">
        <v>9.5020904599011774E-3</v>
      </c>
    </row>
    <row r="59" spans="1:13" ht="33.75" x14ac:dyDescent="0.2">
      <c r="A59" s="452" t="s">
        <v>92</v>
      </c>
      <c r="B59" s="450" t="s">
        <v>93</v>
      </c>
      <c r="C59" s="53">
        <v>124</v>
      </c>
      <c r="D59" s="512">
        <v>4061063.9999999995</v>
      </c>
      <c r="E59" s="53"/>
      <c r="F59" s="512"/>
      <c r="G59" s="53">
        <v>5</v>
      </c>
      <c r="H59" s="512">
        <v>-104619.62</v>
      </c>
      <c r="I59" s="430">
        <v>0</v>
      </c>
      <c r="J59" s="53">
        <v>129</v>
      </c>
      <c r="K59" s="512">
        <v>3956444.3799999994</v>
      </c>
      <c r="L59" s="426">
        <v>0.54015662444551482</v>
      </c>
      <c r="M59" s="426">
        <v>1.225769669327252</v>
      </c>
    </row>
    <row r="60" spans="1:13" x14ac:dyDescent="0.2">
      <c r="A60" s="451" t="s">
        <v>94</v>
      </c>
      <c r="B60" s="449" t="s">
        <v>95</v>
      </c>
      <c r="C60" s="50">
        <v>186</v>
      </c>
      <c r="D60" s="511">
        <v>6709955.9900000002</v>
      </c>
      <c r="E60" s="50">
        <v>4</v>
      </c>
      <c r="F60" s="511">
        <v>40824.720000000001</v>
      </c>
      <c r="G60" s="50">
        <v>3</v>
      </c>
      <c r="H60" s="511">
        <v>-27171.8</v>
      </c>
      <c r="I60" s="429">
        <v>2</v>
      </c>
      <c r="J60" s="50">
        <v>195</v>
      </c>
      <c r="K60" s="511">
        <v>6723608.9100000011</v>
      </c>
      <c r="L60" s="425">
        <v>0.91794589891780265</v>
      </c>
      <c r="M60" s="425">
        <v>1.8529076396807298</v>
      </c>
    </row>
    <row r="61" spans="1:13" x14ac:dyDescent="0.2">
      <c r="A61" s="452" t="s">
        <v>96</v>
      </c>
      <c r="B61" s="450" t="s">
        <v>97</v>
      </c>
      <c r="C61" s="53">
        <v>225</v>
      </c>
      <c r="D61" s="512">
        <v>7826237.5999999959</v>
      </c>
      <c r="E61" s="53">
        <v>3</v>
      </c>
      <c r="F61" s="512">
        <v>19985.7</v>
      </c>
      <c r="G61" s="53">
        <v>5</v>
      </c>
      <c r="H61" s="512">
        <v>-204167.18</v>
      </c>
      <c r="I61" s="430">
        <v>1</v>
      </c>
      <c r="J61" s="53">
        <v>234</v>
      </c>
      <c r="K61" s="512">
        <v>7642056.1199999964</v>
      </c>
      <c r="L61" s="426">
        <v>1.0433376135575516</v>
      </c>
      <c r="M61" s="426">
        <v>2.2234891676168758</v>
      </c>
    </row>
    <row r="62" spans="1:13" x14ac:dyDescent="0.2">
      <c r="A62" s="451" t="s">
        <v>98</v>
      </c>
      <c r="B62" s="449" t="s">
        <v>99</v>
      </c>
      <c r="C62" s="50">
        <v>18</v>
      </c>
      <c r="D62" s="511">
        <v>1129656.0900000001</v>
      </c>
      <c r="E62" s="50"/>
      <c r="F62" s="511"/>
      <c r="G62" s="50"/>
      <c r="H62" s="511"/>
      <c r="I62" s="429">
        <v>0</v>
      </c>
      <c r="J62" s="50">
        <v>18</v>
      </c>
      <c r="K62" s="511">
        <v>1129656.0900000001</v>
      </c>
      <c r="L62" s="425">
        <v>0.15422717009324388</v>
      </c>
      <c r="M62" s="425">
        <v>0.17103762827822122</v>
      </c>
    </row>
    <row r="63" spans="1:13" ht="22.5" x14ac:dyDescent="0.2">
      <c r="A63" s="452" t="s">
        <v>578</v>
      </c>
      <c r="B63" s="450" t="s">
        <v>579</v>
      </c>
      <c r="C63" s="53">
        <v>4</v>
      </c>
      <c r="D63" s="512">
        <v>246122</v>
      </c>
      <c r="E63" s="53"/>
      <c r="F63" s="512"/>
      <c r="G63" s="53"/>
      <c r="H63" s="512"/>
      <c r="I63" s="430">
        <v>0</v>
      </c>
      <c r="J63" s="53">
        <v>4</v>
      </c>
      <c r="K63" s="512">
        <v>246122</v>
      </c>
      <c r="L63" s="426">
        <v>3.3601996124049904E-2</v>
      </c>
      <c r="M63" s="426">
        <v>3.800836183960471E-2</v>
      </c>
    </row>
    <row r="64" spans="1:13" ht="22.5" x14ac:dyDescent="0.2">
      <c r="A64" s="451" t="s">
        <v>100</v>
      </c>
      <c r="B64" s="449" t="s">
        <v>101</v>
      </c>
      <c r="C64" s="50">
        <v>4</v>
      </c>
      <c r="D64" s="511">
        <v>409472</v>
      </c>
      <c r="E64" s="50"/>
      <c r="F64" s="511"/>
      <c r="G64" s="50"/>
      <c r="H64" s="511"/>
      <c r="I64" s="429">
        <v>0</v>
      </c>
      <c r="J64" s="50">
        <v>4</v>
      </c>
      <c r="K64" s="511">
        <v>409472</v>
      </c>
      <c r="L64" s="425">
        <v>5.5903481025292176E-2</v>
      </c>
      <c r="M64" s="425">
        <v>3.800836183960471E-2</v>
      </c>
    </row>
    <row r="65" spans="1:13" x14ac:dyDescent="0.2">
      <c r="A65" s="452" t="s">
        <v>102</v>
      </c>
      <c r="B65" s="450" t="s">
        <v>103</v>
      </c>
      <c r="C65" s="53">
        <v>34</v>
      </c>
      <c r="D65" s="512">
        <v>5153268.62</v>
      </c>
      <c r="E65" s="53"/>
      <c r="F65" s="512"/>
      <c r="G65" s="53"/>
      <c r="H65" s="512"/>
      <c r="I65" s="430">
        <v>0</v>
      </c>
      <c r="J65" s="53">
        <v>34</v>
      </c>
      <c r="K65" s="512">
        <v>5153268.62</v>
      </c>
      <c r="L65" s="426">
        <v>0.70355397808984155</v>
      </c>
      <c r="M65" s="426">
        <v>0.32307107563664006</v>
      </c>
    </row>
    <row r="66" spans="1:13" ht="22.5" x14ac:dyDescent="0.2">
      <c r="A66" s="451" t="s">
        <v>703</v>
      </c>
      <c r="B66" s="449" t="s">
        <v>704</v>
      </c>
      <c r="C66" s="50">
        <v>1</v>
      </c>
      <c r="D66" s="511">
        <v>135504</v>
      </c>
      <c r="E66" s="50"/>
      <c r="F66" s="511"/>
      <c r="G66" s="50"/>
      <c r="H66" s="511"/>
      <c r="I66" s="429">
        <v>0</v>
      </c>
      <c r="J66" s="50">
        <v>1</v>
      </c>
      <c r="K66" s="511">
        <v>135504</v>
      </c>
      <c r="L66" s="425">
        <v>1.8499788246451994E-2</v>
      </c>
      <c r="M66" s="425">
        <v>9.5020904599011774E-3</v>
      </c>
    </row>
    <row r="67" spans="1:13" ht="22.5" x14ac:dyDescent="0.2">
      <c r="A67" s="452" t="s">
        <v>104</v>
      </c>
      <c r="B67" s="450" t="s">
        <v>105</v>
      </c>
      <c r="C67" s="53">
        <v>17</v>
      </c>
      <c r="D67" s="512">
        <v>1568153.71</v>
      </c>
      <c r="E67" s="53"/>
      <c r="F67" s="512"/>
      <c r="G67" s="53"/>
      <c r="H67" s="512"/>
      <c r="I67" s="430">
        <v>0</v>
      </c>
      <c r="J67" s="53">
        <v>17</v>
      </c>
      <c r="K67" s="512">
        <v>1568153.71</v>
      </c>
      <c r="L67" s="426">
        <v>0.21409339630481825</v>
      </c>
      <c r="M67" s="426">
        <v>0.16153553781832003</v>
      </c>
    </row>
    <row r="68" spans="1:13" x14ac:dyDescent="0.2">
      <c r="A68" s="451" t="s">
        <v>106</v>
      </c>
      <c r="B68" s="449" t="s">
        <v>107</v>
      </c>
      <c r="C68" s="50">
        <v>1</v>
      </c>
      <c r="D68" s="511">
        <v>102197</v>
      </c>
      <c r="E68" s="50"/>
      <c r="F68" s="511"/>
      <c r="G68" s="50"/>
      <c r="H68" s="511"/>
      <c r="I68" s="429">
        <v>0</v>
      </c>
      <c r="J68" s="50">
        <v>1</v>
      </c>
      <c r="K68" s="511">
        <v>102197</v>
      </c>
      <c r="L68" s="425">
        <v>1.3952524349263893E-2</v>
      </c>
      <c r="M68" s="425">
        <v>9.5020904599011774E-3</v>
      </c>
    </row>
    <row r="69" spans="1:13" ht="22.5" x14ac:dyDescent="0.2">
      <c r="A69" s="452" t="s">
        <v>108</v>
      </c>
      <c r="B69" s="450" t="s">
        <v>109</v>
      </c>
      <c r="C69" s="53">
        <v>13</v>
      </c>
      <c r="D69" s="512">
        <v>1146670</v>
      </c>
      <c r="E69" s="53">
        <v>1</v>
      </c>
      <c r="F69" s="512">
        <v>3480</v>
      </c>
      <c r="G69" s="53"/>
      <c r="H69" s="512"/>
      <c r="I69" s="430">
        <v>1</v>
      </c>
      <c r="J69" s="53">
        <v>15</v>
      </c>
      <c r="K69" s="512">
        <v>1150150</v>
      </c>
      <c r="L69" s="426">
        <v>0.15702511698294339</v>
      </c>
      <c r="M69" s="426">
        <v>0.14253135689851767</v>
      </c>
    </row>
    <row r="70" spans="1:13" ht="33.75" x14ac:dyDescent="0.2">
      <c r="A70" s="451" t="s">
        <v>641</v>
      </c>
      <c r="B70" s="449" t="s">
        <v>642</v>
      </c>
      <c r="C70" s="50">
        <v>3</v>
      </c>
      <c r="D70" s="511">
        <v>316845</v>
      </c>
      <c r="E70" s="50">
        <v>1</v>
      </c>
      <c r="F70" s="511">
        <v>13960</v>
      </c>
      <c r="G70" s="50">
        <v>1</v>
      </c>
      <c r="H70" s="511">
        <v>-6190</v>
      </c>
      <c r="I70" s="429">
        <v>0</v>
      </c>
      <c r="J70" s="50">
        <v>5</v>
      </c>
      <c r="K70" s="511">
        <v>324615</v>
      </c>
      <c r="L70" s="425">
        <v>4.431831356728963E-2</v>
      </c>
      <c r="M70" s="425">
        <v>4.7510452299505894E-2</v>
      </c>
    </row>
    <row r="71" spans="1:13" x14ac:dyDescent="0.2">
      <c r="A71" s="452" t="s">
        <v>605</v>
      </c>
      <c r="B71" s="450" t="s">
        <v>606</v>
      </c>
      <c r="C71" s="53">
        <v>1</v>
      </c>
      <c r="D71" s="512">
        <v>83703</v>
      </c>
      <c r="E71" s="53"/>
      <c r="F71" s="512"/>
      <c r="G71" s="53"/>
      <c r="H71" s="512"/>
      <c r="I71" s="430">
        <v>0</v>
      </c>
      <c r="J71" s="53">
        <v>1</v>
      </c>
      <c r="K71" s="512">
        <v>83703</v>
      </c>
      <c r="L71" s="426">
        <v>1.1427616716796341E-2</v>
      </c>
      <c r="M71" s="426">
        <v>9.5020904599011774E-3</v>
      </c>
    </row>
    <row r="72" spans="1:13" x14ac:dyDescent="0.2">
      <c r="A72" s="451" t="s">
        <v>617</v>
      </c>
      <c r="B72" s="449" t="s">
        <v>618</v>
      </c>
      <c r="C72" s="50">
        <v>1</v>
      </c>
      <c r="D72" s="511">
        <v>98567</v>
      </c>
      <c r="E72" s="50"/>
      <c r="F72" s="511"/>
      <c r="G72" s="50"/>
      <c r="H72" s="511"/>
      <c r="I72" s="429">
        <v>0</v>
      </c>
      <c r="J72" s="50">
        <v>1</v>
      </c>
      <c r="K72" s="511">
        <v>98567</v>
      </c>
      <c r="L72" s="425">
        <v>1.3456935795902953E-2</v>
      </c>
      <c r="M72" s="425">
        <v>9.5020904599011774E-3</v>
      </c>
    </row>
    <row r="73" spans="1:13" x14ac:dyDescent="0.2">
      <c r="A73" s="452" t="s">
        <v>705</v>
      </c>
      <c r="B73" s="450" t="s">
        <v>706</v>
      </c>
      <c r="C73" s="53">
        <v>1</v>
      </c>
      <c r="D73" s="512">
        <v>139280</v>
      </c>
      <c r="E73" s="53"/>
      <c r="F73" s="512"/>
      <c r="G73" s="53"/>
      <c r="H73" s="512"/>
      <c r="I73" s="430">
        <v>0</v>
      </c>
      <c r="J73" s="53">
        <v>1</v>
      </c>
      <c r="K73" s="512">
        <v>139280</v>
      </c>
      <c r="L73" s="426">
        <v>1.9015309562565193E-2</v>
      </c>
      <c r="M73" s="426">
        <v>9.5020904599011774E-3</v>
      </c>
    </row>
    <row r="74" spans="1:13" ht="33.75" x14ac:dyDescent="0.2">
      <c r="A74" s="451" t="s">
        <v>361</v>
      </c>
      <c r="B74" s="449" t="s">
        <v>362</v>
      </c>
      <c r="C74" s="50">
        <v>1</v>
      </c>
      <c r="D74" s="511">
        <v>137102</v>
      </c>
      <c r="E74" s="50">
        <v>1</v>
      </c>
      <c r="F74" s="511">
        <v>40364</v>
      </c>
      <c r="G74" s="50"/>
      <c r="H74" s="511"/>
      <c r="I74" s="429">
        <v>0</v>
      </c>
      <c r="J74" s="50">
        <v>2</v>
      </c>
      <c r="K74" s="511">
        <v>177466</v>
      </c>
      <c r="L74" s="425">
        <v>2.4228682702686632E-2</v>
      </c>
      <c r="M74" s="425">
        <v>1.9004180919802355E-2</v>
      </c>
    </row>
    <row r="75" spans="1:13" ht="22.5" x14ac:dyDescent="0.2">
      <c r="A75" s="452" t="s">
        <v>566</v>
      </c>
      <c r="B75" s="450" t="s">
        <v>567</v>
      </c>
      <c r="C75" s="53">
        <v>3</v>
      </c>
      <c r="D75" s="512">
        <v>566900</v>
      </c>
      <c r="E75" s="53"/>
      <c r="F75" s="512"/>
      <c r="G75" s="53"/>
      <c r="H75" s="512"/>
      <c r="I75" s="430">
        <v>0</v>
      </c>
      <c r="J75" s="53">
        <v>3</v>
      </c>
      <c r="K75" s="512">
        <v>566900</v>
      </c>
      <c r="L75" s="426">
        <v>7.7396460303117517E-2</v>
      </c>
      <c r="M75" s="426">
        <v>2.8506271379703536E-2</v>
      </c>
    </row>
    <row r="76" spans="1:13" x14ac:dyDescent="0.2">
      <c r="A76" s="451" t="s">
        <v>110</v>
      </c>
      <c r="B76" s="449" t="s">
        <v>111</v>
      </c>
      <c r="C76" s="50">
        <v>3</v>
      </c>
      <c r="D76" s="511">
        <v>338784</v>
      </c>
      <c r="E76" s="50"/>
      <c r="F76" s="511"/>
      <c r="G76" s="50"/>
      <c r="H76" s="511"/>
      <c r="I76" s="429">
        <v>0</v>
      </c>
      <c r="J76" s="50">
        <v>3</v>
      </c>
      <c r="K76" s="511">
        <v>338784</v>
      </c>
      <c r="L76" s="425">
        <v>4.6252747234664604E-2</v>
      </c>
      <c r="M76" s="425">
        <v>2.8506271379703536E-2</v>
      </c>
    </row>
    <row r="77" spans="1:13" x14ac:dyDescent="0.2">
      <c r="A77" s="452" t="s">
        <v>112</v>
      </c>
      <c r="B77" s="450" t="s">
        <v>113</v>
      </c>
      <c r="C77" s="53">
        <v>12</v>
      </c>
      <c r="D77" s="512">
        <v>1712928.6600000001</v>
      </c>
      <c r="E77" s="53"/>
      <c r="F77" s="512"/>
      <c r="G77" s="53"/>
      <c r="H77" s="512"/>
      <c r="I77" s="430">
        <v>0</v>
      </c>
      <c r="J77" s="53">
        <v>12</v>
      </c>
      <c r="K77" s="512">
        <v>1712928.6600000001</v>
      </c>
      <c r="L77" s="426">
        <v>0.23385890815975</v>
      </c>
      <c r="M77" s="426">
        <v>0.11402508551881414</v>
      </c>
    </row>
    <row r="78" spans="1:13" x14ac:dyDescent="0.2">
      <c r="A78" s="451" t="s">
        <v>619</v>
      </c>
      <c r="B78" s="449" t="s">
        <v>620</v>
      </c>
      <c r="C78" s="50">
        <v>1</v>
      </c>
      <c r="D78" s="511">
        <v>200000</v>
      </c>
      <c r="E78" s="50"/>
      <c r="F78" s="511"/>
      <c r="G78" s="50"/>
      <c r="H78" s="511"/>
      <c r="I78" s="429">
        <v>0</v>
      </c>
      <c r="J78" s="50">
        <v>1</v>
      </c>
      <c r="K78" s="511">
        <v>200000</v>
      </c>
      <c r="L78" s="425">
        <v>2.7305154455148181E-2</v>
      </c>
      <c r="M78" s="425">
        <v>9.5020904599011774E-3</v>
      </c>
    </row>
    <row r="79" spans="1:13" ht="22.5" x14ac:dyDescent="0.2">
      <c r="A79" s="452" t="s">
        <v>114</v>
      </c>
      <c r="B79" s="450" t="s">
        <v>115</v>
      </c>
      <c r="C79" s="53">
        <v>10</v>
      </c>
      <c r="D79" s="512">
        <v>611801.4</v>
      </c>
      <c r="E79" s="53"/>
      <c r="F79" s="512"/>
      <c r="G79" s="53"/>
      <c r="H79" s="512"/>
      <c r="I79" s="430">
        <v>0</v>
      </c>
      <c r="J79" s="53">
        <v>10</v>
      </c>
      <c r="K79" s="512">
        <v>611801.4</v>
      </c>
      <c r="L79" s="426">
        <v>8.3526658614379468E-2</v>
      </c>
      <c r="M79" s="426">
        <v>9.5020904599011788E-2</v>
      </c>
    </row>
    <row r="80" spans="1:13" x14ac:dyDescent="0.2">
      <c r="A80" s="451" t="s">
        <v>590</v>
      </c>
      <c r="B80" s="449" t="s">
        <v>591</v>
      </c>
      <c r="C80" s="50">
        <v>1</v>
      </c>
      <c r="D80" s="511">
        <v>87500</v>
      </c>
      <c r="E80" s="50"/>
      <c r="F80" s="511"/>
      <c r="G80" s="50"/>
      <c r="H80" s="511"/>
      <c r="I80" s="429">
        <v>0</v>
      </c>
      <c r="J80" s="50">
        <v>1</v>
      </c>
      <c r="K80" s="511">
        <v>87500</v>
      </c>
      <c r="L80" s="425">
        <v>1.1946005074127328E-2</v>
      </c>
      <c r="M80" s="425">
        <v>9.5020904599011774E-3</v>
      </c>
    </row>
    <row r="81" spans="1:13" ht="22.5" x14ac:dyDescent="0.2">
      <c r="A81" s="452" t="s">
        <v>643</v>
      </c>
      <c r="B81" s="450" t="s">
        <v>644</v>
      </c>
      <c r="C81" s="53">
        <v>2</v>
      </c>
      <c r="D81" s="512">
        <v>60910</v>
      </c>
      <c r="E81" s="53"/>
      <c r="F81" s="512"/>
      <c r="G81" s="53"/>
      <c r="H81" s="512"/>
      <c r="I81" s="430">
        <v>0</v>
      </c>
      <c r="J81" s="53">
        <v>2</v>
      </c>
      <c r="K81" s="512">
        <v>60910</v>
      </c>
      <c r="L81" s="426">
        <v>8.3157847893153784E-3</v>
      </c>
      <c r="M81" s="426">
        <v>1.9004180919802355E-2</v>
      </c>
    </row>
    <row r="82" spans="1:13" x14ac:dyDescent="0.2">
      <c r="A82" s="451" t="s">
        <v>645</v>
      </c>
      <c r="B82" s="449" t="s">
        <v>646</v>
      </c>
      <c r="C82" s="50">
        <v>2</v>
      </c>
      <c r="D82" s="511">
        <v>98702.84</v>
      </c>
      <c r="E82" s="50"/>
      <c r="F82" s="511"/>
      <c r="G82" s="50"/>
      <c r="H82" s="511"/>
      <c r="I82" s="429">
        <v>0</v>
      </c>
      <c r="J82" s="50">
        <v>2</v>
      </c>
      <c r="K82" s="511">
        <v>98702.84</v>
      </c>
      <c r="L82" s="425">
        <v>1.347548145680889E-2</v>
      </c>
      <c r="M82" s="425">
        <v>1.9004180919802355E-2</v>
      </c>
    </row>
    <row r="83" spans="1:13" ht="45" x14ac:dyDescent="0.2">
      <c r="A83" s="452" t="s">
        <v>118</v>
      </c>
      <c r="B83" s="450" t="s">
        <v>119</v>
      </c>
      <c r="C83" s="53">
        <v>55</v>
      </c>
      <c r="D83" s="512">
        <v>2864951.02</v>
      </c>
      <c r="E83" s="53">
        <v>1</v>
      </c>
      <c r="F83" s="512">
        <v>7560</v>
      </c>
      <c r="G83" s="53"/>
      <c r="H83" s="512"/>
      <c r="I83" s="430">
        <v>0</v>
      </c>
      <c r="J83" s="53">
        <v>56</v>
      </c>
      <c r="K83" s="512">
        <v>2872511.02</v>
      </c>
      <c r="L83" s="426">
        <v>0.39217178537607622</v>
      </c>
      <c r="M83" s="426">
        <v>0.53211706575446593</v>
      </c>
    </row>
    <row r="84" spans="1:13" x14ac:dyDescent="0.2">
      <c r="A84" s="451" t="s">
        <v>120</v>
      </c>
      <c r="B84" s="449" t="s">
        <v>121</v>
      </c>
      <c r="C84" s="50">
        <v>94</v>
      </c>
      <c r="D84" s="511">
        <v>7582981.9000000004</v>
      </c>
      <c r="E84" s="50">
        <v>3</v>
      </c>
      <c r="F84" s="511">
        <v>62768</v>
      </c>
      <c r="G84" s="50">
        <v>3</v>
      </c>
      <c r="H84" s="511">
        <v>-208347.5</v>
      </c>
      <c r="I84" s="429">
        <v>0</v>
      </c>
      <c r="J84" s="50">
        <v>100</v>
      </c>
      <c r="K84" s="511">
        <v>7437402.4000000004</v>
      </c>
      <c r="L84" s="425">
        <v>1.0153971063854488</v>
      </c>
      <c r="M84" s="425">
        <v>0.9502090459901178</v>
      </c>
    </row>
    <row r="85" spans="1:13" x14ac:dyDescent="0.2">
      <c r="A85" s="452" t="s">
        <v>122</v>
      </c>
      <c r="B85" s="450" t="s">
        <v>123</v>
      </c>
      <c r="C85" s="53">
        <v>23</v>
      </c>
      <c r="D85" s="512">
        <v>1693381.57</v>
      </c>
      <c r="E85" s="53"/>
      <c r="F85" s="512"/>
      <c r="G85" s="53"/>
      <c r="H85" s="512"/>
      <c r="I85" s="430">
        <v>2</v>
      </c>
      <c r="J85" s="53">
        <v>25</v>
      </c>
      <c r="K85" s="512">
        <v>1693381.57</v>
      </c>
      <c r="L85" s="426">
        <v>0.23119022660175659</v>
      </c>
      <c r="M85" s="426">
        <v>0.23755226149752945</v>
      </c>
    </row>
    <row r="86" spans="1:13" x14ac:dyDescent="0.2">
      <c r="A86" s="451" t="s">
        <v>124</v>
      </c>
      <c r="B86" s="449" t="s">
        <v>125</v>
      </c>
      <c r="C86" s="50">
        <v>4</v>
      </c>
      <c r="D86" s="511">
        <v>273861.8</v>
      </c>
      <c r="E86" s="50"/>
      <c r="F86" s="511"/>
      <c r="G86" s="50"/>
      <c r="H86" s="511"/>
      <c r="I86" s="429">
        <v>0</v>
      </c>
      <c r="J86" s="50">
        <v>4</v>
      </c>
      <c r="K86" s="511">
        <v>273861.8</v>
      </c>
      <c r="L86" s="425">
        <v>3.7389193741824499E-2</v>
      </c>
      <c r="M86" s="425">
        <v>3.800836183960471E-2</v>
      </c>
    </row>
    <row r="87" spans="1:13" x14ac:dyDescent="0.2">
      <c r="A87" s="452" t="s">
        <v>126</v>
      </c>
      <c r="B87" s="450" t="s">
        <v>127</v>
      </c>
      <c r="C87" s="53">
        <v>20</v>
      </c>
      <c r="D87" s="512">
        <v>944354.67</v>
      </c>
      <c r="E87" s="53"/>
      <c r="F87" s="512"/>
      <c r="G87" s="53"/>
      <c r="H87" s="512"/>
      <c r="I87" s="430">
        <v>0</v>
      </c>
      <c r="J87" s="53">
        <v>20</v>
      </c>
      <c r="K87" s="512">
        <v>944354.67</v>
      </c>
      <c r="L87" s="426">
        <v>0.12892875062395245</v>
      </c>
      <c r="M87" s="426">
        <v>0.19004180919802358</v>
      </c>
    </row>
    <row r="88" spans="1:13" x14ac:dyDescent="0.2">
      <c r="A88" s="451" t="s">
        <v>128</v>
      </c>
      <c r="B88" s="449" t="s">
        <v>129</v>
      </c>
      <c r="C88" s="50">
        <v>14</v>
      </c>
      <c r="D88" s="511">
        <v>859122.46</v>
      </c>
      <c r="E88" s="50">
        <v>1</v>
      </c>
      <c r="F88" s="511">
        <v>60921.22</v>
      </c>
      <c r="G88" s="50"/>
      <c r="H88" s="511"/>
      <c r="I88" s="429">
        <v>1</v>
      </c>
      <c r="J88" s="50">
        <v>16</v>
      </c>
      <c r="K88" s="511">
        <v>920043.67999999993</v>
      </c>
      <c r="L88" s="425">
        <v>0.12560967393941463</v>
      </c>
      <c r="M88" s="425">
        <v>0.15203344735841884</v>
      </c>
    </row>
    <row r="89" spans="1:13" x14ac:dyDescent="0.2">
      <c r="A89" s="452" t="s">
        <v>130</v>
      </c>
      <c r="B89" s="450" t="s">
        <v>131</v>
      </c>
      <c r="C89" s="53">
        <v>41</v>
      </c>
      <c r="D89" s="512">
        <v>1624960.16</v>
      </c>
      <c r="E89" s="53"/>
      <c r="F89" s="512"/>
      <c r="G89" s="53">
        <v>2</v>
      </c>
      <c r="H89" s="512">
        <v>-51021.4</v>
      </c>
      <c r="I89" s="430">
        <v>2</v>
      </c>
      <c r="J89" s="53">
        <v>45</v>
      </c>
      <c r="K89" s="512">
        <v>1573938.76</v>
      </c>
      <c r="L89" s="426">
        <v>0.21488320472372199</v>
      </c>
      <c r="M89" s="426">
        <v>0.427594070695553</v>
      </c>
    </row>
    <row r="90" spans="1:13" x14ac:dyDescent="0.2">
      <c r="A90" s="451" t="s">
        <v>588</v>
      </c>
      <c r="B90" s="449" t="s">
        <v>589</v>
      </c>
      <c r="C90" s="50">
        <v>2</v>
      </c>
      <c r="D90" s="511">
        <v>100746</v>
      </c>
      <c r="E90" s="50"/>
      <c r="F90" s="511"/>
      <c r="G90" s="50"/>
      <c r="H90" s="511"/>
      <c r="I90" s="429">
        <v>0</v>
      </c>
      <c r="J90" s="50">
        <v>2</v>
      </c>
      <c r="K90" s="511">
        <v>100746</v>
      </c>
      <c r="L90" s="425">
        <v>1.3754425453691793E-2</v>
      </c>
      <c r="M90" s="425">
        <v>1.9004180919802355E-2</v>
      </c>
    </row>
    <row r="91" spans="1:13" x14ac:dyDescent="0.2">
      <c r="A91" s="452" t="s">
        <v>363</v>
      </c>
      <c r="B91" s="450" t="s">
        <v>364</v>
      </c>
      <c r="C91" s="53">
        <v>3</v>
      </c>
      <c r="D91" s="512">
        <v>162120</v>
      </c>
      <c r="E91" s="53"/>
      <c r="F91" s="512"/>
      <c r="G91" s="53"/>
      <c r="H91" s="512"/>
      <c r="I91" s="430">
        <v>0</v>
      </c>
      <c r="J91" s="53">
        <v>3</v>
      </c>
      <c r="K91" s="512">
        <v>162120</v>
      </c>
      <c r="L91" s="426">
        <v>2.2133558201343113E-2</v>
      </c>
      <c r="M91" s="426">
        <v>2.8506271379703536E-2</v>
      </c>
    </row>
    <row r="92" spans="1:13" ht="22.5" x14ac:dyDescent="0.2">
      <c r="A92" s="451" t="s">
        <v>647</v>
      </c>
      <c r="B92" s="449" t="s">
        <v>648</v>
      </c>
      <c r="C92" s="50">
        <v>8</v>
      </c>
      <c r="D92" s="511">
        <v>870962.94</v>
      </c>
      <c r="E92" s="50"/>
      <c r="F92" s="511"/>
      <c r="G92" s="50"/>
      <c r="H92" s="511"/>
      <c r="I92" s="429">
        <v>0</v>
      </c>
      <c r="J92" s="50">
        <v>8</v>
      </c>
      <c r="K92" s="511">
        <v>870962.94</v>
      </c>
      <c r="L92" s="425">
        <v>0.11890888800704978</v>
      </c>
      <c r="M92" s="425">
        <v>7.6016723679209419E-2</v>
      </c>
    </row>
    <row r="93" spans="1:13" ht="33.75" x14ac:dyDescent="0.2">
      <c r="A93" s="452" t="s">
        <v>132</v>
      </c>
      <c r="B93" s="450" t="s">
        <v>133</v>
      </c>
      <c r="C93" s="53">
        <v>2</v>
      </c>
      <c r="D93" s="512">
        <v>285836</v>
      </c>
      <c r="E93" s="53"/>
      <c r="F93" s="512"/>
      <c r="G93" s="53"/>
      <c r="H93" s="512"/>
      <c r="I93" s="430">
        <v>0</v>
      </c>
      <c r="J93" s="53">
        <v>2</v>
      </c>
      <c r="K93" s="512">
        <v>285836</v>
      </c>
      <c r="L93" s="426">
        <v>3.9023980644208672E-2</v>
      </c>
      <c r="M93" s="426">
        <v>1.9004180919802355E-2</v>
      </c>
    </row>
    <row r="94" spans="1:13" x14ac:dyDescent="0.2">
      <c r="A94" s="451" t="s">
        <v>134</v>
      </c>
      <c r="B94" s="449" t="s">
        <v>135</v>
      </c>
      <c r="C94" s="50">
        <v>3</v>
      </c>
      <c r="D94" s="511">
        <v>233607.54</v>
      </c>
      <c r="E94" s="50"/>
      <c r="F94" s="511"/>
      <c r="G94" s="50"/>
      <c r="H94" s="511"/>
      <c r="I94" s="429">
        <v>0</v>
      </c>
      <c r="J94" s="50">
        <v>3</v>
      </c>
      <c r="K94" s="511">
        <v>233607.54</v>
      </c>
      <c r="L94" s="425">
        <v>3.1893449807936035E-2</v>
      </c>
      <c r="M94" s="425">
        <v>2.8506271379703536E-2</v>
      </c>
    </row>
    <row r="95" spans="1:13" x14ac:dyDescent="0.2">
      <c r="A95" s="452" t="s">
        <v>651</v>
      </c>
      <c r="B95" s="450" t="s">
        <v>652</v>
      </c>
      <c r="C95" s="53">
        <v>1</v>
      </c>
      <c r="D95" s="512">
        <v>58600</v>
      </c>
      <c r="E95" s="53"/>
      <c r="F95" s="512"/>
      <c r="G95" s="53"/>
      <c r="H95" s="512"/>
      <c r="I95" s="430">
        <v>0</v>
      </c>
      <c r="J95" s="53">
        <v>1</v>
      </c>
      <c r="K95" s="512">
        <v>58600</v>
      </c>
      <c r="L95" s="426">
        <v>8.0004102553584162E-3</v>
      </c>
      <c r="M95" s="426">
        <v>9.5020904599011774E-3</v>
      </c>
    </row>
    <row r="96" spans="1:13" x14ac:dyDescent="0.2">
      <c r="A96" s="451" t="s">
        <v>136</v>
      </c>
      <c r="B96" s="449" t="s">
        <v>137</v>
      </c>
      <c r="C96" s="50">
        <v>9</v>
      </c>
      <c r="D96" s="511">
        <v>190277.5</v>
      </c>
      <c r="E96" s="50"/>
      <c r="F96" s="511"/>
      <c r="G96" s="50"/>
      <c r="H96" s="511"/>
      <c r="I96" s="429">
        <v>0</v>
      </c>
      <c r="J96" s="50">
        <v>9</v>
      </c>
      <c r="K96" s="511">
        <v>190277.5</v>
      </c>
      <c r="L96" s="425">
        <v>2.597778263419729E-2</v>
      </c>
      <c r="M96" s="425">
        <v>8.551881413911061E-2</v>
      </c>
    </row>
    <row r="97" spans="1:13" ht="22.5" x14ac:dyDescent="0.2">
      <c r="A97" s="452" t="s">
        <v>138</v>
      </c>
      <c r="B97" s="450" t="s">
        <v>139</v>
      </c>
      <c r="C97" s="53">
        <v>1</v>
      </c>
      <c r="D97" s="512">
        <v>82051.16</v>
      </c>
      <c r="E97" s="53"/>
      <c r="F97" s="512"/>
      <c r="G97" s="53"/>
      <c r="H97" s="512"/>
      <c r="I97" s="430">
        <v>0</v>
      </c>
      <c r="J97" s="53">
        <v>1</v>
      </c>
      <c r="K97" s="512">
        <v>82051.16</v>
      </c>
      <c r="L97" s="426">
        <v>1.1202097985120381E-2</v>
      </c>
      <c r="M97" s="426">
        <v>9.5020904599011774E-3</v>
      </c>
    </row>
    <row r="98" spans="1:13" x14ac:dyDescent="0.2">
      <c r="A98" s="451" t="s">
        <v>711</v>
      </c>
      <c r="B98" s="449" t="s">
        <v>712</v>
      </c>
      <c r="C98" s="50">
        <v>1</v>
      </c>
      <c r="D98" s="511">
        <v>164776.67000000001</v>
      </c>
      <c r="E98" s="50"/>
      <c r="F98" s="511"/>
      <c r="G98" s="50"/>
      <c r="H98" s="511"/>
      <c r="I98" s="429">
        <v>0</v>
      </c>
      <c r="J98" s="50">
        <v>1</v>
      </c>
      <c r="K98" s="511">
        <v>164776.67000000001</v>
      </c>
      <c r="L98" s="425">
        <v>2.2496262124774909E-2</v>
      </c>
      <c r="M98" s="425">
        <v>9.5020904599011774E-3</v>
      </c>
    </row>
    <row r="99" spans="1:13" ht="33.75" x14ac:dyDescent="0.2">
      <c r="A99" s="452" t="s">
        <v>580</v>
      </c>
      <c r="B99" s="450" t="s">
        <v>581</v>
      </c>
      <c r="C99" s="53">
        <v>54</v>
      </c>
      <c r="D99" s="512">
        <v>2658488.2899999996</v>
      </c>
      <c r="E99" s="53">
        <v>7</v>
      </c>
      <c r="F99" s="512">
        <v>86180.89</v>
      </c>
      <c r="G99" s="53">
        <v>1</v>
      </c>
      <c r="H99" s="512">
        <v>-52844.85</v>
      </c>
      <c r="I99" s="430">
        <v>0</v>
      </c>
      <c r="J99" s="53">
        <v>62</v>
      </c>
      <c r="K99" s="512">
        <v>2691824.3299999996</v>
      </c>
      <c r="L99" s="426">
        <v>0.36750339548387873</v>
      </c>
      <c r="M99" s="426">
        <v>0.58912960851387308</v>
      </c>
    </row>
    <row r="100" spans="1:13" x14ac:dyDescent="0.2">
      <c r="A100" s="451" t="s">
        <v>140</v>
      </c>
      <c r="B100" s="449" t="s">
        <v>141</v>
      </c>
      <c r="C100" s="50">
        <v>133</v>
      </c>
      <c r="D100" s="511">
        <v>6899661.0500000017</v>
      </c>
      <c r="E100" s="50">
        <v>6</v>
      </c>
      <c r="F100" s="511">
        <v>113084.9</v>
      </c>
      <c r="G100" s="50">
        <v>7</v>
      </c>
      <c r="H100" s="511">
        <v>-87777.37</v>
      </c>
      <c r="I100" s="429">
        <v>1</v>
      </c>
      <c r="J100" s="50">
        <v>147</v>
      </c>
      <c r="K100" s="511">
        <v>6924968.5800000019</v>
      </c>
      <c r="L100" s="425">
        <v>0.94543668336974118</v>
      </c>
      <c r="M100" s="425">
        <v>1.3968072976054733</v>
      </c>
    </row>
    <row r="101" spans="1:13" x14ac:dyDescent="0.2">
      <c r="A101" s="452" t="s">
        <v>142</v>
      </c>
      <c r="B101" s="450" t="s">
        <v>143</v>
      </c>
      <c r="C101" s="53">
        <v>7</v>
      </c>
      <c r="D101" s="512">
        <v>698419.38</v>
      </c>
      <c r="E101" s="53">
        <v>2</v>
      </c>
      <c r="F101" s="512">
        <v>132597.32</v>
      </c>
      <c r="G101" s="53">
        <v>1</v>
      </c>
      <c r="H101" s="512">
        <v>-94758.24</v>
      </c>
      <c r="I101" s="430">
        <v>1</v>
      </c>
      <c r="J101" s="53">
        <v>11</v>
      </c>
      <c r="K101" s="512">
        <v>736258.46</v>
      </c>
      <c r="L101" s="426">
        <v>0.10051825484604769</v>
      </c>
      <c r="M101" s="426">
        <v>0.10452299505891297</v>
      </c>
    </row>
    <row r="102" spans="1:13" x14ac:dyDescent="0.2">
      <c r="A102" s="451" t="s">
        <v>541</v>
      </c>
      <c r="B102" s="449" t="s">
        <v>542</v>
      </c>
      <c r="C102" s="50">
        <v>2</v>
      </c>
      <c r="D102" s="511">
        <v>94693.68</v>
      </c>
      <c r="E102" s="50"/>
      <c r="F102" s="511"/>
      <c r="G102" s="50"/>
      <c r="H102" s="511"/>
      <c r="I102" s="429">
        <v>0</v>
      </c>
      <c r="J102" s="50">
        <v>2</v>
      </c>
      <c r="K102" s="511">
        <v>94693.68</v>
      </c>
      <c r="L102" s="425">
        <v>1.2928127791631881E-2</v>
      </c>
      <c r="M102" s="425">
        <v>1.9004180919802355E-2</v>
      </c>
    </row>
    <row r="103" spans="1:13" x14ac:dyDescent="0.2">
      <c r="A103" s="452" t="s">
        <v>365</v>
      </c>
      <c r="B103" s="450" t="s">
        <v>366</v>
      </c>
      <c r="C103" s="53">
        <v>1</v>
      </c>
      <c r="D103" s="512">
        <v>76367.5</v>
      </c>
      <c r="E103" s="53"/>
      <c r="F103" s="512"/>
      <c r="G103" s="53"/>
      <c r="H103" s="512"/>
      <c r="I103" s="430">
        <v>0</v>
      </c>
      <c r="J103" s="53">
        <v>1</v>
      </c>
      <c r="K103" s="512">
        <v>76367.5</v>
      </c>
      <c r="L103" s="426">
        <v>1.0426131914267642E-2</v>
      </c>
      <c r="M103" s="426">
        <v>9.5020904599011774E-3</v>
      </c>
    </row>
    <row r="104" spans="1:13" ht="22.5" x14ac:dyDescent="0.2">
      <c r="A104" s="451" t="s">
        <v>144</v>
      </c>
      <c r="B104" s="449" t="s">
        <v>145</v>
      </c>
      <c r="C104" s="50">
        <v>1</v>
      </c>
      <c r="D104" s="511">
        <v>239963</v>
      </c>
      <c r="E104" s="50"/>
      <c r="F104" s="511"/>
      <c r="G104" s="50"/>
      <c r="H104" s="511"/>
      <c r="I104" s="429">
        <v>0</v>
      </c>
      <c r="J104" s="50">
        <v>1</v>
      </c>
      <c r="K104" s="511">
        <v>239963</v>
      </c>
      <c r="L104" s="425">
        <v>3.2761133892603614E-2</v>
      </c>
      <c r="M104" s="425">
        <v>9.5020904599011774E-3</v>
      </c>
    </row>
    <row r="105" spans="1:13" ht="33.75" x14ac:dyDescent="0.2">
      <c r="A105" s="452" t="s">
        <v>146</v>
      </c>
      <c r="B105" s="450" t="s">
        <v>147</v>
      </c>
      <c r="C105" s="53">
        <v>6</v>
      </c>
      <c r="D105" s="512">
        <v>723590</v>
      </c>
      <c r="E105" s="53"/>
      <c r="F105" s="512"/>
      <c r="G105" s="53"/>
      <c r="H105" s="512"/>
      <c r="I105" s="430">
        <v>0</v>
      </c>
      <c r="J105" s="53">
        <v>6</v>
      </c>
      <c r="K105" s="512">
        <v>723590</v>
      </c>
      <c r="L105" s="426">
        <v>9.8788683561003357E-2</v>
      </c>
      <c r="M105" s="426">
        <v>5.7012542759407071E-2</v>
      </c>
    </row>
    <row r="106" spans="1:13" x14ac:dyDescent="0.2">
      <c r="A106" s="451" t="s">
        <v>655</v>
      </c>
      <c r="B106" s="449" t="s">
        <v>656</v>
      </c>
      <c r="C106" s="50">
        <v>2</v>
      </c>
      <c r="D106" s="511">
        <v>165193</v>
      </c>
      <c r="E106" s="50"/>
      <c r="F106" s="511"/>
      <c r="G106" s="50"/>
      <c r="H106" s="511"/>
      <c r="I106" s="429">
        <v>0</v>
      </c>
      <c r="J106" s="50">
        <v>2</v>
      </c>
      <c r="K106" s="511">
        <v>165193</v>
      </c>
      <c r="L106" s="425">
        <v>2.2553101899546468E-2</v>
      </c>
      <c r="M106" s="425">
        <v>1.9004180919802355E-2</v>
      </c>
    </row>
    <row r="107" spans="1:13" x14ac:dyDescent="0.2">
      <c r="A107" s="452" t="s">
        <v>148</v>
      </c>
      <c r="B107" s="450" t="s">
        <v>149</v>
      </c>
      <c r="C107" s="53">
        <v>78</v>
      </c>
      <c r="D107" s="512">
        <v>27859159.969999999</v>
      </c>
      <c r="E107" s="53">
        <v>17</v>
      </c>
      <c r="F107" s="512">
        <v>1337871.6099999999</v>
      </c>
      <c r="G107" s="53">
        <v>2</v>
      </c>
      <c r="H107" s="512">
        <v>-409953.55</v>
      </c>
      <c r="I107" s="430">
        <v>9</v>
      </c>
      <c r="J107" s="53">
        <v>106</v>
      </c>
      <c r="K107" s="512">
        <v>28787078.029999994</v>
      </c>
      <c r="L107" s="426">
        <v>3.9301780596077633</v>
      </c>
      <c r="M107" s="426">
        <v>1.0072215887495248</v>
      </c>
    </row>
    <row r="108" spans="1:13" x14ac:dyDescent="0.2">
      <c r="A108" s="451" t="s">
        <v>150</v>
      </c>
      <c r="B108" s="449" t="s">
        <v>151</v>
      </c>
      <c r="C108" s="50">
        <v>20</v>
      </c>
      <c r="D108" s="511">
        <v>5983694.04</v>
      </c>
      <c r="E108" s="50">
        <v>3</v>
      </c>
      <c r="F108" s="511">
        <v>227493.88</v>
      </c>
      <c r="G108" s="50">
        <v>2</v>
      </c>
      <c r="H108" s="511">
        <v>-302834.16000000003</v>
      </c>
      <c r="I108" s="429">
        <v>4</v>
      </c>
      <c r="J108" s="50">
        <v>29</v>
      </c>
      <c r="K108" s="511">
        <v>5908353.7599999998</v>
      </c>
      <c r="L108" s="425">
        <v>0.80664255996227752</v>
      </c>
      <c r="M108" s="425">
        <v>0.27556062333713416</v>
      </c>
    </row>
    <row r="109" spans="1:13" ht="22.5" x14ac:dyDescent="0.2">
      <c r="A109" s="452" t="s">
        <v>152</v>
      </c>
      <c r="B109" s="450" t="s">
        <v>153</v>
      </c>
      <c r="C109" s="53">
        <v>498</v>
      </c>
      <c r="D109" s="512">
        <v>192728293.55999991</v>
      </c>
      <c r="E109" s="53">
        <v>79</v>
      </c>
      <c r="F109" s="512">
        <v>6766148.1099999985</v>
      </c>
      <c r="G109" s="53">
        <v>12</v>
      </c>
      <c r="H109" s="512">
        <v>-2597658.35</v>
      </c>
      <c r="I109" s="430">
        <v>80</v>
      </c>
      <c r="J109" s="53">
        <v>669</v>
      </c>
      <c r="K109" s="512">
        <v>196896783.32000002</v>
      </c>
      <c r="L109" s="426">
        <v>26.881485401372224</v>
      </c>
      <c r="M109" s="426">
        <v>6.3568985176738879</v>
      </c>
    </row>
    <row r="110" spans="1:13" x14ac:dyDescent="0.2">
      <c r="A110" s="451" t="s">
        <v>154</v>
      </c>
      <c r="B110" s="449" t="s">
        <v>155</v>
      </c>
      <c r="C110" s="50">
        <v>86</v>
      </c>
      <c r="D110" s="511">
        <v>24960261.340000007</v>
      </c>
      <c r="E110" s="50">
        <v>18</v>
      </c>
      <c r="F110" s="511">
        <v>1420112.26</v>
      </c>
      <c r="G110" s="50">
        <v>2</v>
      </c>
      <c r="H110" s="511">
        <v>-137423.51</v>
      </c>
      <c r="I110" s="429">
        <v>12</v>
      </c>
      <c r="J110" s="50">
        <v>118</v>
      </c>
      <c r="K110" s="511">
        <v>26242950.090000004</v>
      </c>
      <c r="L110" s="425">
        <v>3.5828390278309747</v>
      </c>
      <c r="M110" s="425">
        <v>1.1212466742683391</v>
      </c>
    </row>
    <row r="111" spans="1:13" x14ac:dyDescent="0.2">
      <c r="A111" s="452" t="s">
        <v>156</v>
      </c>
      <c r="B111" s="450" t="s">
        <v>157</v>
      </c>
      <c r="C111" s="53">
        <v>489</v>
      </c>
      <c r="D111" s="512">
        <v>137111439.31</v>
      </c>
      <c r="E111" s="53">
        <v>122</v>
      </c>
      <c r="F111" s="512">
        <v>7542126.7500000019</v>
      </c>
      <c r="G111" s="53">
        <v>29</v>
      </c>
      <c r="H111" s="512">
        <v>-2679129.1399999992</v>
      </c>
      <c r="I111" s="430">
        <v>64</v>
      </c>
      <c r="J111" s="53">
        <v>704</v>
      </c>
      <c r="K111" s="512">
        <v>141974436.92000002</v>
      </c>
      <c r="L111" s="426">
        <v>19.383169643916464</v>
      </c>
      <c r="M111" s="426">
        <v>6.6894716837704298</v>
      </c>
    </row>
    <row r="112" spans="1:13" ht="22.5" x14ac:dyDescent="0.2">
      <c r="A112" s="451" t="s">
        <v>158</v>
      </c>
      <c r="B112" s="449" t="s">
        <v>159</v>
      </c>
      <c r="C112" s="50">
        <v>1</v>
      </c>
      <c r="D112" s="511">
        <v>66000</v>
      </c>
      <c r="E112" s="50">
        <v>1</v>
      </c>
      <c r="F112" s="511">
        <v>19800</v>
      </c>
      <c r="G112" s="50"/>
      <c r="H112" s="511"/>
      <c r="I112" s="429">
        <v>0</v>
      </c>
      <c r="J112" s="50">
        <v>2</v>
      </c>
      <c r="K112" s="511">
        <v>85800</v>
      </c>
      <c r="L112" s="425">
        <v>1.1713911261258569E-2</v>
      </c>
      <c r="M112" s="425">
        <v>1.9004180919802355E-2</v>
      </c>
    </row>
    <row r="113" spans="1:13" x14ac:dyDescent="0.2">
      <c r="A113" s="452" t="s">
        <v>629</v>
      </c>
      <c r="B113" s="450" t="s">
        <v>630</v>
      </c>
      <c r="C113" s="53">
        <v>1</v>
      </c>
      <c r="D113" s="512">
        <v>198000</v>
      </c>
      <c r="E113" s="53"/>
      <c r="F113" s="512"/>
      <c r="G113" s="53"/>
      <c r="H113" s="512"/>
      <c r="I113" s="430">
        <v>0</v>
      </c>
      <c r="J113" s="53">
        <v>1</v>
      </c>
      <c r="K113" s="512">
        <v>198000</v>
      </c>
      <c r="L113" s="426">
        <v>2.7032102910596698E-2</v>
      </c>
      <c r="M113" s="426">
        <v>9.5020904599011774E-3</v>
      </c>
    </row>
    <row r="114" spans="1:13" ht="22.5" x14ac:dyDescent="0.2">
      <c r="A114" s="451" t="s">
        <v>673</v>
      </c>
      <c r="B114" s="449" t="s">
        <v>674</v>
      </c>
      <c r="C114" s="50">
        <v>1</v>
      </c>
      <c r="D114" s="511">
        <v>58800</v>
      </c>
      <c r="E114" s="50"/>
      <c r="F114" s="511"/>
      <c r="G114" s="50"/>
      <c r="H114" s="511"/>
      <c r="I114" s="429">
        <v>0</v>
      </c>
      <c r="J114" s="50">
        <v>1</v>
      </c>
      <c r="K114" s="511">
        <v>58800</v>
      </c>
      <c r="L114" s="425">
        <v>8.0277154098135645E-3</v>
      </c>
      <c r="M114" s="425">
        <v>9.5020904599011774E-3</v>
      </c>
    </row>
    <row r="115" spans="1:13" x14ac:dyDescent="0.2">
      <c r="A115" s="452" t="s">
        <v>162</v>
      </c>
      <c r="B115" s="450" t="s">
        <v>163</v>
      </c>
      <c r="C115" s="53">
        <v>12</v>
      </c>
      <c r="D115" s="512">
        <v>667418.76</v>
      </c>
      <c r="E115" s="53">
        <v>1</v>
      </c>
      <c r="F115" s="512">
        <v>38536</v>
      </c>
      <c r="G115" s="53">
        <v>1</v>
      </c>
      <c r="H115" s="512">
        <v>-59365.9</v>
      </c>
      <c r="I115" s="430">
        <v>0</v>
      </c>
      <c r="J115" s="53">
        <v>14</v>
      </c>
      <c r="K115" s="512">
        <v>646588.86</v>
      </c>
      <c r="L115" s="426">
        <v>8.827604345639091E-2</v>
      </c>
      <c r="M115" s="426">
        <v>0.13302926643861648</v>
      </c>
    </row>
    <row r="116" spans="1:13" ht="33.75" x14ac:dyDescent="0.2">
      <c r="A116" s="451" t="s">
        <v>164</v>
      </c>
      <c r="B116" s="449" t="s">
        <v>165</v>
      </c>
      <c r="C116" s="50">
        <v>31</v>
      </c>
      <c r="D116" s="511">
        <v>1997111.07</v>
      </c>
      <c r="E116" s="50">
        <v>2</v>
      </c>
      <c r="F116" s="511">
        <v>88700</v>
      </c>
      <c r="G116" s="50"/>
      <c r="H116" s="511"/>
      <c r="I116" s="429">
        <v>0</v>
      </c>
      <c r="J116" s="50">
        <v>33</v>
      </c>
      <c r="K116" s="511">
        <v>2085811.07</v>
      </c>
      <c r="L116" s="425">
        <v>0.28476696715303945</v>
      </c>
      <c r="M116" s="425">
        <v>0.31356898517673887</v>
      </c>
    </row>
    <row r="117" spans="1:13" ht="33.75" x14ac:dyDescent="0.2">
      <c r="A117" s="452" t="s">
        <v>166</v>
      </c>
      <c r="B117" s="450" t="s">
        <v>167</v>
      </c>
      <c r="C117" s="53">
        <v>3</v>
      </c>
      <c r="D117" s="512">
        <v>302059.19</v>
      </c>
      <c r="E117" s="53"/>
      <c r="F117" s="512"/>
      <c r="G117" s="53"/>
      <c r="H117" s="512"/>
      <c r="I117" s="430">
        <v>0</v>
      </c>
      <c r="J117" s="53">
        <v>3</v>
      </c>
      <c r="K117" s="512">
        <v>302059.19</v>
      </c>
      <c r="L117" s="426">
        <v>4.1238864187734751E-2</v>
      </c>
      <c r="M117" s="426">
        <v>2.8506271379703536E-2</v>
      </c>
    </row>
    <row r="118" spans="1:13" ht="56.25" x14ac:dyDescent="0.2">
      <c r="A118" s="451" t="s">
        <v>168</v>
      </c>
      <c r="B118" s="449" t="s">
        <v>169</v>
      </c>
      <c r="C118" s="50">
        <v>6</v>
      </c>
      <c r="D118" s="511">
        <v>476735</v>
      </c>
      <c r="E118" s="50">
        <v>1</v>
      </c>
      <c r="F118" s="511">
        <v>18560</v>
      </c>
      <c r="G118" s="50"/>
      <c r="H118" s="511"/>
      <c r="I118" s="429">
        <v>0</v>
      </c>
      <c r="J118" s="50">
        <v>7</v>
      </c>
      <c r="K118" s="511">
        <v>495295</v>
      </c>
      <c r="L118" s="425">
        <v>6.7620532379313092E-2</v>
      </c>
      <c r="M118" s="425">
        <v>6.6514633219308242E-2</v>
      </c>
    </row>
    <row r="119" spans="1:13" ht="22.5" x14ac:dyDescent="0.2">
      <c r="A119" s="452" t="s">
        <v>170</v>
      </c>
      <c r="B119" s="450" t="s">
        <v>171</v>
      </c>
      <c r="C119" s="53">
        <v>8</v>
      </c>
      <c r="D119" s="512">
        <v>792877.04</v>
      </c>
      <c r="E119" s="53"/>
      <c r="F119" s="512"/>
      <c r="G119" s="53"/>
      <c r="H119" s="512"/>
      <c r="I119" s="430">
        <v>0</v>
      </c>
      <c r="J119" s="53">
        <v>8</v>
      </c>
      <c r="K119" s="512">
        <v>792877.04</v>
      </c>
      <c r="L119" s="426">
        <v>0.10824815020570351</v>
      </c>
      <c r="M119" s="426">
        <v>7.6016723679209419E-2</v>
      </c>
    </row>
    <row r="120" spans="1:13" ht="33.75" x14ac:dyDescent="0.2">
      <c r="A120" s="451" t="s">
        <v>172</v>
      </c>
      <c r="B120" s="449" t="s">
        <v>173</v>
      </c>
      <c r="C120" s="50">
        <v>5</v>
      </c>
      <c r="D120" s="511">
        <v>573976.02</v>
      </c>
      <c r="E120" s="50">
        <v>1</v>
      </c>
      <c r="F120" s="511">
        <v>15750</v>
      </c>
      <c r="G120" s="50"/>
      <c r="H120" s="511"/>
      <c r="I120" s="429">
        <v>1</v>
      </c>
      <c r="J120" s="50">
        <v>7</v>
      </c>
      <c r="K120" s="511">
        <v>589726.02</v>
      </c>
      <c r="L120" s="425">
        <v>8.051280031159902E-2</v>
      </c>
      <c r="M120" s="425">
        <v>6.6514633219308242E-2</v>
      </c>
    </row>
    <row r="121" spans="1:13" ht="22.5" x14ac:dyDescent="0.2">
      <c r="A121" s="452" t="s">
        <v>659</v>
      </c>
      <c r="B121" s="450" t="s">
        <v>660</v>
      </c>
      <c r="C121" s="53">
        <v>2</v>
      </c>
      <c r="D121" s="512">
        <v>185913</v>
      </c>
      <c r="E121" s="53"/>
      <c r="F121" s="512"/>
      <c r="G121" s="53"/>
      <c r="H121" s="512"/>
      <c r="I121" s="430">
        <v>0</v>
      </c>
      <c r="J121" s="53">
        <v>2</v>
      </c>
      <c r="K121" s="512">
        <v>185913</v>
      </c>
      <c r="L121" s="426">
        <v>2.5381915901099818E-2</v>
      </c>
      <c r="M121" s="426">
        <v>1.9004180919802355E-2</v>
      </c>
    </row>
    <row r="122" spans="1:13" ht="22.5" x14ac:dyDescent="0.2">
      <c r="A122" s="451" t="s">
        <v>174</v>
      </c>
      <c r="B122" s="449" t="s">
        <v>175</v>
      </c>
      <c r="C122" s="50">
        <v>3</v>
      </c>
      <c r="D122" s="511">
        <v>258708</v>
      </c>
      <c r="E122" s="50"/>
      <c r="F122" s="511"/>
      <c r="G122" s="50"/>
      <c r="H122" s="511"/>
      <c r="I122" s="429">
        <v>0</v>
      </c>
      <c r="J122" s="50">
        <v>3</v>
      </c>
      <c r="K122" s="511">
        <v>258708</v>
      </c>
      <c r="L122" s="425">
        <v>3.5320309493912377E-2</v>
      </c>
      <c r="M122" s="425">
        <v>2.8506271379703536E-2</v>
      </c>
    </row>
    <row r="123" spans="1:13" ht="22.5" x14ac:dyDescent="0.2">
      <c r="A123" s="452" t="s">
        <v>661</v>
      </c>
      <c r="B123" s="450" t="s">
        <v>662</v>
      </c>
      <c r="C123" s="53">
        <v>3</v>
      </c>
      <c r="D123" s="512">
        <v>165000.4</v>
      </c>
      <c r="E123" s="53"/>
      <c r="F123" s="512"/>
      <c r="G123" s="53"/>
      <c r="H123" s="512"/>
      <c r="I123" s="430">
        <v>0</v>
      </c>
      <c r="J123" s="53">
        <v>3</v>
      </c>
      <c r="K123" s="512">
        <v>165000.4</v>
      </c>
      <c r="L123" s="426">
        <v>2.252680703580616E-2</v>
      </c>
      <c r="M123" s="426">
        <v>2.8506271379703536E-2</v>
      </c>
    </row>
    <row r="124" spans="1:13" ht="33.75" x14ac:dyDescent="0.2">
      <c r="A124" s="451" t="s">
        <v>621</v>
      </c>
      <c r="B124" s="449" t="s">
        <v>622</v>
      </c>
      <c r="C124" s="50">
        <v>1</v>
      </c>
      <c r="D124" s="511">
        <v>115728</v>
      </c>
      <c r="E124" s="50"/>
      <c r="F124" s="511"/>
      <c r="G124" s="50"/>
      <c r="H124" s="511"/>
      <c r="I124" s="429">
        <v>0</v>
      </c>
      <c r="J124" s="50">
        <v>1</v>
      </c>
      <c r="K124" s="511">
        <v>115728</v>
      </c>
      <c r="L124" s="425">
        <v>1.5799854573926943E-2</v>
      </c>
      <c r="M124" s="425">
        <v>9.5020904599011774E-3</v>
      </c>
    </row>
    <row r="125" spans="1:13" x14ac:dyDescent="0.2">
      <c r="A125" s="452" t="s">
        <v>176</v>
      </c>
      <c r="B125" s="450" t="s">
        <v>177</v>
      </c>
      <c r="C125" s="53">
        <v>9</v>
      </c>
      <c r="D125" s="512">
        <v>625459.12</v>
      </c>
      <c r="E125" s="53">
        <v>1</v>
      </c>
      <c r="F125" s="512">
        <v>18723</v>
      </c>
      <c r="G125" s="53">
        <v>2</v>
      </c>
      <c r="H125" s="512">
        <v>-41905</v>
      </c>
      <c r="I125" s="430">
        <v>0</v>
      </c>
      <c r="J125" s="53">
        <v>12</v>
      </c>
      <c r="K125" s="512">
        <v>602277.12</v>
      </c>
      <c r="L125" s="426">
        <v>8.2226348932009072E-2</v>
      </c>
      <c r="M125" s="426">
        <v>0.11402508551881414</v>
      </c>
    </row>
    <row r="126" spans="1:13" ht="22.5" x14ac:dyDescent="0.2">
      <c r="A126" s="451" t="s">
        <v>178</v>
      </c>
      <c r="B126" s="449" t="s">
        <v>179</v>
      </c>
      <c r="C126" s="50">
        <v>4</v>
      </c>
      <c r="D126" s="511">
        <v>796600</v>
      </c>
      <c r="E126" s="50"/>
      <c r="F126" s="511"/>
      <c r="G126" s="50"/>
      <c r="H126" s="511"/>
      <c r="I126" s="429">
        <v>0</v>
      </c>
      <c r="J126" s="50">
        <v>4</v>
      </c>
      <c r="K126" s="511">
        <v>796600</v>
      </c>
      <c r="L126" s="425">
        <v>0.1087564301948552</v>
      </c>
      <c r="M126" s="425">
        <v>3.800836183960471E-2</v>
      </c>
    </row>
    <row r="127" spans="1:13" ht="22.5" x14ac:dyDescent="0.2">
      <c r="A127" s="452" t="s">
        <v>180</v>
      </c>
      <c r="B127" s="450" t="s">
        <v>181</v>
      </c>
      <c r="C127" s="53">
        <v>2</v>
      </c>
      <c r="D127" s="512">
        <v>113240</v>
      </c>
      <c r="E127" s="53"/>
      <c r="F127" s="512"/>
      <c r="G127" s="53">
        <v>1</v>
      </c>
      <c r="H127" s="512">
        <v>-34540</v>
      </c>
      <c r="I127" s="430">
        <v>0</v>
      </c>
      <c r="J127" s="53">
        <v>3</v>
      </c>
      <c r="K127" s="512">
        <v>78700</v>
      </c>
      <c r="L127" s="426">
        <v>1.0744578278100809E-2</v>
      </c>
      <c r="M127" s="426">
        <v>2.8506271379703536E-2</v>
      </c>
    </row>
    <row r="128" spans="1:13" x14ac:dyDescent="0.2">
      <c r="A128" s="451" t="s">
        <v>182</v>
      </c>
      <c r="B128" s="449" t="s">
        <v>183</v>
      </c>
      <c r="C128" s="50">
        <v>47</v>
      </c>
      <c r="D128" s="511">
        <v>5691895.0299999993</v>
      </c>
      <c r="E128" s="50">
        <v>4</v>
      </c>
      <c r="F128" s="511">
        <v>55111.29</v>
      </c>
      <c r="G128" s="50">
        <v>6</v>
      </c>
      <c r="H128" s="511">
        <v>-103773.92</v>
      </c>
      <c r="I128" s="429">
        <v>3</v>
      </c>
      <c r="J128" s="50">
        <v>60</v>
      </c>
      <c r="K128" s="511">
        <v>5643232.3999999994</v>
      </c>
      <c r="L128" s="425">
        <v>0.77044666154148278</v>
      </c>
      <c r="M128" s="425">
        <v>0.5701254275940707</v>
      </c>
    </row>
    <row r="129" spans="1:13" x14ac:dyDescent="0.2">
      <c r="A129" s="452" t="s">
        <v>184</v>
      </c>
      <c r="B129" s="450" t="s">
        <v>185</v>
      </c>
      <c r="C129" s="53">
        <v>1</v>
      </c>
      <c r="D129" s="512">
        <v>159968</v>
      </c>
      <c r="E129" s="53"/>
      <c r="F129" s="512"/>
      <c r="G129" s="53"/>
      <c r="H129" s="512"/>
      <c r="I129" s="430">
        <v>0</v>
      </c>
      <c r="J129" s="53">
        <v>1</v>
      </c>
      <c r="K129" s="512">
        <v>159968</v>
      </c>
      <c r="L129" s="426">
        <v>2.183975473940572E-2</v>
      </c>
      <c r="M129" s="426">
        <v>9.5020904599011774E-3</v>
      </c>
    </row>
    <row r="130" spans="1:13" ht="22.5" x14ac:dyDescent="0.2">
      <c r="A130" s="451" t="s">
        <v>186</v>
      </c>
      <c r="B130" s="449" t="s">
        <v>187</v>
      </c>
      <c r="C130" s="50">
        <v>5</v>
      </c>
      <c r="D130" s="511">
        <v>578984.63</v>
      </c>
      <c r="E130" s="50">
        <v>1</v>
      </c>
      <c r="F130" s="511">
        <v>33096.32</v>
      </c>
      <c r="G130" s="50"/>
      <c r="H130" s="511"/>
      <c r="I130" s="429">
        <v>0</v>
      </c>
      <c r="J130" s="50">
        <v>6</v>
      </c>
      <c r="K130" s="511">
        <v>612080.94999999995</v>
      </c>
      <c r="L130" s="425">
        <v>8.3564824394019147E-2</v>
      </c>
      <c r="M130" s="425">
        <v>5.7012542759407071E-2</v>
      </c>
    </row>
    <row r="131" spans="1:13" x14ac:dyDescent="0.2">
      <c r="A131" s="452" t="s">
        <v>188</v>
      </c>
      <c r="B131" s="450" t="s">
        <v>189</v>
      </c>
      <c r="C131" s="53">
        <v>34</v>
      </c>
      <c r="D131" s="512">
        <v>3125926.84</v>
      </c>
      <c r="E131" s="53">
        <v>3</v>
      </c>
      <c r="F131" s="512">
        <v>36867.08</v>
      </c>
      <c r="G131" s="53">
        <v>4</v>
      </c>
      <c r="H131" s="512">
        <v>-95514.37999999999</v>
      </c>
      <c r="I131" s="430">
        <v>3</v>
      </c>
      <c r="J131" s="53">
        <v>44</v>
      </c>
      <c r="K131" s="512">
        <v>3067279.54</v>
      </c>
      <c r="L131" s="426">
        <v>0.41876270798407927</v>
      </c>
      <c r="M131" s="426">
        <v>0.41809198023565186</v>
      </c>
    </row>
    <row r="132" spans="1:13" ht="22.5" x14ac:dyDescent="0.2">
      <c r="A132" s="451" t="s">
        <v>192</v>
      </c>
      <c r="B132" s="449" t="s">
        <v>193</v>
      </c>
      <c r="C132" s="50">
        <v>2</v>
      </c>
      <c r="D132" s="511">
        <v>198960</v>
      </c>
      <c r="E132" s="50">
        <v>1</v>
      </c>
      <c r="F132" s="511">
        <v>45000</v>
      </c>
      <c r="G132" s="50"/>
      <c r="H132" s="511"/>
      <c r="I132" s="429">
        <v>0</v>
      </c>
      <c r="J132" s="50">
        <v>3</v>
      </c>
      <c r="K132" s="511">
        <v>243960</v>
      </c>
      <c r="L132" s="425">
        <v>3.3306827404389748E-2</v>
      </c>
      <c r="M132" s="425">
        <v>2.8506271379703536E-2</v>
      </c>
    </row>
    <row r="133" spans="1:13" ht="22.5" x14ac:dyDescent="0.2">
      <c r="A133" s="452" t="s">
        <v>367</v>
      </c>
      <c r="B133" s="450" t="s">
        <v>368</v>
      </c>
      <c r="C133" s="53">
        <v>2</v>
      </c>
      <c r="D133" s="512">
        <v>115960</v>
      </c>
      <c r="E133" s="53">
        <v>1</v>
      </c>
      <c r="F133" s="512">
        <v>1035</v>
      </c>
      <c r="G133" s="53">
        <v>1</v>
      </c>
      <c r="H133" s="512">
        <v>-21323</v>
      </c>
      <c r="I133" s="430">
        <v>0</v>
      </c>
      <c r="J133" s="53">
        <v>4</v>
      </c>
      <c r="K133" s="512">
        <v>95672</v>
      </c>
      <c r="L133" s="426">
        <v>1.3061693685164683E-2</v>
      </c>
      <c r="M133" s="426">
        <v>3.800836183960471E-2</v>
      </c>
    </row>
    <row r="134" spans="1:13" ht="22.5" x14ac:dyDescent="0.2">
      <c r="A134" s="451" t="s">
        <v>582</v>
      </c>
      <c r="B134" s="449" t="s">
        <v>583</v>
      </c>
      <c r="C134" s="50">
        <v>1</v>
      </c>
      <c r="D134" s="511">
        <v>173880</v>
      </c>
      <c r="E134" s="50"/>
      <c r="F134" s="511"/>
      <c r="G134" s="50"/>
      <c r="H134" s="511"/>
      <c r="I134" s="429">
        <v>0</v>
      </c>
      <c r="J134" s="50">
        <v>1</v>
      </c>
      <c r="K134" s="511">
        <v>173880</v>
      </c>
      <c r="L134" s="425">
        <v>2.3739101283305829E-2</v>
      </c>
      <c r="M134" s="425">
        <v>9.5020904599011774E-3</v>
      </c>
    </row>
    <row r="135" spans="1:13" x14ac:dyDescent="0.2">
      <c r="A135" s="452" t="s">
        <v>194</v>
      </c>
      <c r="B135" s="450" t="s">
        <v>195</v>
      </c>
      <c r="C135" s="53">
        <v>4</v>
      </c>
      <c r="D135" s="512">
        <v>135474.01999999999</v>
      </c>
      <c r="E135" s="53">
        <v>1</v>
      </c>
      <c r="F135" s="512">
        <v>12400</v>
      </c>
      <c r="G135" s="53"/>
      <c r="H135" s="512"/>
      <c r="I135" s="430">
        <v>0</v>
      </c>
      <c r="J135" s="53">
        <v>5</v>
      </c>
      <c r="K135" s="512">
        <v>147874.01999999999</v>
      </c>
      <c r="L135" s="426">
        <v>2.0188614780018353E-2</v>
      </c>
      <c r="M135" s="426">
        <v>4.7510452299505894E-2</v>
      </c>
    </row>
    <row r="136" spans="1:13" x14ac:dyDescent="0.2">
      <c r="A136" s="451" t="s">
        <v>196</v>
      </c>
      <c r="B136" s="449" t="s">
        <v>197</v>
      </c>
      <c r="C136" s="50">
        <v>3</v>
      </c>
      <c r="D136" s="511">
        <v>379000</v>
      </c>
      <c r="E136" s="50"/>
      <c r="F136" s="511"/>
      <c r="G136" s="50">
        <v>2</v>
      </c>
      <c r="H136" s="511">
        <v>-20989.39</v>
      </c>
      <c r="I136" s="429">
        <v>0</v>
      </c>
      <c r="J136" s="50">
        <v>5</v>
      </c>
      <c r="K136" s="511">
        <v>358010.61</v>
      </c>
      <c r="L136" s="425">
        <v>4.8877675013159087E-2</v>
      </c>
      <c r="M136" s="425">
        <v>4.7510452299505894E-2</v>
      </c>
    </row>
    <row r="137" spans="1:13" x14ac:dyDescent="0.2">
      <c r="A137" s="452" t="s">
        <v>198</v>
      </c>
      <c r="B137" s="450" t="s">
        <v>199</v>
      </c>
      <c r="C137" s="53">
        <v>14</v>
      </c>
      <c r="D137" s="512">
        <v>1169514.6200000001</v>
      </c>
      <c r="E137" s="53">
        <v>2</v>
      </c>
      <c r="F137" s="512">
        <v>73783.11</v>
      </c>
      <c r="G137" s="53"/>
      <c r="H137" s="512"/>
      <c r="I137" s="430">
        <v>0</v>
      </c>
      <c r="J137" s="53">
        <v>16</v>
      </c>
      <c r="K137" s="512">
        <v>1243297.7300000002</v>
      </c>
      <c r="L137" s="426">
        <v>0.16974218275692562</v>
      </c>
      <c r="M137" s="426">
        <v>0.15203344735841884</v>
      </c>
    </row>
    <row r="138" spans="1:13" x14ac:dyDescent="0.2">
      <c r="A138" s="451" t="s">
        <v>408</v>
      </c>
      <c r="B138" s="449" t="s">
        <v>409</v>
      </c>
      <c r="C138" s="50">
        <v>4</v>
      </c>
      <c r="D138" s="511">
        <v>256155</v>
      </c>
      <c r="E138" s="50"/>
      <c r="F138" s="511"/>
      <c r="G138" s="50"/>
      <c r="H138" s="511"/>
      <c r="I138" s="429">
        <v>0</v>
      </c>
      <c r="J138" s="50">
        <v>4</v>
      </c>
      <c r="K138" s="511">
        <v>256155</v>
      </c>
      <c r="L138" s="425">
        <v>3.497175919729241E-2</v>
      </c>
      <c r="M138" s="425">
        <v>3.800836183960471E-2</v>
      </c>
    </row>
    <row r="139" spans="1:13" x14ac:dyDescent="0.2">
      <c r="A139" s="452" t="s">
        <v>200</v>
      </c>
      <c r="B139" s="450" t="s">
        <v>201</v>
      </c>
      <c r="C139" s="53">
        <v>2</v>
      </c>
      <c r="D139" s="512">
        <v>161030.9</v>
      </c>
      <c r="E139" s="53"/>
      <c r="F139" s="512"/>
      <c r="G139" s="53"/>
      <c r="H139" s="512"/>
      <c r="I139" s="430">
        <v>0</v>
      </c>
      <c r="J139" s="53">
        <v>2</v>
      </c>
      <c r="K139" s="512">
        <v>161030.9</v>
      </c>
      <c r="L139" s="426">
        <v>2.1984867982757606E-2</v>
      </c>
      <c r="M139" s="426">
        <v>1.9004180919802355E-2</v>
      </c>
    </row>
    <row r="140" spans="1:13" x14ac:dyDescent="0.2">
      <c r="A140" s="451" t="s">
        <v>202</v>
      </c>
      <c r="B140" s="449" t="s">
        <v>203</v>
      </c>
      <c r="C140" s="50">
        <v>6</v>
      </c>
      <c r="D140" s="511">
        <v>591430.19999999995</v>
      </c>
      <c r="E140" s="50"/>
      <c r="F140" s="511"/>
      <c r="G140" s="50"/>
      <c r="H140" s="511"/>
      <c r="I140" s="429">
        <v>0</v>
      </c>
      <c r="J140" s="50">
        <v>6</v>
      </c>
      <c r="K140" s="511">
        <v>591430.19999999995</v>
      </c>
      <c r="L140" s="425">
        <v>8.0745464802195882E-2</v>
      </c>
      <c r="M140" s="425">
        <v>5.7012542759407071E-2</v>
      </c>
    </row>
    <row r="141" spans="1:13" x14ac:dyDescent="0.2">
      <c r="A141" s="452" t="s">
        <v>371</v>
      </c>
      <c r="B141" s="450" t="s">
        <v>372</v>
      </c>
      <c r="C141" s="53">
        <v>1</v>
      </c>
      <c r="D141" s="512">
        <v>100000</v>
      </c>
      <c r="E141" s="53"/>
      <c r="F141" s="512"/>
      <c r="G141" s="53"/>
      <c r="H141" s="512"/>
      <c r="I141" s="430">
        <v>0</v>
      </c>
      <c r="J141" s="53">
        <v>1</v>
      </c>
      <c r="K141" s="512">
        <v>100000</v>
      </c>
      <c r="L141" s="426">
        <v>1.3652577227574091E-2</v>
      </c>
      <c r="M141" s="426">
        <v>9.5020904599011774E-3</v>
      </c>
    </row>
    <row r="142" spans="1:13" ht="22.5" x14ac:dyDescent="0.2">
      <c r="A142" s="451" t="s">
        <v>206</v>
      </c>
      <c r="B142" s="449" t="s">
        <v>207</v>
      </c>
      <c r="C142" s="50">
        <v>2</v>
      </c>
      <c r="D142" s="511">
        <v>213720</v>
      </c>
      <c r="E142" s="50"/>
      <c r="F142" s="511"/>
      <c r="G142" s="50"/>
      <c r="H142" s="511"/>
      <c r="I142" s="429">
        <v>0</v>
      </c>
      <c r="J142" s="50">
        <v>2</v>
      </c>
      <c r="K142" s="511">
        <v>213720</v>
      </c>
      <c r="L142" s="425">
        <v>2.9178288050771346E-2</v>
      </c>
      <c r="M142" s="425">
        <v>1.9004180919802355E-2</v>
      </c>
    </row>
    <row r="143" spans="1:13" x14ac:dyDescent="0.2">
      <c r="A143" s="452" t="s">
        <v>208</v>
      </c>
      <c r="B143" s="450" t="s">
        <v>209</v>
      </c>
      <c r="C143" s="53">
        <v>22</v>
      </c>
      <c r="D143" s="512">
        <v>2551331.27</v>
      </c>
      <c r="E143" s="53">
        <v>1</v>
      </c>
      <c r="F143" s="512">
        <v>28765</v>
      </c>
      <c r="G143" s="53">
        <v>1</v>
      </c>
      <c r="H143" s="512">
        <v>-13349</v>
      </c>
      <c r="I143" s="430">
        <v>2</v>
      </c>
      <c r="J143" s="53">
        <v>26</v>
      </c>
      <c r="K143" s="512">
        <v>2566747.27</v>
      </c>
      <c r="L143" s="426">
        <v>0.35042715327339963</v>
      </c>
      <c r="M143" s="426">
        <v>0.24705435195743064</v>
      </c>
    </row>
    <row r="144" spans="1:13" x14ac:dyDescent="0.2">
      <c r="A144" s="451" t="s">
        <v>210</v>
      </c>
      <c r="B144" s="449" t="s">
        <v>211</v>
      </c>
      <c r="C144" s="50">
        <v>30</v>
      </c>
      <c r="D144" s="511">
        <v>3391494.34</v>
      </c>
      <c r="E144" s="50">
        <v>5</v>
      </c>
      <c r="F144" s="511">
        <v>93577.659999999989</v>
      </c>
      <c r="G144" s="50"/>
      <c r="H144" s="511"/>
      <c r="I144" s="429">
        <v>11</v>
      </c>
      <c r="J144" s="50">
        <v>46</v>
      </c>
      <c r="K144" s="511">
        <v>3485072</v>
      </c>
      <c r="L144" s="425">
        <v>0.47580214623656086</v>
      </c>
      <c r="M144" s="425">
        <v>0.43709616115545419</v>
      </c>
    </row>
    <row r="145" spans="1:13" ht="22.5" x14ac:dyDescent="0.2">
      <c r="A145" s="452" t="s">
        <v>212</v>
      </c>
      <c r="B145" s="450" t="s">
        <v>213</v>
      </c>
      <c r="C145" s="53">
        <v>3</v>
      </c>
      <c r="D145" s="512">
        <v>388434</v>
      </c>
      <c r="E145" s="53">
        <v>1</v>
      </c>
      <c r="F145" s="512">
        <v>4094.76</v>
      </c>
      <c r="G145" s="53"/>
      <c r="H145" s="512"/>
      <c r="I145" s="430">
        <v>3</v>
      </c>
      <c r="J145" s="53">
        <v>7</v>
      </c>
      <c r="K145" s="512">
        <v>392528.76</v>
      </c>
      <c r="L145" s="426">
        <v>5.3590292099438955E-2</v>
      </c>
      <c r="M145" s="426">
        <v>6.6514633219308242E-2</v>
      </c>
    </row>
    <row r="146" spans="1:13" x14ac:dyDescent="0.2">
      <c r="A146" s="451" t="s">
        <v>214</v>
      </c>
      <c r="B146" s="449" t="s">
        <v>215</v>
      </c>
      <c r="C146" s="50">
        <v>6</v>
      </c>
      <c r="D146" s="511">
        <v>426519.51</v>
      </c>
      <c r="E146" s="50">
        <v>6</v>
      </c>
      <c r="F146" s="511">
        <v>85660.35</v>
      </c>
      <c r="G146" s="50"/>
      <c r="H146" s="511"/>
      <c r="I146" s="429">
        <v>0</v>
      </c>
      <c r="J146" s="50">
        <v>12</v>
      </c>
      <c r="K146" s="511">
        <v>512179.86000000004</v>
      </c>
      <c r="L146" s="425">
        <v>6.9925750930580871E-2</v>
      </c>
      <c r="M146" s="425">
        <v>0.11402508551881414</v>
      </c>
    </row>
    <row r="147" spans="1:13" ht="22.5" x14ac:dyDescent="0.2">
      <c r="A147" s="452" t="s">
        <v>218</v>
      </c>
      <c r="B147" s="450" t="s">
        <v>219</v>
      </c>
      <c r="C147" s="53">
        <v>15</v>
      </c>
      <c r="D147" s="512">
        <v>844320</v>
      </c>
      <c r="E147" s="53"/>
      <c r="F147" s="512"/>
      <c r="G147" s="53">
        <v>2</v>
      </c>
      <c r="H147" s="512">
        <v>-12300</v>
      </c>
      <c r="I147" s="430">
        <v>0</v>
      </c>
      <c r="J147" s="53">
        <v>17</v>
      </c>
      <c r="K147" s="512">
        <v>832020</v>
      </c>
      <c r="L147" s="426">
        <v>0.11359217304886195</v>
      </c>
      <c r="M147" s="426">
        <v>0.16153553781832003</v>
      </c>
    </row>
    <row r="148" spans="1:13" x14ac:dyDescent="0.2">
      <c r="A148" s="451" t="s">
        <v>222</v>
      </c>
      <c r="B148" s="449" t="s">
        <v>223</v>
      </c>
      <c r="C148" s="511">
        <v>10</v>
      </c>
      <c r="D148" s="511">
        <v>1066130</v>
      </c>
      <c r="E148" s="511"/>
      <c r="F148" s="511"/>
      <c r="G148" s="511">
        <v>1</v>
      </c>
      <c r="H148" s="511">
        <v>-5400</v>
      </c>
      <c r="I148" s="511">
        <v>1</v>
      </c>
      <c r="J148" s="511">
        <v>12</v>
      </c>
      <c r="K148" s="511">
        <v>1060730</v>
      </c>
      <c r="L148" s="511">
        <v>0.14481698242604665</v>
      </c>
      <c r="M148" s="511">
        <v>0.11402508551881414</v>
      </c>
    </row>
    <row r="149" spans="1:13" x14ac:dyDescent="0.2">
      <c r="A149" s="452" t="s">
        <v>224</v>
      </c>
      <c r="B149" s="450" t="s">
        <v>225</v>
      </c>
      <c r="C149" s="512">
        <v>1</v>
      </c>
      <c r="D149" s="512">
        <v>42053.4</v>
      </c>
      <c r="E149" s="512"/>
      <c r="F149" s="512"/>
      <c r="G149" s="512"/>
      <c r="H149" s="512"/>
      <c r="I149" s="512">
        <v>0</v>
      </c>
      <c r="J149" s="512">
        <v>1</v>
      </c>
      <c r="K149" s="512">
        <v>42053.4</v>
      </c>
      <c r="L149" s="512">
        <v>5.7413729118206422E-3</v>
      </c>
      <c r="M149" s="512">
        <v>9.5020904599011774E-3</v>
      </c>
    </row>
    <row r="150" spans="1:13" ht="22.5" x14ac:dyDescent="0.2">
      <c r="A150" s="451" t="s">
        <v>631</v>
      </c>
      <c r="B150" s="449" t="s">
        <v>632</v>
      </c>
      <c r="C150" s="511">
        <v>1</v>
      </c>
      <c r="D150" s="511">
        <v>143950</v>
      </c>
      <c r="E150" s="511"/>
      <c r="F150" s="511"/>
      <c r="G150" s="511"/>
      <c r="H150" s="511"/>
      <c r="I150" s="511">
        <v>0</v>
      </c>
      <c r="J150" s="511">
        <v>1</v>
      </c>
      <c r="K150" s="511">
        <v>143950</v>
      </c>
      <c r="L150" s="511">
        <v>1.9652884919092901E-2</v>
      </c>
      <c r="M150" s="511">
        <v>9.5020904599011774E-3</v>
      </c>
    </row>
    <row r="151" spans="1:13" x14ac:dyDescent="0.2">
      <c r="A151" s="452" t="s">
        <v>228</v>
      </c>
      <c r="B151" s="450" t="s">
        <v>229</v>
      </c>
      <c r="C151" s="512">
        <v>1</v>
      </c>
      <c r="D151" s="512">
        <v>61875</v>
      </c>
      <c r="E151" s="512"/>
      <c r="F151" s="512"/>
      <c r="G151" s="512"/>
      <c r="H151" s="512"/>
      <c r="I151" s="512">
        <v>0</v>
      </c>
      <c r="J151" s="512">
        <v>1</v>
      </c>
      <c r="K151" s="512">
        <v>61875</v>
      </c>
      <c r="L151" s="512">
        <v>8.4475321595614689E-3</v>
      </c>
      <c r="M151" s="512">
        <v>9.5020904599011774E-3</v>
      </c>
    </row>
    <row r="152" spans="1:13" ht="22.5" x14ac:dyDescent="0.2">
      <c r="A152" s="451" t="s">
        <v>543</v>
      </c>
      <c r="B152" s="449" t="s">
        <v>544</v>
      </c>
      <c r="C152" s="511">
        <v>2</v>
      </c>
      <c r="D152" s="511">
        <v>307395</v>
      </c>
      <c r="E152" s="511"/>
      <c r="F152" s="511"/>
      <c r="G152" s="511"/>
      <c r="H152" s="511"/>
      <c r="I152" s="511">
        <v>0</v>
      </c>
      <c r="J152" s="511">
        <v>2</v>
      </c>
      <c r="K152" s="511">
        <v>307395</v>
      </c>
      <c r="L152" s="511">
        <v>4.1967339768701373E-2</v>
      </c>
      <c r="M152" s="511">
        <v>1.9004180919802355E-2</v>
      </c>
    </row>
    <row r="153" spans="1:13" ht="22.5" x14ac:dyDescent="0.2">
      <c r="A153" s="452" t="s">
        <v>665</v>
      </c>
      <c r="B153" s="450" t="s">
        <v>666</v>
      </c>
      <c r="C153" s="512">
        <v>1</v>
      </c>
      <c r="D153" s="512">
        <v>103903</v>
      </c>
      <c r="E153" s="512"/>
      <c r="F153" s="512"/>
      <c r="G153" s="512"/>
      <c r="H153" s="512"/>
      <c r="I153" s="512">
        <v>0</v>
      </c>
      <c r="J153" s="512">
        <v>1</v>
      </c>
      <c r="K153" s="512">
        <v>103903</v>
      </c>
      <c r="L153" s="512">
        <v>1.4185437316766306E-2</v>
      </c>
      <c r="M153" s="512">
        <v>9.5020904599011774E-3</v>
      </c>
    </row>
    <row r="154" spans="1:13" x14ac:dyDescent="0.2">
      <c r="A154" s="451" t="s">
        <v>230</v>
      </c>
      <c r="B154" s="449" t="s">
        <v>231</v>
      </c>
      <c r="C154" s="511">
        <v>3</v>
      </c>
      <c r="D154" s="511">
        <v>391924.85</v>
      </c>
      <c r="E154" s="511"/>
      <c r="F154" s="511"/>
      <c r="G154" s="511"/>
      <c r="H154" s="511"/>
      <c r="I154" s="511">
        <v>0</v>
      </c>
      <c r="J154" s="511">
        <v>3</v>
      </c>
      <c r="K154" s="511">
        <v>391924.85</v>
      </c>
      <c r="L154" s="511">
        <v>5.3507842820303908E-2</v>
      </c>
      <c r="M154" s="511">
        <v>2.8506271379703536E-2</v>
      </c>
    </row>
    <row r="155" spans="1:13" x14ac:dyDescent="0.2">
      <c r="A155" s="452" t="s">
        <v>234</v>
      </c>
      <c r="B155" s="450" t="s">
        <v>235</v>
      </c>
      <c r="C155" s="512">
        <v>2</v>
      </c>
      <c r="D155" s="512">
        <v>220141</v>
      </c>
      <c r="E155" s="512"/>
      <c r="F155" s="512"/>
      <c r="G155" s="512"/>
      <c r="H155" s="512"/>
      <c r="I155" s="512">
        <v>1</v>
      </c>
      <c r="J155" s="512">
        <v>3</v>
      </c>
      <c r="K155" s="512">
        <v>220141</v>
      </c>
      <c r="L155" s="512">
        <v>3.0054920034553876E-2</v>
      </c>
      <c r="M155" s="512">
        <v>2.8506271379703536E-2</v>
      </c>
    </row>
    <row r="156" spans="1:13" ht="22.5" x14ac:dyDescent="0.2">
      <c r="A156" s="451" t="s">
        <v>238</v>
      </c>
      <c r="B156" s="449" t="s">
        <v>239</v>
      </c>
      <c r="C156" s="511">
        <v>4</v>
      </c>
      <c r="D156" s="511">
        <v>216531</v>
      </c>
      <c r="E156" s="511"/>
      <c r="F156" s="511"/>
      <c r="G156" s="511"/>
      <c r="H156" s="511"/>
      <c r="I156" s="511">
        <v>0</v>
      </c>
      <c r="J156" s="511">
        <v>4</v>
      </c>
      <c r="K156" s="511">
        <v>216531</v>
      </c>
      <c r="L156" s="511">
        <v>2.9562061996638453E-2</v>
      </c>
      <c r="M156" s="511">
        <v>3.800836183960471E-2</v>
      </c>
    </row>
    <row r="157" spans="1:13" x14ac:dyDescent="0.2">
      <c r="A157" s="452" t="s">
        <v>669</v>
      </c>
      <c r="B157" s="450" t="s">
        <v>670</v>
      </c>
      <c r="C157" s="512">
        <v>1</v>
      </c>
      <c r="D157" s="512">
        <v>49900</v>
      </c>
      <c r="E157" s="512"/>
      <c r="F157" s="512"/>
      <c r="G157" s="512"/>
      <c r="H157" s="512"/>
      <c r="I157" s="512">
        <v>0</v>
      </c>
      <c r="J157" s="512">
        <v>1</v>
      </c>
      <c r="K157" s="512">
        <v>49900</v>
      </c>
      <c r="L157" s="512">
        <v>6.8126360365594711E-3</v>
      </c>
      <c r="M157" s="512">
        <v>9.5020904599011774E-3</v>
      </c>
    </row>
    <row r="158" spans="1:13" x14ac:dyDescent="0.2">
      <c r="A158" s="451" t="s">
        <v>240</v>
      </c>
      <c r="B158" s="449" t="s">
        <v>241</v>
      </c>
      <c r="C158" s="511">
        <v>6</v>
      </c>
      <c r="D158" s="511">
        <v>576592.11</v>
      </c>
      <c r="E158" s="511"/>
      <c r="F158" s="511"/>
      <c r="G158" s="511"/>
      <c r="H158" s="511"/>
      <c r="I158" s="511">
        <v>0</v>
      </c>
      <c r="J158" s="511">
        <v>6</v>
      </c>
      <c r="K158" s="511">
        <v>576592.11</v>
      </c>
      <c r="L158" s="511">
        <v>7.8719683105848939E-2</v>
      </c>
      <c r="M158" s="511">
        <v>5.7012542759407071E-2</v>
      </c>
    </row>
    <row r="159" spans="1:13" x14ac:dyDescent="0.2">
      <c r="A159" s="452" t="s">
        <v>242</v>
      </c>
      <c r="B159" s="450" t="s">
        <v>243</v>
      </c>
      <c r="C159" s="512">
        <v>15</v>
      </c>
      <c r="D159" s="512">
        <v>1557799.7000000002</v>
      </c>
      <c r="E159" s="512">
        <v>2</v>
      </c>
      <c r="F159" s="512">
        <v>41047</v>
      </c>
      <c r="G159" s="512">
        <v>1</v>
      </c>
      <c r="H159" s="512">
        <v>-51150</v>
      </c>
      <c r="I159" s="512">
        <v>0</v>
      </c>
      <c r="J159" s="512">
        <v>18</v>
      </c>
      <c r="K159" s="512">
        <v>1547696.7000000002</v>
      </c>
      <c r="L159" s="512">
        <v>0.21130048721611572</v>
      </c>
      <c r="M159" s="512">
        <v>0.17103762827822122</v>
      </c>
    </row>
    <row r="160" spans="1:13" ht="22.5" x14ac:dyDescent="0.2">
      <c r="A160" s="451" t="s">
        <v>244</v>
      </c>
      <c r="B160" s="449" t="s">
        <v>245</v>
      </c>
      <c r="C160" s="511">
        <v>12</v>
      </c>
      <c r="D160" s="511">
        <v>1078021.8</v>
      </c>
      <c r="E160" s="511">
        <v>1</v>
      </c>
      <c r="F160" s="511">
        <v>12700</v>
      </c>
      <c r="G160" s="511"/>
      <c r="H160" s="511"/>
      <c r="I160" s="511">
        <v>2</v>
      </c>
      <c r="J160" s="511">
        <v>15</v>
      </c>
      <c r="K160" s="511">
        <v>1090721.8</v>
      </c>
      <c r="L160" s="511">
        <v>0.14891163608298622</v>
      </c>
      <c r="M160" s="511">
        <v>0.14253135689851767</v>
      </c>
    </row>
    <row r="161" spans="1:16" x14ac:dyDescent="0.2">
      <c r="A161" s="452" t="s">
        <v>383</v>
      </c>
      <c r="B161" s="450" t="s">
        <v>384</v>
      </c>
      <c r="C161" s="512">
        <v>4</v>
      </c>
      <c r="D161" s="512">
        <v>170000</v>
      </c>
      <c r="E161" s="512"/>
      <c r="F161" s="512"/>
      <c r="G161" s="512"/>
      <c r="H161" s="512"/>
      <c r="I161" s="512">
        <v>0</v>
      </c>
      <c r="J161" s="512">
        <v>4</v>
      </c>
      <c r="K161" s="512">
        <v>170000</v>
      </c>
      <c r="L161" s="512">
        <v>2.3209381286875951E-2</v>
      </c>
      <c r="M161" s="512">
        <v>3.800836183960471E-2</v>
      </c>
    </row>
    <row r="162" spans="1:16" ht="22.5" x14ac:dyDescent="0.2">
      <c r="A162" s="451" t="s">
        <v>246</v>
      </c>
      <c r="B162" s="449" t="s">
        <v>247</v>
      </c>
      <c r="C162" s="511">
        <v>2</v>
      </c>
      <c r="D162" s="511">
        <v>193890</v>
      </c>
      <c r="E162" s="511"/>
      <c r="F162" s="511"/>
      <c r="G162" s="511"/>
      <c r="H162" s="511"/>
      <c r="I162" s="511">
        <v>0</v>
      </c>
      <c r="J162" s="511">
        <v>2</v>
      </c>
      <c r="K162" s="511">
        <v>193890</v>
      </c>
      <c r="L162" s="511">
        <v>2.6470981986543404E-2</v>
      </c>
      <c r="M162" s="511">
        <v>1.9004180919802355E-2</v>
      </c>
    </row>
    <row r="163" spans="1:16" x14ac:dyDescent="0.2">
      <c r="A163" s="452" t="s">
        <v>248</v>
      </c>
      <c r="B163" s="450" t="s">
        <v>249</v>
      </c>
      <c r="C163" s="512">
        <v>28</v>
      </c>
      <c r="D163" s="512">
        <v>1914168.78</v>
      </c>
      <c r="E163" s="512">
        <v>1</v>
      </c>
      <c r="F163" s="512">
        <v>3361.56</v>
      </c>
      <c r="G163" s="512"/>
      <c r="H163" s="512"/>
      <c r="I163" s="512">
        <v>0</v>
      </c>
      <c r="J163" s="512">
        <v>29</v>
      </c>
      <c r="K163" s="512">
        <v>1917530.34</v>
      </c>
      <c r="L163" s="512">
        <v>0.26179231053066404</v>
      </c>
      <c r="M163" s="512">
        <v>0.27556062333713416</v>
      </c>
    </row>
    <row r="164" spans="1:16" x14ac:dyDescent="0.2">
      <c r="A164" s="451" t="s">
        <v>250</v>
      </c>
      <c r="B164" s="449" t="s">
        <v>251</v>
      </c>
      <c r="C164" s="511">
        <v>4</v>
      </c>
      <c r="D164" s="511">
        <v>268136</v>
      </c>
      <c r="E164" s="511"/>
      <c r="F164" s="511"/>
      <c r="G164" s="511">
        <v>1</v>
      </c>
      <c r="H164" s="511">
        <v>-19934</v>
      </c>
      <c r="I164" s="511">
        <v>0</v>
      </c>
      <c r="J164" s="511">
        <v>5</v>
      </c>
      <c r="K164" s="511">
        <v>248202</v>
      </c>
      <c r="L164" s="511">
        <v>3.3885969730383443E-2</v>
      </c>
      <c r="M164" s="511">
        <v>4.7510452299505894E-2</v>
      </c>
    </row>
    <row r="165" spans="1:16" ht="22.5" x14ac:dyDescent="0.2">
      <c r="A165" s="452" t="s">
        <v>252</v>
      </c>
      <c r="B165" s="450" t="s">
        <v>253</v>
      </c>
      <c r="C165" s="512">
        <v>3</v>
      </c>
      <c r="D165" s="512">
        <v>323341</v>
      </c>
      <c r="E165" s="512"/>
      <c r="F165" s="512"/>
      <c r="G165" s="512"/>
      <c r="H165" s="512"/>
      <c r="I165" s="512">
        <v>0</v>
      </c>
      <c r="J165" s="512">
        <v>3</v>
      </c>
      <c r="K165" s="512">
        <v>323341</v>
      </c>
      <c r="L165" s="512">
        <v>4.4144379733410337E-2</v>
      </c>
      <c r="M165" s="512">
        <v>2.8506271379703536E-2</v>
      </c>
    </row>
    <row r="166" spans="1:16" ht="22.5" x14ac:dyDescent="0.2">
      <c r="A166" s="451" t="s">
        <v>256</v>
      </c>
      <c r="B166" s="449" t="s">
        <v>257</v>
      </c>
      <c r="C166" s="511">
        <v>5</v>
      </c>
      <c r="D166" s="511">
        <v>726242.26</v>
      </c>
      <c r="E166" s="511">
        <v>1</v>
      </c>
      <c r="F166" s="511">
        <v>54290.46</v>
      </c>
      <c r="G166" s="511"/>
      <c r="H166" s="511"/>
      <c r="I166" s="511">
        <v>1</v>
      </c>
      <c r="J166" s="511">
        <v>7</v>
      </c>
      <c r="K166" s="511">
        <v>780532.72</v>
      </c>
      <c r="L166" s="511">
        <v>0.10656283238448463</v>
      </c>
      <c r="M166" s="511">
        <v>6.6514633219308242E-2</v>
      </c>
    </row>
    <row r="167" spans="1:16" x14ac:dyDescent="0.2">
      <c r="A167" s="452" t="s">
        <v>258</v>
      </c>
      <c r="B167" s="450" t="s">
        <v>259</v>
      </c>
      <c r="C167" s="512">
        <v>1</v>
      </c>
      <c r="D167" s="512">
        <v>60977</v>
      </c>
      <c r="E167" s="512">
        <v>1</v>
      </c>
      <c r="F167" s="512">
        <v>18293.099999999999</v>
      </c>
      <c r="G167" s="512"/>
      <c r="H167" s="512"/>
      <c r="I167" s="512">
        <v>1</v>
      </c>
      <c r="J167" s="512">
        <v>3</v>
      </c>
      <c r="K167" s="512">
        <v>79270.100000000006</v>
      </c>
      <c r="L167" s="512">
        <v>1.0822411620875209E-2</v>
      </c>
      <c r="M167" s="512">
        <v>2.8506271379703536E-2</v>
      </c>
    </row>
    <row r="168" spans="1:16" x14ac:dyDescent="0.2">
      <c r="A168" s="451" t="s">
        <v>262</v>
      </c>
      <c r="B168" s="449" t="s">
        <v>263</v>
      </c>
      <c r="C168" s="511">
        <v>3</v>
      </c>
      <c r="D168" s="511">
        <v>399886</v>
      </c>
      <c r="E168" s="511"/>
      <c r="F168" s="511"/>
      <c r="G168" s="511"/>
      <c r="H168" s="511"/>
      <c r="I168" s="511">
        <v>1</v>
      </c>
      <c r="J168" s="511">
        <v>4</v>
      </c>
      <c r="K168" s="511">
        <v>399886</v>
      </c>
      <c r="L168" s="511">
        <v>5.4594744972256921E-2</v>
      </c>
      <c r="M168" s="511">
        <v>3.800836183960471E-2</v>
      </c>
    </row>
    <row r="169" spans="1:16" x14ac:dyDescent="0.2">
      <c r="A169" s="452" t="s">
        <v>385</v>
      </c>
      <c r="B169" s="450" t="s">
        <v>386</v>
      </c>
      <c r="C169" s="512">
        <v>4</v>
      </c>
      <c r="D169" s="512">
        <v>579600</v>
      </c>
      <c r="E169" s="512">
        <v>1</v>
      </c>
      <c r="F169" s="512">
        <v>37000</v>
      </c>
      <c r="G169" s="512"/>
      <c r="H169" s="512"/>
      <c r="I169" s="512">
        <v>0</v>
      </c>
      <c r="J169" s="512">
        <v>5</v>
      </c>
      <c r="K169" s="512">
        <v>616600</v>
      </c>
      <c r="L169" s="512">
        <v>8.4181791185221844E-2</v>
      </c>
      <c r="M169" s="512">
        <v>4.7510452299505894E-2</v>
      </c>
    </row>
    <row r="170" spans="1:16" x14ac:dyDescent="0.2">
      <c r="A170" s="451" t="s">
        <v>264</v>
      </c>
      <c r="B170" s="449" t="s">
        <v>265</v>
      </c>
      <c r="C170" s="511">
        <v>1</v>
      </c>
      <c r="D170" s="511">
        <v>97800</v>
      </c>
      <c r="E170" s="511"/>
      <c r="F170" s="511"/>
      <c r="G170" s="511"/>
      <c r="H170" s="511"/>
      <c r="I170" s="511">
        <v>0</v>
      </c>
      <c r="J170" s="511">
        <v>1</v>
      </c>
      <c r="K170" s="511">
        <v>97800</v>
      </c>
      <c r="L170" s="511">
        <v>1.335222052856746E-2</v>
      </c>
      <c r="M170" s="511">
        <v>9.5020904599011774E-3</v>
      </c>
    </row>
    <row r="171" spans="1:16" x14ac:dyDescent="0.2">
      <c r="A171" s="452" t="s">
        <v>387</v>
      </c>
      <c r="B171" s="450" t="s">
        <v>388</v>
      </c>
      <c r="C171" s="512">
        <v>2</v>
      </c>
      <c r="D171" s="512">
        <v>173660</v>
      </c>
      <c r="E171" s="512">
        <v>1</v>
      </c>
      <c r="F171" s="512">
        <v>15642</v>
      </c>
      <c r="G171" s="512"/>
      <c r="H171" s="512"/>
      <c r="I171" s="512">
        <v>0</v>
      </c>
      <c r="J171" s="512">
        <v>3</v>
      </c>
      <c r="K171" s="512">
        <v>189302</v>
      </c>
      <c r="L171" s="512">
        <v>2.5844601743342303E-2</v>
      </c>
      <c r="M171" s="512">
        <v>2.8506271379703536E-2</v>
      </c>
    </row>
    <row r="172" spans="1:16" x14ac:dyDescent="0.2">
      <c r="A172" s="451" t="s">
        <v>266</v>
      </c>
      <c r="B172" s="449" t="s">
        <v>267</v>
      </c>
      <c r="C172" s="511">
        <v>9</v>
      </c>
      <c r="D172" s="511">
        <v>1064190.4100000001</v>
      </c>
      <c r="E172" s="511">
        <v>1</v>
      </c>
      <c r="F172" s="511">
        <v>585</v>
      </c>
      <c r="G172" s="511"/>
      <c r="H172" s="511"/>
      <c r="I172" s="511">
        <v>0</v>
      </c>
      <c r="J172" s="511">
        <v>10</v>
      </c>
      <c r="K172" s="511">
        <v>1064775.4100000001</v>
      </c>
      <c r="L172" s="511">
        <v>0.14536928515046868</v>
      </c>
      <c r="M172" s="511">
        <v>9.5020904599011788E-2</v>
      </c>
    </row>
    <row r="173" spans="1:16" ht="22.5" customHeight="1" x14ac:dyDescent="0.2">
      <c r="A173" s="842" t="s">
        <v>268</v>
      </c>
      <c r="B173" s="842"/>
      <c r="C173" s="638">
        <v>8767</v>
      </c>
      <c r="D173" s="639">
        <v>726007085.73999929</v>
      </c>
      <c r="E173" s="638">
        <v>641</v>
      </c>
      <c r="F173" s="639">
        <v>20574930.389999997</v>
      </c>
      <c r="G173" s="638">
        <v>741</v>
      </c>
      <c r="H173" s="639">
        <v>-14119578.209999995</v>
      </c>
      <c r="I173" s="638">
        <v>375</v>
      </c>
      <c r="J173" s="638">
        <v>10524</v>
      </c>
      <c r="K173" s="639">
        <v>732462437.92000055</v>
      </c>
      <c r="L173" s="640">
        <v>100.00000000000001</v>
      </c>
      <c r="M173" s="640">
        <v>100</v>
      </c>
      <c r="O173" s="81">
        <f>F173*100/D173</f>
        <v>2.8339847907997386</v>
      </c>
    </row>
    <row r="174" spans="1:16" s="91" customFormat="1" ht="15" customHeight="1" x14ac:dyDescent="0.2">
      <c r="A174" s="86"/>
      <c r="B174" s="87"/>
      <c r="C174" s="88"/>
      <c r="D174" s="89"/>
      <c r="E174" s="88"/>
      <c r="F174" s="89"/>
      <c r="G174" s="88"/>
      <c r="H174" s="89"/>
      <c r="I174" s="88"/>
      <c r="J174" s="86"/>
      <c r="K174" s="89"/>
      <c r="L174" s="90"/>
      <c r="M174" s="90"/>
      <c r="O174" s="91">
        <f>H173*100/D173</f>
        <v>-1.9448265020179925</v>
      </c>
    </row>
    <row r="175" spans="1:16" s="91" customFormat="1" ht="15" customHeight="1" x14ac:dyDescent="0.2">
      <c r="A175" s="86"/>
      <c r="B175" s="92" t="s">
        <v>269</v>
      </c>
      <c r="C175" s="88"/>
      <c r="D175" s="89"/>
      <c r="E175" s="88"/>
      <c r="F175" s="89"/>
      <c r="G175" s="88"/>
      <c r="H175" s="89"/>
      <c r="I175" s="88"/>
      <c r="J175" s="86"/>
      <c r="K175" s="89"/>
      <c r="L175" s="90"/>
      <c r="M175" s="90"/>
    </row>
    <row r="176" spans="1:16" ht="15" customHeight="1" x14ac:dyDescent="0.2">
      <c r="A176" s="60"/>
      <c r="B176" s="92" t="s">
        <v>270</v>
      </c>
      <c r="C176" s="93">
        <v>7177</v>
      </c>
      <c r="D176" s="453">
        <v>297785305.25000018</v>
      </c>
      <c r="E176" s="93">
        <v>360</v>
      </c>
      <c r="F176" s="453">
        <v>2428799.09</v>
      </c>
      <c r="G176" s="93">
        <v>671</v>
      </c>
      <c r="H176" s="453">
        <v>-7513034.9100000001</v>
      </c>
      <c r="I176" s="93">
        <v>176</v>
      </c>
      <c r="J176" s="93">
        <v>8384</v>
      </c>
      <c r="K176" s="453">
        <v>292701069.43000031</v>
      </c>
      <c r="L176" s="94">
        <v>39.96123954986605</v>
      </c>
      <c r="M176" s="94">
        <v>79.665526415811499</v>
      </c>
      <c r="O176" s="68"/>
      <c r="P176" s="68"/>
    </row>
    <row r="177" spans="1:16" ht="15" customHeight="1" x14ac:dyDescent="0.2">
      <c r="A177" s="60"/>
      <c r="B177" s="92" t="s">
        <v>271</v>
      </c>
      <c r="C177" s="95">
        <v>1172</v>
      </c>
      <c r="D177" s="454">
        <v>388708848.21999991</v>
      </c>
      <c r="E177" s="95">
        <v>240</v>
      </c>
      <c r="F177" s="454">
        <v>17313552.609999999</v>
      </c>
      <c r="G177" s="95">
        <v>47</v>
      </c>
      <c r="H177" s="454">
        <v>-6126998.709999999</v>
      </c>
      <c r="I177" s="95">
        <v>169</v>
      </c>
      <c r="J177" s="95">
        <v>1628</v>
      </c>
      <c r="K177" s="454">
        <v>399895402.12</v>
      </c>
      <c r="L177" s="96">
        <v>54.596028603950963</v>
      </c>
      <c r="M177" s="96">
        <v>15.46940326871912</v>
      </c>
      <c r="O177" s="68"/>
      <c r="P177" s="68"/>
    </row>
    <row r="178" spans="1:16" ht="15" customHeight="1" x14ac:dyDescent="0.2">
      <c r="A178" s="60"/>
      <c r="B178" s="92" t="s">
        <v>272</v>
      </c>
      <c r="C178" s="93">
        <v>418</v>
      </c>
      <c r="D178" s="453">
        <v>39512932.269999996</v>
      </c>
      <c r="E178" s="93">
        <v>41</v>
      </c>
      <c r="F178" s="453">
        <v>832578.69</v>
      </c>
      <c r="G178" s="93">
        <v>23</v>
      </c>
      <c r="H178" s="453">
        <v>-479544.59</v>
      </c>
      <c r="I178" s="93">
        <v>30</v>
      </c>
      <c r="J178" s="93">
        <v>512</v>
      </c>
      <c r="K178" s="453">
        <v>39865966.370000005</v>
      </c>
      <c r="L178" s="94">
        <v>5.4427318461829657</v>
      </c>
      <c r="M178" s="94">
        <v>4.8650703154694055</v>
      </c>
      <c r="O178" s="68"/>
      <c r="P178" s="68"/>
    </row>
    <row r="179" spans="1:16" s="91" customFormat="1" ht="15" customHeight="1" x14ac:dyDescent="0.2">
      <c r="A179" s="86"/>
      <c r="B179" s="92"/>
      <c r="C179" s="86"/>
      <c r="D179" s="97"/>
      <c r="E179" s="86"/>
      <c r="F179" s="97"/>
      <c r="G179" s="86"/>
      <c r="H179" s="97"/>
      <c r="I179" s="86"/>
      <c r="J179" s="86"/>
      <c r="K179" s="97"/>
      <c r="L179" s="98"/>
      <c r="M179" s="98"/>
    </row>
    <row r="180" spans="1:16" ht="15" customHeight="1" x14ac:dyDescent="0.2">
      <c r="A180" s="86"/>
      <c r="B180" s="92" t="s">
        <v>273</v>
      </c>
      <c r="C180" s="94">
        <v>81.863807459792397</v>
      </c>
      <c r="D180" s="453">
        <v>41.01685935289126</v>
      </c>
      <c r="E180" s="94">
        <v>56.162246489859598</v>
      </c>
      <c r="F180" s="453">
        <v>11.804652768985628</v>
      </c>
      <c r="G180" s="94">
        <v>90.553306342780033</v>
      </c>
      <c r="H180" s="453">
        <v>53.21005201613599</v>
      </c>
      <c r="I180" s="94">
        <v>46.93333333333333</v>
      </c>
      <c r="J180" s="94">
        <v>79.665526415811485</v>
      </c>
      <c r="K180" s="453">
        <v>39.96123954986605</v>
      </c>
      <c r="L180" s="98"/>
      <c r="M180" s="86"/>
    </row>
    <row r="181" spans="1:16" ht="15" customHeight="1" x14ac:dyDescent="0.2">
      <c r="A181" s="86"/>
      <c r="B181" s="92" t="s">
        <v>274</v>
      </c>
      <c r="C181" s="96">
        <v>13.368312991901449</v>
      </c>
      <c r="D181" s="454">
        <v>53.540641111484412</v>
      </c>
      <c r="E181" s="96">
        <v>37.441497659906396</v>
      </c>
      <c r="F181" s="454">
        <v>84.148778546608739</v>
      </c>
      <c r="G181" s="96">
        <v>6.3427800269905532</v>
      </c>
      <c r="H181" s="454">
        <v>43.393638385462793</v>
      </c>
      <c r="I181" s="96">
        <v>45.06666666666667</v>
      </c>
      <c r="J181" s="96">
        <v>15.469403268719118</v>
      </c>
      <c r="K181" s="454">
        <v>54.596028603950955</v>
      </c>
      <c r="L181" s="98"/>
      <c r="M181" s="86"/>
    </row>
    <row r="182" spans="1:16" ht="15" customHeight="1" x14ac:dyDescent="0.2">
      <c r="A182" s="86"/>
      <c r="B182" s="92" t="s">
        <v>275</v>
      </c>
      <c r="C182" s="94">
        <v>4.7678795483061478</v>
      </c>
      <c r="D182" s="453">
        <v>5.4424995356244406</v>
      </c>
      <c r="E182" s="94">
        <v>6.3962558502340094</v>
      </c>
      <c r="F182" s="453">
        <v>4.0465686844056448</v>
      </c>
      <c r="G182" s="94">
        <v>3.1039136302294197</v>
      </c>
      <c r="H182" s="453">
        <v>3.396309598401241</v>
      </c>
      <c r="I182" s="94">
        <v>8</v>
      </c>
      <c r="J182" s="94">
        <v>4.8650703154694028</v>
      </c>
      <c r="K182" s="453">
        <v>5.4427318461829657</v>
      </c>
      <c r="L182" s="98"/>
      <c r="M182" s="86"/>
    </row>
    <row r="183" spans="1:16" s="105" customFormat="1" ht="55.5" customHeight="1" x14ac:dyDescent="0.2">
      <c r="A183" s="99"/>
      <c r="B183" s="100"/>
      <c r="C183" s="101" t="s">
        <v>276</v>
      </c>
      <c r="D183" s="637" t="s">
        <v>277</v>
      </c>
      <c r="E183" s="101" t="s">
        <v>278</v>
      </c>
      <c r="F183" s="637" t="s">
        <v>279</v>
      </c>
      <c r="G183" s="101" t="s">
        <v>280</v>
      </c>
      <c r="H183" s="637" t="s">
        <v>281</v>
      </c>
      <c r="I183" s="102" t="s">
        <v>282</v>
      </c>
      <c r="J183" s="101" t="s">
        <v>8</v>
      </c>
      <c r="K183" s="103" t="s">
        <v>283</v>
      </c>
      <c r="L183" s="104"/>
      <c r="M183" s="99"/>
    </row>
  </sheetData>
  <mergeCells count="14">
    <mergeCell ref="A173:B173"/>
    <mergeCell ref="K5:K6"/>
    <mergeCell ref="L5:L6"/>
    <mergeCell ref="M5:M6"/>
    <mergeCell ref="L1:M1"/>
    <mergeCell ref="A2:M2"/>
    <mergeCell ref="A3:M3"/>
    <mergeCell ref="A5:A6"/>
    <mergeCell ref="B5:B6"/>
    <mergeCell ref="C5:D5"/>
    <mergeCell ref="E5:F5"/>
    <mergeCell ref="G5:H5"/>
    <mergeCell ref="I5:I6"/>
    <mergeCell ref="J5:J6"/>
  </mergeCells>
  <pageMargins left="0.39370078740157483" right="0.39370078740157483" top="0.98425196850393704" bottom="0.39370078740157483" header="0" footer="0"/>
  <pageSetup paperSize="9" scale="9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IV140"/>
  <sheetViews>
    <sheetView tabSelected="1" view="pageBreakPreview" zoomScaleNormal="40" zoomScaleSheetLayoutView="100" workbookViewId="0">
      <pane ySplit="7" topLeftCell="A99" activePane="bottomLeft" state="frozen"/>
      <selection activeCell="B5" sqref="B5:B6"/>
      <selection pane="bottomLeft" activeCell="B5" sqref="B5:B6"/>
    </sheetView>
  </sheetViews>
  <sheetFormatPr defaultColWidth="4.7109375" defaultRowHeight="12.75" x14ac:dyDescent="0.2"/>
  <cols>
    <col min="1" max="1" width="5.28515625" style="4" customWidth="1"/>
    <col min="2" max="2" width="31.28515625" style="4" customWidth="1"/>
    <col min="3" max="3" width="6.140625" style="4" customWidth="1"/>
    <col min="4" max="4" width="14.42578125" style="6" customWidth="1"/>
    <col min="5" max="5" width="6.140625" style="4" customWidth="1"/>
    <col min="6" max="6" width="11.28515625" style="6" bestFit="1" customWidth="1"/>
    <col min="7" max="7" width="6.140625" style="4" customWidth="1"/>
    <col min="8" max="8" width="13.7109375" style="6" customWidth="1"/>
    <col min="9" max="9" width="7.7109375" style="4" customWidth="1"/>
    <col min="10" max="10" width="8.140625" style="4" customWidth="1"/>
    <col min="11" max="11" width="14.85546875" style="6" customWidth="1"/>
    <col min="12" max="12" width="12.28515625" style="6" customWidth="1"/>
    <col min="13" max="13" width="11.7109375" style="6" customWidth="1"/>
    <col min="14" max="255" width="9.140625" style="8" customWidth="1"/>
    <col min="256" max="256" width="4.7109375" style="8"/>
    <col min="257" max="257" width="5.28515625" style="8" customWidth="1"/>
    <col min="258" max="258" width="31.28515625" style="8" customWidth="1"/>
    <col min="259" max="259" width="6.140625" style="8" customWidth="1"/>
    <col min="260" max="260" width="14.42578125" style="8" customWidth="1"/>
    <col min="261" max="261" width="6.140625" style="8" customWidth="1"/>
    <col min="262" max="262" width="10.7109375" style="8" customWidth="1"/>
    <col min="263" max="263" width="6.140625" style="8" customWidth="1"/>
    <col min="264" max="264" width="13.7109375" style="8" customWidth="1"/>
    <col min="265" max="265" width="7.7109375" style="8" customWidth="1"/>
    <col min="266" max="266" width="8.140625" style="8" customWidth="1"/>
    <col min="267" max="267" width="14.85546875" style="8" customWidth="1"/>
    <col min="268" max="268" width="12.28515625" style="8" customWidth="1"/>
    <col min="269" max="269" width="11.7109375" style="8" customWidth="1"/>
    <col min="270" max="511" width="9.140625" style="8" customWidth="1"/>
    <col min="512" max="512" width="4.7109375" style="8"/>
    <col min="513" max="513" width="5.28515625" style="8" customWidth="1"/>
    <col min="514" max="514" width="31.28515625" style="8" customWidth="1"/>
    <col min="515" max="515" width="6.140625" style="8" customWidth="1"/>
    <col min="516" max="516" width="14.42578125" style="8" customWidth="1"/>
    <col min="517" max="517" width="6.140625" style="8" customWidth="1"/>
    <col min="518" max="518" width="10.7109375" style="8" customWidth="1"/>
    <col min="519" max="519" width="6.140625" style="8" customWidth="1"/>
    <col min="520" max="520" width="13.7109375" style="8" customWidth="1"/>
    <col min="521" max="521" width="7.7109375" style="8" customWidth="1"/>
    <col min="522" max="522" width="8.140625" style="8" customWidth="1"/>
    <col min="523" max="523" width="14.85546875" style="8" customWidth="1"/>
    <col min="524" max="524" width="12.28515625" style="8" customWidth="1"/>
    <col min="525" max="525" width="11.7109375" style="8" customWidth="1"/>
    <col min="526" max="767" width="9.140625" style="8" customWidth="1"/>
    <col min="768" max="768" width="4.7109375" style="8"/>
    <col min="769" max="769" width="5.28515625" style="8" customWidth="1"/>
    <col min="770" max="770" width="31.28515625" style="8" customWidth="1"/>
    <col min="771" max="771" width="6.140625" style="8" customWidth="1"/>
    <col min="772" max="772" width="14.42578125" style="8" customWidth="1"/>
    <col min="773" max="773" width="6.140625" style="8" customWidth="1"/>
    <col min="774" max="774" width="10.7109375" style="8" customWidth="1"/>
    <col min="775" max="775" width="6.140625" style="8" customWidth="1"/>
    <col min="776" max="776" width="13.7109375" style="8" customWidth="1"/>
    <col min="777" max="777" width="7.7109375" style="8" customWidth="1"/>
    <col min="778" max="778" width="8.140625" style="8" customWidth="1"/>
    <col min="779" max="779" width="14.85546875" style="8" customWidth="1"/>
    <col min="780" max="780" width="12.28515625" style="8" customWidth="1"/>
    <col min="781" max="781" width="11.7109375" style="8" customWidth="1"/>
    <col min="782" max="1023" width="9.140625" style="8" customWidth="1"/>
    <col min="1024" max="1024" width="4.7109375" style="8"/>
    <col min="1025" max="1025" width="5.28515625" style="8" customWidth="1"/>
    <col min="1026" max="1026" width="31.28515625" style="8" customWidth="1"/>
    <col min="1027" max="1027" width="6.140625" style="8" customWidth="1"/>
    <col min="1028" max="1028" width="14.42578125" style="8" customWidth="1"/>
    <col min="1029" max="1029" width="6.140625" style="8" customWidth="1"/>
    <col min="1030" max="1030" width="10.7109375" style="8" customWidth="1"/>
    <col min="1031" max="1031" width="6.140625" style="8" customWidth="1"/>
    <col min="1032" max="1032" width="13.7109375" style="8" customWidth="1"/>
    <col min="1033" max="1033" width="7.7109375" style="8" customWidth="1"/>
    <col min="1034" max="1034" width="8.140625" style="8" customWidth="1"/>
    <col min="1035" max="1035" width="14.85546875" style="8" customWidth="1"/>
    <col min="1036" max="1036" width="12.28515625" style="8" customWidth="1"/>
    <col min="1037" max="1037" width="11.7109375" style="8" customWidth="1"/>
    <col min="1038" max="1279" width="9.140625" style="8" customWidth="1"/>
    <col min="1280" max="1280" width="4.7109375" style="8"/>
    <col min="1281" max="1281" width="5.28515625" style="8" customWidth="1"/>
    <col min="1282" max="1282" width="31.28515625" style="8" customWidth="1"/>
    <col min="1283" max="1283" width="6.140625" style="8" customWidth="1"/>
    <col min="1284" max="1284" width="14.42578125" style="8" customWidth="1"/>
    <col min="1285" max="1285" width="6.140625" style="8" customWidth="1"/>
    <col min="1286" max="1286" width="10.7109375" style="8" customWidth="1"/>
    <col min="1287" max="1287" width="6.140625" style="8" customWidth="1"/>
    <col min="1288" max="1288" width="13.7109375" style="8" customWidth="1"/>
    <col min="1289" max="1289" width="7.7109375" style="8" customWidth="1"/>
    <col min="1290" max="1290" width="8.140625" style="8" customWidth="1"/>
    <col min="1291" max="1291" width="14.85546875" style="8" customWidth="1"/>
    <col min="1292" max="1292" width="12.28515625" style="8" customWidth="1"/>
    <col min="1293" max="1293" width="11.7109375" style="8" customWidth="1"/>
    <col min="1294" max="1535" width="9.140625" style="8" customWidth="1"/>
    <col min="1536" max="1536" width="4.7109375" style="8"/>
    <col min="1537" max="1537" width="5.28515625" style="8" customWidth="1"/>
    <col min="1538" max="1538" width="31.28515625" style="8" customWidth="1"/>
    <col min="1539" max="1539" width="6.140625" style="8" customWidth="1"/>
    <col min="1540" max="1540" width="14.42578125" style="8" customWidth="1"/>
    <col min="1541" max="1541" width="6.140625" style="8" customWidth="1"/>
    <col min="1542" max="1542" width="10.7109375" style="8" customWidth="1"/>
    <col min="1543" max="1543" width="6.140625" style="8" customWidth="1"/>
    <col min="1544" max="1544" width="13.7109375" style="8" customWidth="1"/>
    <col min="1545" max="1545" width="7.7109375" style="8" customWidth="1"/>
    <col min="1546" max="1546" width="8.140625" style="8" customWidth="1"/>
    <col min="1547" max="1547" width="14.85546875" style="8" customWidth="1"/>
    <col min="1548" max="1548" width="12.28515625" style="8" customWidth="1"/>
    <col min="1549" max="1549" width="11.7109375" style="8" customWidth="1"/>
    <col min="1550" max="1791" width="9.140625" style="8" customWidth="1"/>
    <col min="1792" max="1792" width="4.7109375" style="8"/>
    <col min="1793" max="1793" width="5.28515625" style="8" customWidth="1"/>
    <col min="1794" max="1794" width="31.28515625" style="8" customWidth="1"/>
    <col min="1795" max="1795" width="6.140625" style="8" customWidth="1"/>
    <col min="1796" max="1796" width="14.42578125" style="8" customWidth="1"/>
    <col min="1797" max="1797" width="6.140625" style="8" customWidth="1"/>
    <col min="1798" max="1798" width="10.7109375" style="8" customWidth="1"/>
    <col min="1799" max="1799" width="6.140625" style="8" customWidth="1"/>
    <col min="1800" max="1800" width="13.7109375" style="8" customWidth="1"/>
    <col min="1801" max="1801" width="7.7109375" style="8" customWidth="1"/>
    <col min="1802" max="1802" width="8.140625" style="8" customWidth="1"/>
    <col min="1803" max="1803" width="14.85546875" style="8" customWidth="1"/>
    <col min="1804" max="1804" width="12.28515625" style="8" customWidth="1"/>
    <col min="1805" max="1805" width="11.7109375" style="8" customWidth="1"/>
    <col min="1806" max="2047" width="9.140625" style="8" customWidth="1"/>
    <col min="2048" max="2048" width="4.7109375" style="8"/>
    <col min="2049" max="2049" width="5.28515625" style="8" customWidth="1"/>
    <col min="2050" max="2050" width="31.28515625" style="8" customWidth="1"/>
    <col min="2051" max="2051" width="6.140625" style="8" customWidth="1"/>
    <col min="2052" max="2052" width="14.42578125" style="8" customWidth="1"/>
    <col min="2053" max="2053" width="6.140625" style="8" customWidth="1"/>
    <col min="2054" max="2054" width="10.7109375" style="8" customWidth="1"/>
    <col min="2055" max="2055" width="6.140625" style="8" customWidth="1"/>
    <col min="2056" max="2056" width="13.7109375" style="8" customWidth="1"/>
    <col min="2057" max="2057" width="7.7109375" style="8" customWidth="1"/>
    <col min="2058" max="2058" width="8.140625" style="8" customWidth="1"/>
    <col min="2059" max="2059" width="14.85546875" style="8" customWidth="1"/>
    <col min="2060" max="2060" width="12.28515625" style="8" customWidth="1"/>
    <col min="2061" max="2061" width="11.7109375" style="8" customWidth="1"/>
    <col min="2062" max="2303" width="9.140625" style="8" customWidth="1"/>
    <col min="2304" max="2304" width="4.7109375" style="8"/>
    <col min="2305" max="2305" width="5.28515625" style="8" customWidth="1"/>
    <col min="2306" max="2306" width="31.28515625" style="8" customWidth="1"/>
    <col min="2307" max="2307" width="6.140625" style="8" customWidth="1"/>
    <col min="2308" max="2308" width="14.42578125" style="8" customWidth="1"/>
    <col min="2309" max="2309" width="6.140625" style="8" customWidth="1"/>
    <col min="2310" max="2310" width="10.7109375" style="8" customWidth="1"/>
    <col min="2311" max="2311" width="6.140625" style="8" customWidth="1"/>
    <col min="2312" max="2312" width="13.7109375" style="8" customWidth="1"/>
    <col min="2313" max="2313" width="7.7109375" style="8" customWidth="1"/>
    <col min="2314" max="2314" width="8.140625" style="8" customWidth="1"/>
    <col min="2315" max="2315" width="14.85546875" style="8" customWidth="1"/>
    <col min="2316" max="2316" width="12.28515625" style="8" customWidth="1"/>
    <col min="2317" max="2317" width="11.7109375" style="8" customWidth="1"/>
    <col min="2318" max="2559" width="9.140625" style="8" customWidth="1"/>
    <col min="2560" max="2560" width="4.7109375" style="8"/>
    <col min="2561" max="2561" width="5.28515625" style="8" customWidth="1"/>
    <col min="2562" max="2562" width="31.28515625" style="8" customWidth="1"/>
    <col min="2563" max="2563" width="6.140625" style="8" customWidth="1"/>
    <col min="2564" max="2564" width="14.42578125" style="8" customWidth="1"/>
    <col min="2565" max="2565" width="6.140625" style="8" customWidth="1"/>
    <col min="2566" max="2566" width="10.7109375" style="8" customWidth="1"/>
    <col min="2567" max="2567" width="6.140625" style="8" customWidth="1"/>
    <col min="2568" max="2568" width="13.7109375" style="8" customWidth="1"/>
    <col min="2569" max="2569" width="7.7109375" style="8" customWidth="1"/>
    <col min="2570" max="2570" width="8.140625" style="8" customWidth="1"/>
    <col min="2571" max="2571" width="14.85546875" style="8" customWidth="1"/>
    <col min="2572" max="2572" width="12.28515625" style="8" customWidth="1"/>
    <col min="2573" max="2573" width="11.7109375" style="8" customWidth="1"/>
    <col min="2574" max="2815" width="9.140625" style="8" customWidth="1"/>
    <col min="2816" max="2816" width="4.7109375" style="8"/>
    <col min="2817" max="2817" width="5.28515625" style="8" customWidth="1"/>
    <col min="2818" max="2818" width="31.28515625" style="8" customWidth="1"/>
    <col min="2819" max="2819" width="6.140625" style="8" customWidth="1"/>
    <col min="2820" max="2820" width="14.42578125" style="8" customWidth="1"/>
    <col min="2821" max="2821" width="6.140625" style="8" customWidth="1"/>
    <col min="2822" max="2822" width="10.7109375" style="8" customWidth="1"/>
    <col min="2823" max="2823" width="6.140625" style="8" customWidth="1"/>
    <col min="2824" max="2824" width="13.7109375" style="8" customWidth="1"/>
    <col min="2825" max="2825" width="7.7109375" style="8" customWidth="1"/>
    <col min="2826" max="2826" width="8.140625" style="8" customWidth="1"/>
    <col min="2827" max="2827" width="14.85546875" style="8" customWidth="1"/>
    <col min="2828" max="2828" width="12.28515625" style="8" customWidth="1"/>
    <col min="2829" max="2829" width="11.7109375" style="8" customWidth="1"/>
    <col min="2830" max="3071" width="9.140625" style="8" customWidth="1"/>
    <col min="3072" max="3072" width="4.7109375" style="8"/>
    <col min="3073" max="3073" width="5.28515625" style="8" customWidth="1"/>
    <col min="3074" max="3074" width="31.28515625" style="8" customWidth="1"/>
    <col min="3075" max="3075" width="6.140625" style="8" customWidth="1"/>
    <col min="3076" max="3076" width="14.42578125" style="8" customWidth="1"/>
    <col min="3077" max="3077" width="6.140625" style="8" customWidth="1"/>
    <col min="3078" max="3078" width="10.7109375" style="8" customWidth="1"/>
    <col min="3079" max="3079" width="6.140625" style="8" customWidth="1"/>
    <col min="3080" max="3080" width="13.7109375" style="8" customWidth="1"/>
    <col min="3081" max="3081" width="7.7109375" style="8" customWidth="1"/>
    <col min="3082" max="3082" width="8.140625" style="8" customWidth="1"/>
    <col min="3083" max="3083" width="14.85546875" style="8" customWidth="1"/>
    <col min="3084" max="3084" width="12.28515625" style="8" customWidth="1"/>
    <col min="3085" max="3085" width="11.7109375" style="8" customWidth="1"/>
    <col min="3086" max="3327" width="9.140625" style="8" customWidth="1"/>
    <col min="3328" max="3328" width="4.7109375" style="8"/>
    <col min="3329" max="3329" width="5.28515625" style="8" customWidth="1"/>
    <col min="3330" max="3330" width="31.28515625" style="8" customWidth="1"/>
    <col min="3331" max="3331" width="6.140625" style="8" customWidth="1"/>
    <col min="3332" max="3332" width="14.42578125" style="8" customWidth="1"/>
    <col min="3333" max="3333" width="6.140625" style="8" customWidth="1"/>
    <col min="3334" max="3334" width="10.7109375" style="8" customWidth="1"/>
    <col min="3335" max="3335" width="6.140625" style="8" customWidth="1"/>
    <col min="3336" max="3336" width="13.7109375" style="8" customWidth="1"/>
    <col min="3337" max="3337" width="7.7109375" style="8" customWidth="1"/>
    <col min="3338" max="3338" width="8.140625" style="8" customWidth="1"/>
    <col min="3339" max="3339" width="14.85546875" style="8" customWidth="1"/>
    <col min="3340" max="3340" width="12.28515625" style="8" customWidth="1"/>
    <col min="3341" max="3341" width="11.7109375" style="8" customWidth="1"/>
    <col min="3342" max="3583" width="9.140625" style="8" customWidth="1"/>
    <col min="3584" max="3584" width="4.7109375" style="8"/>
    <col min="3585" max="3585" width="5.28515625" style="8" customWidth="1"/>
    <col min="3586" max="3586" width="31.28515625" style="8" customWidth="1"/>
    <col min="3587" max="3587" width="6.140625" style="8" customWidth="1"/>
    <col min="3588" max="3588" width="14.42578125" style="8" customWidth="1"/>
    <col min="3589" max="3589" width="6.140625" style="8" customWidth="1"/>
    <col min="3590" max="3590" width="10.7109375" style="8" customWidth="1"/>
    <col min="3591" max="3591" width="6.140625" style="8" customWidth="1"/>
    <col min="3592" max="3592" width="13.7109375" style="8" customWidth="1"/>
    <col min="3593" max="3593" width="7.7109375" style="8" customWidth="1"/>
    <col min="3594" max="3594" width="8.140625" style="8" customWidth="1"/>
    <col min="3595" max="3595" width="14.85546875" style="8" customWidth="1"/>
    <col min="3596" max="3596" width="12.28515625" style="8" customWidth="1"/>
    <col min="3597" max="3597" width="11.7109375" style="8" customWidth="1"/>
    <col min="3598" max="3839" width="9.140625" style="8" customWidth="1"/>
    <col min="3840" max="3840" width="4.7109375" style="8"/>
    <col min="3841" max="3841" width="5.28515625" style="8" customWidth="1"/>
    <col min="3842" max="3842" width="31.28515625" style="8" customWidth="1"/>
    <col min="3843" max="3843" width="6.140625" style="8" customWidth="1"/>
    <col min="3844" max="3844" width="14.42578125" style="8" customWidth="1"/>
    <col min="3845" max="3845" width="6.140625" style="8" customWidth="1"/>
    <col min="3846" max="3846" width="10.7109375" style="8" customWidth="1"/>
    <col min="3847" max="3847" width="6.140625" style="8" customWidth="1"/>
    <col min="3848" max="3848" width="13.7109375" style="8" customWidth="1"/>
    <col min="3849" max="3849" width="7.7109375" style="8" customWidth="1"/>
    <col min="3850" max="3850" width="8.140625" style="8" customWidth="1"/>
    <col min="3851" max="3851" width="14.85546875" style="8" customWidth="1"/>
    <col min="3852" max="3852" width="12.28515625" style="8" customWidth="1"/>
    <col min="3853" max="3853" width="11.7109375" style="8" customWidth="1"/>
    <col min="3854" max="4095" width="9.140625" style="8" customWidth="1"/>
    <col min="4096" max="4096" width="4.7109375" style="8"/>
    <col min="4097" max="4097" width="5.28515625" style="8" customWidth="1"/>
    <col min="4098" max="4098" width="31.28515625" style="8" customWidth="1"/>
    <col min="4099" max="4099" width="6.140625" style="8" customWidth="1"/>
    <col min="4100" max="4100" width="14.42578125" style="8" customWidth="1"/>
    <col min="4101" max="4101" width="6.140625" style="8" customWidth="1"/>
    <col min="4102" max="4102" width="10.7109375" style="8" customWidth="1"/>
    <col min="4103" max="4103" width="6.140625" style="8" customWidth="1"/>
    <col min="4104" max="4104" width="13.7109375" style="8" customWidth="1"/>
    <col min="4105" max="4105" width="7.7109375" style="8" customWidth="1"/>
    <col min="4106" max="4106" width="8.140625" style="8" customWidth="1"/>
    <col min="4107" max="4107" width="14.85546875" style="8" customWidth="1"/>
    <col min="4108" max="4108" width="12.28515625" style="8" customWidth="1"/>
    <col min="4109" max="4109" width="11.7109375" style="8" customWidth="1"/>
    <col min="4110" max="4351" width="9.140625" style="8" customWidth="1"/>
    <col min="4352" max="4352" width="4.7109375" style="8"/>
    <col min="4353" max="4353" width="5.28515625" style="8" customWidth="1"/>
    <col min="4354" max="4354" width="31.28515625" style="8" customWidth="1"/>
    <col min="4355" max="4355" width="6.140625" style="8" customWidth="1"/>
    <col min="4356" max="4356" width="14.42578125" style="8" customWidth="1"/>
    <col min="4357" max="4357" width="6.140625" style="8" customWidth="1"/>
    <col min="4358" max="4358" width="10.7109375" style="8" customWidth="1"/>
    <col min="4359" max="4359" width="6.140625" style="8" customWidth="1"/>
    <col min="4360" max="4360" width="13.7109375" style="8" customWidth="1"/>
    <col min="4361" max="4361" width="7.7109375" style="8" customWidth="1"/>
    <col min="4362" max="4362" width="8.140625" style="8" customWidth="1"/>
    <col min="4363" max="4363" width="14.85546875" style="8" customWidth="1"/>
    <col min="4364" max="4364" width="12.28515625" style="8" customWidth="1"/>
    <col min="4365" max="4365" width="11.7109375" style="8" customWidth="1"/>
    <col min="4366" max="4607" width="9.140625" style="8" customWidth="1"/>
    <col min="4608" max="4608" width="4.7109375" style="8"/>
    <col min="4609" max="4609" width="5.28515625" style="8" customWidth="1"/>
    <col min="4610" max="4610" width="31.28515625" style="8" customWidth="1"/>
    <col min="4611" max="4611" width="6.140625" style="8" customWidth="1"/>
    <col min="4612" max="4612" width="14.42578125" style="8" customWidth="1"/>
    <col min="4613" max="4613" width="6.140625" style="8" customWidth="1"/>
    <col min="4614" max="4614" width="10.7109375" style="8" customWidth="1"/>
    <col min="4615" max="4615" width="6.140625" style="8" customWidth="1"/>
    <col min="4616" max="4616" width="13.7109375" style="8" customWidth="1"/>
    <col min="4617" max="4617" width="7.7109375" style="8" customWidth="1"/>
    <col min="4618" max="4618" width="8.140625" style="8" customWidth="1"/>
    <col min="4619" max="4619" width="14.85546875" style="8" customWidth="1"/>
    <col min="4620" max="4620" width="12.28515625" style="8" customWidth="1"/>
    <col min="4621" max="4621" width="11.7109375" style="8" customWidth="1"/>
    <col min="4622" max="4863" width="9.140625" style="8" customWidth="1"/>
    <col min="4864" max="4864" width="4.7109375" style="8"/>
    <col min="4865" max="4865" width="5.28515625" style="8" customWidth="1"/>
    <col min="4866" max="4866" width="31.28515625" style="8" customWidth="1"/>
    <col min="4867" max="4867" width="6.140625" style="8" customWidth="1"/>
    <col min="4868" max="4868" width="14.42578125" style="8" customWidth="1"/>
    <col min="4869" max="4869" width="6.140625" style="8" customWidth="1"/>
    <col min="4870" max="4870" width="10.7109375" style="8" customWidth="1"/>
    <col min="4871" max="4871" width="6.140625" style="8" customWidth="1"/>
    <col min="4872" max="4872" width="13.7109375" style="8" customWidth="1"/>
    <col min="4873" max="4873" width="7.7109375" style="8" customWidth="1"/>
    <col min="4874" max="4874" width="8.140625" style="8" customWidth="1"/>
    <col min="4875" max="4875" width="14.85546875" style="8" customWidth="1"/>
    <col min="4876" max="4876" width="12.28515625" style="8" customWidth="1"/>
    <col min="4877" max="4877" width="11.7109375" style="8" customWidth="1"/>
    <col min="4878" max="5119" width="9.140625" style="8" customWidth="1"/>
    <col min="5120" max="5120" width="4.7109375" style="8"/>
    <col min="5121" max="5121" width="5.28515625" style="8" customWidth="1"/>
    <col min="5122" max="5122" width="31.28515625" style="8" customWidth="1"/>
    <col min="5123" max="5123" width="6.140625" style="8" customWidth="1"/>
    <col min="5124" max="5124" width="14.42578125" style="8" customWidth="1"/>
    <col min="5125" max="5125" width="6.140625" style="8" customWidth="1"/>
    <col min="5126" max="5126" width="10.7109375" style="8" customWidth="1"/>
    <col min="5127" max="5127" width="6.140625" style="8" customWidth="1"/>
    <col min="5128" max="5128" width="13.7109375" style="8" customWidth="1"/>
    <col min="5129" max="5129" width="7.7109375" style="8" customWidth="1"/>
    <col min="5130" max="5130" width="8.140625" style="8" customWidth="1"/>
    <col min="5131" max="5131" width="14.85546875" style="8" customWidth="1"/>
    <col min="5132" max="5132" width="12.28515625" style="8" customWidth="1"/>
    <col min="5133" max="5133" width="11.7109375" style="8" customWidth="1"/>
    <col min="5134" max="5375" width="9.140625" style="8" customWidth="1"/>
    <col min="5376" max="5376" width="4.7109375" style="8"/>
    <col min="5377" max="5377" width="5.28515625" style="8" customWidth="1"/>
    <col min="5378" max="5378" width="31.28515625" style="8" customWidth="1"/>
    <col min="5379" max="5379" width="6.140625" style="8" customWidth="1"/>
    <col min="5380" max="5380" width="14.42578125" style="8" customWidth="1"/>
    <col min="5381" max="5381" width="6.140625" style="8" customWidth="1"/>
    <col min="5382" max="5382" width="10.7109375" style="8" customWidth="1"/>
    <col min="5383" max="5383" width="6.140625" style="8" customWidth="1"/>
    <col min="5384" max="5384" width="13.7109375" style="8" customWidth="1"/>
    <col min="5385" max="5385" width="7.7109375" style="8" customWidth="1"/>
    <col min="5386" max="5386" width="8.140625" style="8" customWidth="1"/>
    <col min="5387" max="5387" width="14.85546875" style="8" customWidth="1"/>
    <col min="5388" max="5388" width="12.28515625" style="8" customWidth="1"/>
    <col min="5389" max="5389" width="11.7109375" style="8" customWidth="1"/>
    <col min="5390" max="5631" width="9.140625" style="8" customWidth="1"/>
    <col min="5632" max="5632" width="4.7109375" style="8"/>
    <col min="5633" max="5633" width="5.28515625" style="8" customWidth="1"/>
    <col min="5634" max="5634" width="31.28515625" style="8" customWidth="1"/>
    <col min="5635" max="5635" width="6.140625" style="8" customWidth="1"/>
    <col min="5636" max="5636" width="14.42578125" style="8" customWidth="1"/>
    <col min="5637" max="5637" width="6.140625" style="8" customWidth="1"/>
    <col min="5638" max="5638" width="10.7109375" style="8" customWidth="1"/>
    <col min="5639" max="5639" width="6.140625" style="8" customWidth="1"/>
    <col min="5640" max="5640" width="13.7109375" style="8" customWidth="1"/>
    <col min="5641" max="5641" width="7.7109375" style="8" customWidth="1"/>
    <col min="5642" max="5642" width="8.140625" style="8" customWidth="1"/>
    <col min="5643" max="5643" width="14.85546875" style="8" customWidth="1"/>
    <col min="5644" max="5644" width="12.28515625" style="8" customWidth="1"/>
    <col min="5645" max="5645" width="11.7109375" style="8" customWidth="1"/>
    <col min="5646" max="5887" width="9.140625" style="8" customWidth="1"/>
    <col min="5888" max="5888" width="4.7109375" style="8"/>
    <col min="5889" max="5889" width="5.28515625" style="8" customWidth="1"/>
    <col min="5890" max="5890" width="31.28515625" style="8" customWidth="1"/>
    <col min="5891" max="5891" width="6.140625" style="8" customWidth="1"/>
    <col min="5892" max="5892" width="14.42578125" style="8" customWidth="1"/>
    <col min="5893" max="5893" width="6.140625" style="8" customWidth="1"/>
    <col min="5894" max="5894" width="10.7109375" style="8" customWidth="1"/>
    <col min="5895" max="5895" width="6.140625" style="8" customWidth="1"/>
    <col min="5896" max="5896" width="13.7109375" style="8" customWidth="1"/>
    <col min="5897" max="5897" width="7.7109375" style="8" customWidth="1"/>
    <col min="5898" max="5898" width="8.140625" style="8" customWidth="1"/>
    <col min="5899" max="5899" width="14.85546875" style="8" customWidth="1"/>
    <col min="5900" max="5900" width="12.28515625" style="8" customWidth="1"/>
    <col min="5901" max="5901" width="11.7109375" style="8" customWidth="1"/>
    <col min="5902" max="6143" width="9.140625" style="8" customWidth="1"/>
    <col min="6144" max="6144" width="4.7109375" style="8"/>
    <col min="6145" max="6145" width="5.28515625" style="8" customWidth="1"/>
    <col min="6146" max="6146" width="31.28515625" style="8" customWidth="1"/>
    <col min="6147" max="6147" width="6.140625" style="8" customWidth="1"/>
    <col min="6148" max="6148" width="14.42578125" style="8" customWidth="1"/>
    <col min="6149" max="6149" width="6.140625" style="8" customWidth="1"/>
    <col min="6150" max="6150" width="10.7109375" style="8" customWidth="1"/>
    <col min="6151" max="6151" width="6.140625" style="8" customWidth="1"/>
    <col min="6152" max="6152" width="13.7109375" style="8" customWidth="1"/>
    <col min="6153" max="6153" width="7.7109375" style="8" customWidth="1"/>
    <col min="6154" max="6154" width="8.140625" style="8" customWidth="1"/>
    <col min="6155" max="6155" width="14.85546875" style="8" customWidth="1"/>
    <col min="6156" max="6156" width="12.28515625" style="8" customWidth="1"/>
    <col min="6157" max="6157" width="11.7109375" style="8" customWidth="1"/>
    <col min="6158" max="6399" width="9.140625" style="8" customWidth="1"/>
    <col min="6400" max="6400" width="4.7109375" style="8"/>
    <col min="6401" max="6401" width="5.28515625" style="8" customWidth="1"/>
    <col min="6402" max="6402" width="31.28515625" style="8" customWidth="1"/>
    <col min="6403" max="6403" width="6.140625" style="8" customWidth="1"/>
    <col min="6404" max="6404" width="14.42578125" style="8" customWidth="1"/>
    <col min="6405" max="6405" width="6.140625" style="8" customWidth="1"/>
    <col min="6406" max="6406" width="10.7109375" style="8" customWidth="1"/>
    <col min="6407" max="6407" width="6.140625" style="8" customWidth="1"/>
    <col min="6408" max="6408" width="13.7109375" style="8" customWidth="1"/>
    <col min="6409" max="6409" width="7.7109375" style="8" customWidth="1"/>
    <col min="6410" max="6410" width="8.140625" style="8" customWidth="1"/>
    <col min="6411" max="6411" width="14.85546875" style="8" customWidth="1"/>
    <col min="6412" max="6412" width="12.28515625" style="8" customWidth="1"/>
    <col min="6413" max="6413" width="11.7109375" style="8" customWidth="1"/>
    <col min="6414" max="6655" width="9.140625" style="8" customWidth="1"/>
    <col min="6656" max="6656" width="4.7109375" style="8"/>
    <col min="6657" max="6657" width="5.28515625" style="8" customWidth="1"/>
    <col min="6658" max="6658" width="31.28515625" style="8" customWidth="1"/>
    <col min="6659" max="6659" width="6.140625" style="8" customWidth="1"/>
    <col min="6660" max="6660" width="14.42578125" style="8" customWidth="1"/>
    <col min="6661" max="6661" width="6.140625" style="8" customWidth="1"/>
    <col min="6662" max="6662" width="10.7109375" style="8" customWidth="1"/>
    <col min="6663" max="6663" width="6.140625" style="8" customWidth="1"/>
    <col min="6664" max="6664" width="13.7109375" style="8" customWidth="1"/>
    <col min="6665" max="6665" width="7.7109375" style="8" customWidth="1"/>
    <col min="6666" max="6666" width="8.140625" style="8" customWidth="1"/>
    <col min="6667" max="6667" width="14.85546875" style="8" customWidth="1"/>
    <col min="6668" max="6668" width="12.28515625" style="8" customWidth="1"/>
    <col min="6669" max="6669" width="11.7109375" style="8" customWidth="1"/>
    <col min="6670" max="6911" width="9.140625" style="8" customWidth="1"/>
    <col min="6912" max="6912" width="4.7109375" style="8"/>
    <col min="6913" max="6913" width="5.28515625" style="8" customWidth="1"/>
    <col min="6914" max="6914" width="31.28515625" style="8" customWidth="1"/>
    <col min="6915" max="6915" width="6.140625" style="8" customWidth="1"/>
    <col min="6916" max="6916" width="14.42578125" style="8" customWidth="1"/>
    <col min="6917" max="6917" width="6.140625" style="8" customWidth="1"/>
    <col min="6918" max="6918" width="10.7109375" style="8" customWidth="1"/>
    <col min="6919" max="6919" width="6.140625" style="8" customWidth="1"/>
    <col min="6920" max="6920" width="13.7109375" style="8" customWidth="1"/>
    <col min="6921" max="6921" width="7.7109375" style="8" customWidth="1"/>
    <col min="6922" max="6922" width="8.140625" style="8" customWidth="1"/>
    <col min="6923" max="6923" width="14.85546875" style="8" customWidth="1"/>
    <col min="6924" max="6924" width="12.28515625" style="8" customWidth="1"/>
    <col min="6925" max="6925" width="11.7109375" style="8" customWidth="1"/>
    <col min="6926" max="7167" width="9.140625" style="8" customWidth="1"/>
    <col min="7168" max="7168" width="4.7109375" style="8"/>
    <col min="7169" max="7169" width="5.28515625" style="8" customWidth="1"/>
    <col min="7170" max="7170" width="31.28515625" style="8" customWidth="1"/>
    <col min="7171" max="7171" width="6.140625" style="8" customWidth="1"/>
    <col min="7172" max="7172" width="14.42578125" style="8" customWidth="1"/>
    <col min="7173" max="7173" width="6.140625" style="8" customWidth="1"/>
    <col min="7174" max="7174" width="10.7109375" style="8" customWidth="1"/>
    <col min="7175" max="7175" width="6.140625" style="8" customWidth="1"/>
    <col min="7176" max="7176" width="13.7109375" style="8" customWidth="1"/>
    <col min="7177" max="7177" width="7.7109375" style="8" customWidth="1"/>
    <col min="7178" max="7178" width="8.140625" style="8" customWidth="1"/>
    <col min="7179" max="7179" width="14.85546875" style="8" customWidth="1"/>
    <col min="7180" max="7180" width="12.28515625" style="8" customWidth="1"/>
    <col min="7181" max="7181" width="11.7109375" style="8" customWidth="1"/>
    <col min="7182" max="7423" width="9.140625" style="8" customWidth="1"/>
    <col min="7424" max="7424" width="4.7109375" style="8"/>
    <col min="7425" max="7425" width="5.28515625" style="8" customWidth="1"/>
    <col min="7426" max="7426" width="31.28515625" style="8" customWidth="1"/>
    <col min="7427" max="7427" width="6.140625" style="8" customWidth="1"/>
    <col min="7428" max="7428" width="14.42578125" style="8" customWidth="1"/>
    <col min="7429" max="7429" width="6.140625" style="8" customWidth="1"/>
    <col min="7430" max="7430" width="10.7109375" style="8" customWidth="1"/>
    <col min="7431" max="7431" width="6.140625" style="8" customWidth="1"/>
    <col min="7432" max="7432" width="13.7109375" style="8" customWidth="1"/>
    <col min="7433" max="7433" width="7.7109375" style="8" customWidth="1"/>
    <col min="7434" max="7434" width="8.140625" style="8" customWidth="1"/>
    <col min="7435" max="7435" width="14.85546875" style="8" customWidth="1"/>
    <col min="7436" max="7436" width="12.28515625" style="8" customWidth="1"/>
    <col min="7437" max="7437" width="11.7109375" style="8" customWidth="1"/>
    <col min="7438" max="7679" width="9.140625" style="8" customWidth="1"/>
    <col min="7680" max="7680" width="4.7109375" style="8"/>
    <col min="7681" max="7681" width="5.28515625" style="8" customWidth="1"/>
    <col min="7682" max="7682" width="31.28515625" style="8" customWidth="1"/>
    <col min="7683" max="7683" width="6.140625" style="8" customWidth="1"/>
    <col min="7684" max="7684" width="14.42578125" style="8" customWidth="1"/>
    <col min="7685" max="7685" width="6.140625" style="8" customWidth="1"/>
    <col min="7686" max="7686" width="10.7109375" style="8" customWidth="1"/>
    <col min="7687" max="7687" width="6.140625" style="8" customWidth="1"/>
    <col min="7688" max="7688" width="13.7109375" style="8" customWidth="1"/>
    <col min="7689" max="7689" width="7.7109375" style="8" customWidth="1"/>
    <col min="7690" max="7690" width="8.140625" style="8" customWidth="1"/>
    <col min="7691" max="7691" width="14.85546875" style="8" customWidth="1"/>
    <col min="7692" max="7692" width="12.28515625" style="8" customWidth="1"/>
    <col min="7693" max="7693" width="11.7109375" style="8" customWidth="1"/>
    <col min="7694" max="7935" width="9.140625" style="8" customWidth="1"/>
    <col min="7936" max="7936" width="4.7109375" style="8"/>
    <col min="7937" max="7937" width="5.28515625" style="8" customWidth="1"/>
    <col min="7938" max="7938" width="31.28515625" style="8" customWidth="1"/>
    <col min="7939" max="7939" width="6.140625" style="8" customWidth="1"/>
    <col min="7940" max="7940" width="14.42578125" style="8" customWidth="1"/>
    <col min="7941" max="7941" width="6.140625" style="8" customWidth="1"/>
    <col min="7942" max="7942" width="10.7109375" style="8" customWidth="1"/>
    <col min="7943" max="7943" width="6.140625" style="8" customWidth="1"/>
    <col min="7944" max="7944" width="13.7109375" style="8" customWidth="1"/>
    <col min="7945" max="7945" width="7.7109375" style="8" customWidth="1"/>
    <col min="7946" max="7946" width="8.140625" style="8" customWidth="1"/>
    <col min="7947" max="7947" width="14.85546875" style="8" customWidth="1"/>
    <col min="7948" max="7948" width="12.28515625" style="8" customWidth="1"/>
    <col min="7949" max="7949" width="11.7109375" style="8" customWidth="1"/>
    <col min="7950" max="8191" width="9.140625" style="8" customWidth="1"/>
    <col min="8192" max="8192" width="4.7109375" style="8"/>
    <col min="8193" max="8193" width="5.28515625" style="8" customWidth="1"/>
    <col min="8194" max="8194" width="31.28515625" style="8" customWidth="1"/>
    <col min="8195" max="8195" width="6.140625" style="8" customWidth="1"/>
    <col min="8196" max="8196" width="14.42578125" style="8" customWidth="1"/>
    <col min="8197" max="8197" width="6.140625" style="8" customWidth="1"/>
    <col min="8198" max="8198" width="10.7109375" style="8" customWidth="1"/>
    <col min="8199" max="8199" width="6.140625" style="8" customWidth="1"/>
    <col min="8200" max="8200" width="13.7109375" style="8" customWidth="1"/>
    <col min="8201" max="8201" width="7.7109375" style="8" customWidth="1"/>
    <col min="8202" max="8202" width="8.140625" style="8" customWidth="1"/>
    <col min="8203" max="8203" width="14.85546875" style="8" customWidth="1"/>
    <col min="8204" max="8204" width="12.28515625" style="8" customWidth="1"/>
    <col min="8205" max="8205" width="11.7109375" style="8" customWidth="1"/>
    <col min="8206" max="8447" width="9.140625" style="8" customWidth="1"/>
    <col min="8448" max="8448" width="4.7109375" style="8"/>
    <col min="8449" max="8449" width="5.28515625" style="8" customWidth="1"/>
    <col min="8450" max="8450" width="31.28515625" style="8" customWidth="1"/>
    <col min="8451" max="8451" width="6.140625" style="8" customWidth="1"/>
    <col min="8452" max="8452" width="14.42578125" style="8" customWidth="1"/>
    <col min="8453" max="8453" width="6.140625" style="8" customWidth="1"/>
    <col min="8454" max="8454" width="10.7109375" style="8" customWidth="1"/>
    <col min="8455" max="8455" width="6.140625" style="8" customWidth="1"/>
    <col min="8456" max="8456" width="13.7109375" style="8" customWidth="1"/>
    <col min="8457" max="8457" width="7.7109375" style="8" customWidth="1"/>
    <col min="8458" max="8458" width="8.140625" style="8" customWidth="1"/>
    <col min="8459" max="8459" width="14.85546875" style="8" customWidth="1"/>
    <col min="8460" max="8460" width="12.28515625" style="8" customWidth="1"/>
    <col min="8461" max="8461" width="11.7109375" style="8" customWidth="1"/>
    <col min="8462" max="8703" width="9.140625" style="8" customWidth="1"/>
    <col min="8704" max="8704" width="4.7109375" style="8"/>
    <col min="8705" max="8705" width="5.28515625" style="8" customWidth="1"/>
    <col min="8706" max="8706" width="31.28515625" style="8" customWidth="1"/>
    <col min="8707" max="8707" width="6.140625" style="8" customWidth="1"/>
    <col min="8708" max="8708" width="14.42578125" style="8" customWidth="1"/>
    <col min="8709" max="8709" width="6.140625" style="8" customWidth="1"/>
    <col min="8710" max="8710" width="10.7109375" style="8" customWidth="1"/>
    <col min="8711" max="8711" width="6.140625" style="8" customWidth="1"/>
    <col min="8712" max="8712" width="13.7109375" style="8" customWidth="1"/>
    <col min="8713" max="8713" width="7.7109375" style="8" customWidth="1"/>
    <col min="8714" max="8714" width="8.140625" style="8" customWidth="1"/>
    <col min="8715" max="8715" width="14.85546875" style="8" customWidth="1"/>
    <col min="8716" max="8716" width="12.28515625" style="8" customWidth="1"/>
    <col min="8717" max="8717" width="11.7109375" style="8" customWidth="1"/>
    <col min="8718" max="8959" width="9.140625" style="8" customWidth="1"/>
    <col min="8960" max="8960" width="4.7109375" style="8"/>
    <col min="8961" max="8961" width="5.28515625" style="8" customWidth="1"/>
    <col min="8962" max="8962" width="31.28515625" style="8" customWidth="1"/>
    <col min="8963" max="8963" width="6.140625" style="8" customWidth="1"/>
    <col min="8964" max="8964" width="14.42578125" style="8" customWidth="1"/>
    <col min="8965" max="8965" width="6.140625" style="8" customWidth="1"/>
    <col min="8966" max="8966" width="10.7109375" style="8" customWidth="1"/>
    <col min="8967" max="8967" width="6.140625" style="8" customWidth="1"/>
    <col min="8968" max="8968" width="13.7109375" style="8" customWidth="1"/>
    <col min="8969" max="8969" width="7.7109375" style="8" customWidth="1"/>
    <col min="8970" max="8970" width="8.140625" style="8" customWidth="1"/>
    <col min="8971" max="8971" width="14.85546875" style="8" customWidth="1"/>
    <col min="8972" max="8972" width="12.28515625" style="8" customWidth="1"/>
    <col min="8973" max="8973" width="11.7109375" style="8" customWidth="1"/>
    <col min="8974" max="9215" width="9.140625" style="8" customWidth="1"/>
    <col min="9216" max="9216" width="4.7109375" style="8"/>
    <col min="9217" max="9217" width="5.28515625" style="8" customWidth="1"/>
    <col min="9218" max="9218" width="31.28515625" style="8" customWidth="1"/>
    <col min="9219" max="9219" width="6.140625" style="8" customWidth="1"/>
    <col min="9220" max="9220" width="14.42578125" style="8" customWidth="1"/>
    <col min="9221" max="9221" width="6.140625" style="8" customWidth="1"/>
    <col min="9222" max="9222" width="10.7109375" style="8" customWidth="1"/>
    <col min="9223" max="9223" width="6.140625" style="8" customWidth="1"/>
    <col min="9224" max="9224" width="13.7109375" style="8" customWidth="1"/>
    <col min="9225" max="9225" width="7.7109375" style="8" customWidth="1"/>
    <col min="9226" max="9226" width="8.140625" style="8" customWidth="1"/>
    <col min="9227" max="9227" width="14.85546875" style="8" customWidth="1"/>
    <col min="9228" max="9228" width="12.28515625" style="8" customWidth="1"/>
    <col min="9229" max="9229" width="11.7109375" style="8" customWidth="1"/>
    <col min="9230" max="9471" width="9.140625" style="8" customWidth="1"/>
    <col min="9472" max="9472" width="4.7109375" style="8"/>
    <col min="9473" max="9473" width="5.28515625" style="8" customWidth="1"/>
    <col min="9474" max="9474" width="31.28515625" style="8" customWidth="1"/>
    <col min="9475" max="9475" width="6.140625" style="8" customWidth="1"/>
    <col min="9476" max="9476" width="14.42578125" style="8" customWidth="1"/>
    <col min="9477" max="9477" width="6.140625" style="8" customWidth="1"/>
    <col min="9478" max="9478" width="10.7109375" style="8" customWidth="1"/>
    <col min="9479" max="9479" width="6.140625" style="8" customWidth="1"/>
    <col min="9480" max="9480" width="13.7109375" style="8" customWidth="1"/>
    <col min="9481" max="9481" width="7.7109375" style="8" customWidth="1"/>
    <col min="9482" max="9482" width="8.140625" style="8" customWidth="1"/>
    <col min="9483" max="9483" width="14.85546875" style="8" customWidth="1"/>
    <col min="9484" max="9484" width="12.28515625" style="8" customWidth="1"/>
    <col min="9485" max="9485" width="11.7109375" style="8" customWidth="1"/>
    <col min="9486" max="9727" width="9.140625" style="8" customWidth="1"/>
    <col min="9728" max="9728" width="4.7109375" style="8"/>
    <col min="9729" max="9729" width="5.28515625" style="8" customWidth="1"/>
    <col min="9730" max="9730" width="31.28515625" style="8" customWidth="1"/>
    <col min="9731" max="9731" width="6.140625" style="8" customWidth="1"/>
    <col min="9732" max="9732" width="14.42578125" style="8" customWidth="1"/>
    <col min="9733" max="9733" width="6.140625" style="8" customWidth="1"/>
    <col min="9734" max="9734" width="10.7109375" style="8" customWidth="1"/>
    <col min="9735" max="9735" width="6.140625" style="8" customWidth="1"/>
    <col min="9736" max="9736" width="13.7109375" style="8" customWidth="1"/>
    <col min="9737" max="9737" width="7.7109375" style="8" customWidth="1"/>
    <col min="9738" max="9738" width="8.140625" style="8" customWidth="1"/>
    <col min="9739" max="9739" width="14.85546875" style="8" customWidth="1"/>
    <col min="9740" max="9740" width="12.28515625" style="8" customWidth="1"/>
    <col min="9741" max="9741" width="11.7109375" style="8" customWidth="1"/>
    <col min="9742" max="9983" width="9.140625" style="8" customWidth="1"/>
    <col min="9984" max="9984" width="4.7109375" style="8"/>
    <col min="9985" max="9985" width="5.28515625" style="8" customWidth="1"/>
    <col min="9986" max="9986" width="31.28515625" style="8" customWidth="1"/>
    <col min="9987" max="9987" width="6.140625" style="8" customWidth="1"/>
    <col min="9988" max="9988" width="14.42578125" style="8" customWidth="1"/>
    <col min="9989" max="9989" width="6.140625" style="8" customWidth="1"/>
    <col min="9990" max="9990" width="10.7109375" style="8" customWidth="1"/>
    <col min="9991" max="9991" width="6.140625" style="8" customWidth="1"/>
    <col min="9992" max="9992" width="13.7109375" style="8" customWidth="1"/>
    <col min="9993" max="9993" width="7.7109375" style="8" customWidth="1"/>
    <col min="9994" max="9994" width="8.140625" style="8" customWidth="1"/>
    <col min="9995" max="9995" width="14.85546875" style="8" customWidth="1"/>
    <col min="9996" max="9996" width="12.28515625" style="8" customWidth="1"/>
    <col min="9997" max="9997" width="11.7109375" style="8" customWidth="1"/>
    <col min="9998" max="10239" width="9.140625" style="8" customWidth="1"/>
    <col min="10240" max="10240" width="4.7109375" style="8"/>
    <col min="10241" max="10241" width="5.28515625" style="8" customWidth="1"/>
    <col min="10242" max="10242" width="31.28515625" style="8" customWidth="1"/>
    <col min="10243" max="10243" width="6.140625" style="8" customWidth="1"/>
    <col min="10244" max="10244" width="14.42578125" style="8" customWidth="1"/>
    <col min="10245" max="10245" width="6.140625" style="8" customWidth="1"/>
    <col min="10246" max="10246" width="10.7109375" style="8" customWidth="1"/>
    <col min="10247" max="10247" width="6.140625" style="8" customWidth="1"/>
    <col min="10248" max="10248" width="13.7109375" style="8" customWidth="1"/>
    <col min="10249" max="10249" width="7.7109375" style="8" customWidth="1"/>
    <col min="10250" max="10250" width="8.140625" style="8" customWidth="1"/>
    <col min="10251" max="10251" width="14.85546875" style="8" customWidth="1"/>
    <col min="10252" max="10252" width="12.28515625" style="8" customWidth="1"/>
    <col min="10253" max="10253" width="11.7109375" style="8" customWidth="1"/>
    <col min="10254" max="10495" width="9.140625" style="8" customWidth="1"/>
    <col min="10496" max="10496" width="4.7109375" style="8"/>
    <col min="10497" max="10497" width="5.28515625" style="8" customWidth="1"/>
    <col min="10498" max="10498" width="31.28515625" style="8" customWidth="1"/>
    <col min="10499" max="10499" width="6.140625" style="8" customWidth="1"/>
    <col min="10500" max="10500" width="14.42578125" style="8" customWidth="1"/>
    <col min="10501" max="10501" width="6.140625" style="8" customWidth="1"/>
    <col min="10502" max="10502" width="10.7109375" style="8" customWidth="1"/>
    <col min="10503" max="10503" width="6.140625" style="8" customWidth="1"/>
    <col min="10504" max="10504" width="13.7109375" style="8" customWidth="1"/>
    <col min="10505" max="10505" width="7.7109375" style="8" customWidth="1"/>
    <col min="10506" max="10506" width="8.140625" style="8" customWidth="1"/>
    <col min="10507" max="10507" width="14.85546875" style="8" customWidth="1"/>
    <col min="10508" max="10508" width="12.28515625" style="8" customWidth="1"/>
    <col min="10509" max="10509" width="11.7109375" style="8" customWidth="1"/>
    <col min="10510" max="10751" width="9.140625" style="8" customWidth="1"/>
    <col min="10752" max="10752" width="4.7109375" style="8"/>
    <col min="10753" max="10753" width="5.28515625" style="8" customWidth="1"/>
    <col min="10754" max="10754" width="31.28515625" style="8" customWidth="1"/>
    <col min="10755" max="10755" width="6.140625" style="8" customWidth="1"/>
    <col min="10756" max="10756" width="14.42578125" style="8" customWidth="1"/>
    <col min="10757" max="10757" width="6.140625" style="8" customWidth="1"/>
    <col min="10758" max="10758" width="10.7109375" style="8" customWidth="1"/>
    <col min="10759" max="10759" width="6.140625" style="8" customWidth="1"/>
    <col min="10760" max="10760" width="13.7109375" style="8" customWidth="1"/>
    <col min="10761" max="10761" width="7.7109375" style="8" customWidth="1"/>
    <col min="10762" max="10762" width="8.140625" style="8" customWidth="1"/>
    <col min="10763" max="10763" width="14.85546875" style="8" customWidth="1"/>
    <col min="10764" max="10764" width="12.28515625" style="8" customWidth="1"/>
    <col min="10765" max="10765" width="11.7109375" style="8" customWidth="1"/>
    <col min="10766" max="11007" width="9.140625" style="8" customWidth="1"/>
    <col min="11008" max="11008" width="4.7109375" style="8"/>
    <col min="11009" max="11009" width="5.28515625" style="8" customWidth="1"/>
    <col min="11010" max="11010" width="31.28515625" style="8" customWidth="1"/>
    <col min="11011" max="11011" width="6.140625" style="8" customWidth="1"/>
    <col min="11012" max="11012" width="14.42578125" style="8" customWidth="1"/>
    <col min="11013" max="11013" width="6.140625" style="8" customWidth="1"/>
    <col min="11014" max="11014" width="10.7109375" style="8" customWidth="1"/>
    <col min="11015" max="11015" width="6.140625" style="8" customWidth="1"/>
    <col min="11016" max="11016" width="13.7109375" style="8" customWidth="1"/>
    <col min="11017" max="11017" width="7.7109375" style="8" customWidth="1"/>
    <col min="11018" max="11018" width="8.140625" style="8" customWidth="1"/>
    <col min="11019" max="11019" width="14.85546875" style="8" customWidth="1"/>
    <col min="11020" max="11020" width="12.28515625" style="8" customWidth="1"/>
    <col min="11021" max="11021" width="11.7109375" style="8" customWidth="1"/>
    <col min="11022" max="11263" width="9.140625" style="8" customWidth="1"/>
    <col min="11264" max="11264" width="4.7109375" style="8"/>
    <col min="11265" max="11265" width="5.28515625" style="8" customWidth="1"/>
    <col min="11266" max="11266" width="31.28515625" style="8" customWidth="1"/>
    <col min="11267" max="11267" width="6.140625" style="8" customWidth="1"/>
    <col min="11268" max="11268" width="14.42578125" style="8" customWidth="1"/>
    <col min="11269" max="11269" width="6.140625" style="8" customWidth="1"/>
    <col min="11270" max="11270" width="10.7109375" style="8" customWidth="1"/>
    <col min="11271" max="11271" width="6.140625" style="8" customWidth="1"/>
    <col min="11272" max="11272" width="13.7109375" style="8" customWidth="1"/>
    <col min="11273" max="11273" width="7.7109375" style="8" customWidth="1"/>
    <col min="11274" max="11274" width="8.140625" style="8" customWidth="1"/>
    <col min="11275" max="11275" width="14.85546875" style="8" customWidth="1"/>
    <col min="11276" max="11276" width="12.28515625" style="8" customWidth="1"/>
    <col min="11277" max="11277" width="11.7109375" style="8" customWidth="1"/>
    <col min="11278" max="11519" width="9.140625" style="8" customWidth="1"/>
    <col min="11520" max="11520" width="4.7109375" style="8"/>
    <col min="11521" max="11521" width="5.28515625" style="8" customWidth="1"/>
    <col min="11522" max="11522" width="31.28515625" style="8" customWidth="1"/>
    <col min="11523" max="11523" width="6.140625" style="8" customWidth="1"/>
    <col min="11524" max="11524" width="14.42578125" style="8" customWidth="1"/>
    <col min="11525" max="11525" width="6.140625" style="8" customWidth="1"/>
    <col min="11526" max="11526" width="10.7109375" style="8" customWidth="1"/>
    <col min="11527" max="11527" width="6.140625" style="8" customWidth="1"/>
    <col min="11528" max="11528" width="13.7109375" style="8" customWidth="1"/>
    <col min="11529" max="11529" width="7.7109375" style="8" customWidth="1"/>
    <col min="11530" max="11530" width="8.140625" style="8" customWidth="1"/>
    <col min="11531" max="11531" width="14.85546875" style="8" customWidth="1"/>
    <col min="11532" max="11532" width="12.28515625" style="8" customWidth="1"/>
    <col min="11533" max="11533" width="11.7109375" style="8" customWidth="1"/>
    <col min="11534" max="11775" width="9.140625" style="8" customWidth="1"/>
    <col min="11776" max="11776" width="4.7109375" style="8"/>
    <col min="11777" max="11777" width="5.28515625" style="8" customWidth="1"/>
    <col min="11778" max="11778" width="31.28515625" style="8" customWidth="1"/>
    <col min="11779" max="11779" width="6.140625" style="8" customWidth="1"/>
    <col min="11780" max="11780" width="14.42578125" style="8" customWidth="1"/>
    <col min="11781" max="11781" width="6.140625" style="8" customWidth="1"/>
    <col min="11782" max="11782" width="10.7109375" style="8" customWidth="1"/>
    <col min="11783" max="11783" width="6.140625" style="8" customWidth="1"/>
    <col min="11784" max="11784" width="13.7109375" style="8" customWidth="1"/>
    <col min="11785" max="11785" width="7.7109375" style="8" customWidth="1"/>
    <col min="11786" max="11786" width="8.140625" style="8" customWidth="1"/>
    <col min="11787" max="11787" width="14.85546875" style="8" customWidth="1"/>
    <col min="11788" max="11788" width="12.28515625" style="8" customWidth="1"/>
    <col min="11789" max="11789" width="11.7109375" style="8" customWidth="1"/>
    <col min="11790" max="12031" width="9.140625" style="8" customWidth="1"/>
    <col min="12032" max="12032" width="4.7109375" style="8"/>
    <col min="12033" max="12033" width="5.28515625" style="8" customWidth="1"/>
    <col min="12034" max="12034" width="31.28515625" style="8" customWidth="1"/>
    <col min="12035" max="12035" width="6.140625" style="8" customWidth="1"/>
    <col min="12036" max="12036" width="14.42578125" style="8" customWidth="1"/>
    <col min="12037" max="12037" width="6.140625" style="8" customWidth="1"/>
    <col min="12038" max="12038" width="10.7109375" style="8" customWidth="1"/>
    <col min="12039" max="12039" width="6.140625" style="8" customWidth="1"/>
    <col min="12040" max="12040" width="13.7109375" style="8" customWidth="1"/>
    <col min="12041" max="12041" width="7.7109375" style="8" customWidth="1"/>
    <col min="12042" max="12042" width="8.140625" style="8" customWidth="1"/>
    <col min="12043" max="12043" width="14.85546875" style="8" customWidth="1"/>
    <col min="12044" max="12044" width="12.28515625" style="8" customWidth="1"/>
    <col min="12045" max="12045" width="11.7109375" style="8" customWidth="1"/>
    <col min="12046" max="12287" width="9.140625" style="8" customWidth="1"/>
    <col min="12288" max="12288" width="4.7109375" style="8"/>
    <col min="12289" max="12289" width="5.28515625" style="8" customWidth="1"/>
    <col min="12290" max="12290" width="31.28515625" style="8" customWidth="1"/>
    <col min="12291" max="12291" width="6.140625" style="8" customWidth="1"/>
    <col min="12292" max="12292" width="14.42578125" style="8" customWidth="1"/>
    <col min="12293" max="12293" width="6.140625" style="8" customWidth="1"/>
    <col min="12294" max="12294" width="10.7109375" style="8" customWidth="1"/>
    <col min="12295" max="12295" width="6.140625" style="8" customWidth="1"/>
    <col min="12296" max="12296" width="13.7109375" style="8" customWidth="1"/>
    <col min="12297" max="12297" width="7.7109375" style="8" customWidth="1"/>
    <col min="12298" max="12298" width="8.140625" style="8" customWidth="1"/>
    <col min="12299" max="12299" width="14.85546875" style="8" customWidth="1"/>
    <col min="12300" max="12300" width="12.28515625" style="8" customWidth="1"/>
    <col min="12301" max="12301" width="11.7109375" style="8" customWidth="1"/>
    <col min="12302" max="12543" width="9.140625" style="8" customWidth="1"/>
    <col min="12544" max="12544" width="4.7109375" style="8"/>
    <col min="12545" max="12545" width="5.28515625" style="8" customWidth="1"/>
    <col min="12546" max="12546" width="31.28515625" style="8" customWidth="1"/>
    <col min="12547" max="12547" width="6.140625" style="8" customWidth="1"/>
    <col min="12548" max="12548" width="14.42578125" style="8" customWidth="1"/>
    <col min="12549" max="12549" width="6.140625" style="8" customWidth="1"/>
    <col min="12550" max="12550" width="10.7109375" style="8" customWidth="1"/>
    <col min="12551" max="12551" width="6.140625" style="8" customWidth="1"/>
    <col min="12552" max="12552" width="13.7109375" style="8" customWidth="1"/>
    <col min="12553" max="12553" width="7.7109375" style="8" customWidth="1"/>
    <col min="12554" max="12554" width="8.140625" style="8" customWidth="1"/>
    <col min="12555" max="12555" width="14.85546875" style="8" customWidth="1"/>
    <col min="12556" max="12556" width="12.28515625" style="8" customWidth="1"/>
    <col min="12557" max="12557" width="11.7109375" style="8" customWidth="1"/>
    <col min="12558" max="12799" width="9.140625" style="8" customWidth="1"/>
    <col min="12800" max="12800" width="4.7109375" style="8"/>
    <col min="12801" max="12801" width="5.28515625" style="8" customWidth="1"/>
    <col min="12802" max="12802" width="31.28515625" style="8" customWidth="1"/>
    <col min="12803" max="12803" width="6.140625" style="8" customWidth="1"/>
    <col min="12804" max="12804" width="14.42578125" style="8" customWidth="1"/>
    <col min="12805" max="12805" width="6.140625" style="8" customWidth="1"/>
    <col min="12806" max="12806" width="10.7109375" style="8" customWidth="1"/>
    <col min="12807" max="12807" width="6.140625" style="8" customWidth="1"/>
    <col min="12808" max="12808" width="13.7109375" style="8" customWidth="1"/>
    <col min="12809" max="12809" width="7.7109375" style="8" customWidth="1"/>
    <col min="12810" max="12810" width="8.140625" style="8" customWidth="1"/>
    <col min="12811" max="12811" width="14.85546875" style="8" customWidth="1"/>
    <col min="12812" max="12812" width="12.28515625" style="8" customWidth="1"/>
    <col min="12813" max="12813" width="11.7109375" style="8" customWidth="1"/>
    <col min="12814" max="13055" width="9.140625" style="8" customWidth="1"/>
    <col min="13056" max="13056" width="4.7109375" style="8"/>
    <col min="13057" max="13057" width="5.28515625" style="8" customWidth="1"/>
    <col min="13058" max="13058" width="31.28515625" style="8" customWidth="1"/>
    <col min="13059" max="13059" width="6.140625" style="8" customWidth="1"/>
    <col min="13060" max="13060" width="14.42578125" style="8" customWidth="1"/>
    <col min="13061" max="13061" width="6.140625" style="8" customWidth="1"/>
    <col min="13062" max="13062" width="10.7109375" style="8" customWidth="1"/>
    <col min="13063" max="13063" width="6.140625" style="8" customWidth="1"/>
    <col min="13064" max="13064" width="13.7109375" style="8" customWidth="1"/>
    <col min="13065" max="13065" width="7.7109375" style="8" customWidth="1"/>
    <col min="13066" max="13066" width="8.140625" style="8" customWidth="1"/>
    <col min="13067" max="13067" width="14.85546875" style="8" customWidth="1"/>
    <col min="13068" max="13068" width="12.28515625" style="8" customWidth="1"/>
    <col min="13069" max="13069" width="11.7109375" style="8" customWidth="1"/>
    <col min="13070" max="13311" width="9.140625" style="8" customWidth="1"/>
    <col min="13312" max="13312" width="4.7109375" style="8"/>
    <col min="13313" max="13313" width="5.28515625" style="8" customWidth="1"/>
    <col min="13314" max="13314" width="31.28515625" style="8" customWidth="1"/>
    <col min="13315" max="13315" width="6.140625" style="8" customWidth="1"/>
    <col min="13316" max="13316" width="14.42578125" style="8" customWidth="1"/>
    <col min="13317" max="13317" width="6.140625" style="8" customWidth="1"/>
    <col min="13318" max="13318" width="10.7109375" style="8" customWidth="1"/>
    <col min="13319" max="13319" width="6.140625" style="8" customWidth="1"/>
    <col min="13320" max="13320" width="13.7109375" style="8" customWidth="1"/>
    <col min="13321" max="13321" width="7.7109375" style="8" customWidth="1"/>
    <col min="13322" max="13322" width="8.140625" style="8" customWidth="1"/>
    <col min="13323" max="13323" width="14.85546875" style="8" customWidth="1"/>
    <col min="13324" max="13324" width="12.28515625" style="8" customWidth="1"/>
    <col min="13325" max="13325" width="11.7109375" style="8" customWidth="1"/>
    <col min="13326" max="13567" width="9.140625" style="8" customWidth="1"/>
    <col min="13568" max="13568" width="4.7109375" style="8"/>
    <col min="13569" max="13569" width="5.28515625" style="8" customWidth="1"/>
    <col min="13570" max="13570" width="31.28515625" style="8" customWidth="1"/>
    <col min="13571" max="13571" width="6.140625" style="8" customWidth="1"/>
    <col min="13572" max="13572" width="14.42578125" style="8" customWidth="1"/>
    <col min="13573" max="13573" width="6.140625" style="8" customWidth="1"/>
    <col min="13574" max="13574" width="10.7109375" style="8" customWidth="1"/>
    <col min="13575" max="13575" width="6.140625" style="8" customWidth="1"/>
    <col min="13576" max="13576" width="13.7109375" style="8" customWidth="1"/>
    <col min="13577" max="13577" width="7.7109375" style="8" customWidth="1"/>
    <col min="13578" max="13578" width="8.140625" style="8" customWidth="1"/>
    <col min="13579" max="13579" width="14.85546875" style="8" customWidth="1"/>
    <col min="13580" max="13580" width="12.28515625" style="8" customWidth="1"/>
    <col min="13581" max="13581" width="11.7109375" style="8" customWidth="1"/>
    <col min="13582" max="13823" width="9.140625" style="8" customWidth="1"/>
    <col min="13824" max="13824" width="4.7109375" style="8"/>
    <col min="13825" max="13825" width="5.28515625" style="8" customWidth="1"/>
    <col min="13826" max="13826" width="31.28515625" style="8" customWidth="1"/>
    <col min="13827" max="13827" width="6.140625" style="8" customWidth="1"/>
    <col min="13828" max="13828" width="14.42578125" style="8" customWidth="1"/>
    <col min="13829" max="13829" width="6.140625" style="8" customWidth="1"/>
    <col min="13830" max="13830" width="10.7109375" style="8" customWidth="1"/>
    <col min="13831" max="13831" width="6.140625" style="8" customWidth="1"/>
    <col min="13832" max="13832" width="13.7109375" style="8" customWidth="1"/>
    <col min="13833" max="13833" width="7.7109375" style="8" customWidth="1"/>
    <col min="13834" max="13834" width="8.140625" style="8" customWidth="1"/>
    <col min="13835" max="13835" width="14.85546875" style="8" customWidth="1"/>
    <col min="13836" max="13836" width="12.28515625" style="8" customWidth="1"/>
    <col min="13837" max="13837" width="11.7109375" style="8" customWidth="1"/>
    <col min="13838" max="14079" width="9.140625" style="8" customWidth="1"/>
    <col min="14080" max="14080" width="4.7109375" style="8"/>
    <col min="14081" max="14081" width="5.28515625" style="8" customWidth="1"/>
    <col min="14082" max="14082" width="31.28515625" style="8" customWidth="1"/>
    <col min="14083" max="14083" width="6.140625" style="8" customWidth="1"/>
    <col min="14084" max="14084" width="14.42578125" style="8" customWidth="1"/>
    <col min="14085" max="14085" width="6.140625" style="8" customWidth="1"/>
    <col min="14086" max="14086" width="10.7109375" style="8" customWidth="1"/>
    <col min="14087" max="14087" width="6.140625" style="8" customWidth="1"/>
    <col min="14088" max="14088" width="13.7109375" style="8" customWidth="1"/>
    <col min="14089" max="14089" width="7.7109375" style="8" customWidth="1"/>
    <col min="14090" max="14090" width="8.140625" style="8" customWidth="1"/>
    <col min="14091" max="14091" width="14.85546875" style="8" customWidth="1"/>
    <col min="14092" max="14092" width="12.28515625" style="8" customWidth="1"/>
    <col min="14093" max="14093" width="11.7109375" style="8" customWidth="1"/>
    <col min="14094" max="14335" width="9.140625" style="8" customWidth="1"/>
    <col min="14336" max="14336" width="4.7109375" style="8"/>
    <col min="14337" max="14337" width="5.28515625" style="8" customWidth="1"/>
    <col min="14338" max="14338" width="31.28515625" style="8" customWidth="1"/>
    <col min="14339" max="14339" width="6.140625" style="8" customWidth="1"/>
    <col min="14340" max="14340" width="14.42578125" style="8" customWidth="1"/>
    <col min="14341" max="14341" width="6.140625" style="8" customWidth="1"/>
    <col min="14342" max="14342" width="10.7109375" style="8" customWidth="1"/>
    <col min="14343" max="14343" width="6.140625" style="8" customWidth="1"/>
    <col min="14344" max="14344" width="13.7109375" style="8" customWidth="1"/>
    <col min="14345" max="14345" width="7.7109375" style="8" customWidth="1"/>
    <col min="14346" max="14346" width="8.140625" style="8" customWidth="1"/>
    <col min="14347" max="14347" width="14.85546875" style="8" customWidth="1"/>
    <col min="14348" max="14348" width="12.28515625" style="8" customWidth="1"/>
    <col min="14349" max="14349" width="11.7109375" style="8" customWidth="1"/>
    <col min="14350" max="14591" width="9.140625" style="8" customWidth="1"/>
    <col min="14592" max="14592" width="4.7109375" style="8"/>
    <col min="14593" max="14593" width="5.28515625" style="8" customWidth="1"/>
    <col min="14594" max="14594" width="31.28515625" style="8" customWidth="1"/>
    <col min="14595" max="14595" width="6.140625" style="8" customWidth="1"/>
    <col min="14596" max="14596" width="14.42578125" style="8" customWidth="1"/>
    <col min="14597" max="14597" width="6.140625" style="8" customWidth="1"/>
    <col min="14598" max="14598" width="10.7109375" style="8" customWidth="1"/>
    <col min="14599" max="14599" width="6.140625" style="8" customWidth="1"/>
    <col min="14600" max="14600" width="13.7109375" style="8" customWidth="1"/>
    <col min="14601" max="14601" width="7.7109375" style="8" customWidth="1"/>
    <col min="14602" max="14602" width="8.140625" style="8" customWidth="1"/>
    <col min="14603" max="14603" width="14.85546875" style="8" customWidth="1"/>
    <col min="14604" max="14604" width="12.28515625" style="8" customWidth="1"/>
    <col min="14605" max="14605" width="11.7109375" style="8" customWidth="1"/>
    <col min="14606" max="14847" width="9.140625" style="8" customWidth="1"/>
    <col min="14848" max="14848" width="4.7109375" style="8"/>
    <col min="14849" max="14849" width="5.28515625" style="8" customWidth="1"/>
    <col min="14850" max="14850" width="31.28515625" style="8" customWidth="1"/>
    <col min="14851" max="14851" width="6.140625" style="8" customWidth="1"/>
    <col min="14852" max="14852" width="14.42578125" style="8" customWidth="1"/>
    <col min="14853" max="14853" width="6.140625" style="8" customWidth="1"/>
    <col min="14854" max="14854" width="10.7109375" style="8" customWidth="1"/>
    <col min="14855" max="14855" width="6.140625" style="8" customWidth="1"/>
    <col min="14856" max="14856" width="13.7109375" style="8" customWidth="1"/>
    <col min="14857" max="14857" width="7.7109375" style="8" customWidth="1"/>
    <col min="14858" max="14858" width="8.140625" style="8" customWidth="1"/>
    <col min="14859" max="14859" width="14.85546875" style="8" customWidth="1"/>
    <col min="14860" max="14860" width="12.28515625" style="8" customWidth="1"/>
    <col min="14861" max="14861" width="11.7109375" style="8" customWidth="1"/>
    <col min="14862" max="15103" width="9.140625" style="8" customWidth="1"/>
    <col min="15104" max="15104" width="4.7109375" style="8"/>
    <col min="15105" max="15105" width="5.28515625" style="8" customWidth="1"/>
    <col min="15106" max="15106" width="31.28515625" style="8" customWidth="1"/>
    <col min="15107" max="15107" width="6.140625" style="8" customWidth="1"/>
    <col min="15108" max="15108" width="14.42578125" style="8" customWidth="1"/>
    <col min="15109" max="15109" width="6.140625" style="8" customWidth="1"/>
    <col min="15110" max="15110" width="10.7109375" style="8" customWidth="1"/>
    <col min="15111" max="15111" width="6.140625" style="8" customWidth="1"/>
    <col min="15112" max="15112" width="13.7109375" style="8" customWidth="1"/>
    <col min="15113" max="15113" width="7.7109375" style="8" customWidth="1"/>
    <col min="15114" max="15114" width="8.140625" style="8" customWidth="1"/>
    <col min="15115" max="15115" width="14.85546875" style="8" customWidth="1"/>
    <col min="15116" max="15116" width="12.28515625" style="8" customWidth="1"/>
    <col min="15117" max="15117" width="11.7109375" style="8" customWidth="1"/>
    <col min="15118" max="15359" width="9.140625" style="8" customWidth="1"/>
    <col min="15360" max="15360" width="4.7109375" style="8"/>
    <col min="15361" max="15361" width="5.28515625" style="8" customWidth="1"/>
    <col min="15362" max="15362" width="31.28515625" style="8" customWidth="1"/>
    <col min="15363" max="15363" width="6.140625" style="8" customWidth="1"/>
    <col min="15364" max="15364" width="14.42578125" style="8" customWidth="1"/>
    <col min="15365" max="15365" width="6.140625" style="8" customWidth="1"/>
    <col min="15366" max="15366" width="10.7109375" style="8" customWidth="1"/>
    <col min="15367" max="15367" width="6.140625" style="8" customWidth="1"/>
    <col min="15368" max="15368" width="13.7109375" style="8" customWidth="1"/>
    <col min="15369" max="15369" width="7.7109375" style="8" customWidth="1"/>
    <col min="15370" max="15370" width="8.140625" style="8" customWidth="1"/>
    <col min="15371" max="15371" width="14.85546875" style="8" customWidth="1"/>
    <col min="15372" max="15372" width="12.28515625" style="8" customWidth="1"/>
    <col min="15373" max="15373" width="11.7109375" style="8" customWidth="1"/>
    <col min="15374" max="15615" width="9.140625" style="8" customWidth="1"/>
    <col min="15616" max="15616" width="4.7109375" style="8"/>
    <col min="15617" max="15617" width="5.28515625" style="8" customWidth="1"/>
    <col min="15618" max="15618" width="31.28515625" style="8" customWidth="1"/>
    <col min="15619" max="15619" width="6.140625" style="8" customWidth="1"/>
    <col min="15620" max="15620" width="14.42578125" style="8" customWidth="1"/>
    <col min="15621" max="15621" width="6.140625" style="8" customWidth="1"/>
    <col min="15622" max="15622" width="10.7109375" style="8" customWidth="1"/>
    <col min="15623" max="15623" width="6.140625" style="8" customWidth="1"/>
    <col min="15624" max="15624" width="13.7109375" style="8" customWidth="1"/>
    <col min="15625" max="15625" width="7.7109375" style="8" customWidth="1"/>
    <col min="15626" max="15626" width="8.140625" style="8" customWidth="1"/>
    <col min="15627" max="15627" width="14.85546875" style="8" customWidth="1"/>
    <col min="15628" max="15628" width="12.28515625" style="8" customWidth="1"/>
    <col min="15629" max="15629" width="11.7109375" style="8" customWidth="1"/>
    <col min="15630" max="15871" width="9.140625" style="8" customWidth="1"/>
    <col min="15872" max="15872" width="4.7109375" style="8"/>
    <col min="15873" max="15873" width="5.28515625" style="8" customWidth="1"/>
    <col min="15874" max="15874" width="31.28515625" style="8" customWidth="1"/>
    <col min="15875" max="15875" width="6.140625" style="8" customWidth="1"/>
    <col min="15876" max="15876" width="14.42578125" style="8" customWidth="1"/>
    <col min="15877" max="15877" width="6.140625" style="8" customWidth="1"/>
    <col min="15878" max="15878" width="10.7109375" style="8" customWidth="1"/>
    <col min="15879" max="15879" width="6.140625" style="8" customWidth="1"/>
    <col min="15880" max="15880" width="13.7109375" style="8" customWidth="1"/>
    <col min="15881" max="15881" width="7.7109375" style="8" customWidth="1"/>
    <col min="15882" max="15882" width="8.140625" style="8" customWidth="1"/>
    <col min="15883" max="15883" width="14.85546875" style="8" customWidth="1"/>
    <col min="15884" max="15884" width="12.28515625" style="8" customWidth="1"/>
    <col min="15885" max="15885" width="11.7109375" style="8" customWidth="1"/>
    <col min="15886" max="16127" width="9.140625" style="8" customWidth="1"/>
    <col min="16128" max="16128" width="4.7109375" style="8"/>
    <col min="16129" max="16129" width="5.28515625" style="8" customWidth="1"/>
    <col min="16130" max="16130" width="31.28515625" style="8" customWidth="1"/>
    <col min="16131" max="16131" width="6.140625" style="8" customWidth="1"/>
    <col min="16132" max="16132" width="14.42578125" style="8" customWidth="1"/>
    <col min="16133" max="16133" width="6.140625" style="8" customWidth="1"/>
    <col min="16134" max="16134" width="10.7109375" style="8" customWidth="1"/>
    <col min="16135" max="16135" width="6.140625" style="8" customWidth="1"/>
    <col min="16136" max="16136" width="13.7109375" style="8" customWidth="1"/>
    <col min="16137" max="16137" width="7.7109375" style="8" customWidth="1"/>
    <col min="16138" max="16138" width="8.140625" style="8" customWidth="1"/>
    <col min="16139" max="16139" width="14.85546875" style="8" customWidth="1"/>
    <col min="16140" max="16140" width="12.28515625" style="8" customWidth="1"/>
    <col min="16141" max="16141" width="11.7109375" style="8" customWidth="1"/>
    <col min="16142" max="16383" width="9.140625" style="8" customWidth="1"/>
    <col min="16384" max="16384" width="4.7109375" style="8"/>
  </cols>
  <sheetData>
    <row r="1" spans="1:256" x14ac:dyDescent="0.2">
      <c r="B1" s="5"/>
      <c r="L1" s="812" t="s">
        <v>410</v>
      </c>
      <c r="M1" s="812"/>
    </row>
    <row r="2" spans="1:256" ht="15.75" customHeight="1" x14ac:dyDescent="0.2">
      <c r="A2" s="847" t="s">
        <v>411</v>
      </c>
      <c r="B2" s="847"/>
      <c r="C2" s="847"/>
      <c r="D2" s="847"/>
      <c r="E2" s="847"/>
      <c r="F2" s="847"/>
      <c r="G2" s="847"/>
      <c r="H2" s="847"/>
      <c r="I2" s="847"/>
      <c r="J2" s="847"/>
      <c r="K2" s="847"/>
      <c r="L2" s="847"/>
      <c r="M2" s="847"/>
    </row>
    <row r="3" spans="1:256" ht="15.75" customHeight="1" x14ac:dyDescent="0.2">
      <c r="A3" s="847" t="s">
        <v>740</v>
      </c>
      <c r="B3" s="847"/>
      <c r="C3" s="847"/>
      <c r="D3" s="847"/>
      <c r="E3" s="847"/>
      <c r="F3" s="847"/>
      <c r="G3" s="847"/>
      <c r="H3" s="847"/>
      <c r="I3" s="847"/>
      <c r="J3" s="847"/>
      <c r="K3" s="847"/>
      <c r="L3" s="847"/>
      <c r="M3" s="847"/>
    </row>
    <row r="4" spans="1:256" ht="15.75" x14ac:dyDescent="0.2">
      <c r="A4" s="13"/>
      <c r="B4" s="343"/>
      <c r="C4" s="343"/>
      <c r="D4" s="641"/>
      <c r="E4" s="343"/>
      <c r="F4" s="641"/>
      <c r="G4" s="343"/>
      <c r="H4" s="641"/>
      <c r="I4" s="13"/>
      <c r="J4" s="343"/>
      <c r="K4" s="641"/>
      <c r="L4" s="343"/>
      <c r="M4" s="11"/>
    </row>
    <row r="5" spans="1:256" ht="27.75" customHeight="1" x14ac:dyDescent="0.2">
      <c r="A5" s="845" t="s">
        <v>2</v>
      </c>
      <c r="B5" s="845" t="s">
        <v>3</v>
      </c>
      <c r="C5" s="848" t="s">
        <v>4</v>
      </c>
      <c r="D5" s="848"/>
      <c r="E5" s="848" t="s">
        <v>5</v>
      </c>
      <c r="F5" s="848"/>
      <c r="G5" s="848" t="s">
        <v>6</v>
      </c>
      <c r="H5" s="848"/>
      <c r="I5" s="848" t="s">
        <v>7</v>
      </c>
      <c r="J5" s="848" t="s">
        <v>8</v>
      </c>
      <c r="K5" s="846" t="s">
        <v>9</v>
      </c>
      <c r="L5" s="846" t="s">
        <v>10</v>
      </c>
      <c r="M5" s="846" t="s">
        <v>11</v>
      </c>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8"/>
      <c r="EQ5" s="108"/>
      <c r="ER5" s="108"/>
      <c r="ES5" s="108"/>
      <c r="ET5" s="108"/>
      <c r="EU5" s="108"/>
      <c r="EV5" s="108"/>
      <c r="EW5" s="108"/>
      <c r="EX5" s="108"/>
      <c r="EY5" s="108"/>
      <c r="EZ5" s="108"/>
      <c r="FA5" s="108"/>
      <c r="FB5" s="108"/>
      <c r="FC5" s="108"/>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c r="IK5" s="108"/>
      <c r="IL5" s="108"/>
      <c r="IM5" s="108"/>
      <c r="IN5" s="108"/>
      <c r="IO5" s="108"/>
      <c r="IP5" s="108"/>
      <c r="IQ5" s="108"/>
      <c r="IR5" s="108"/>
      <c r="IS5" s="108"/>
      <c r="IT5" s="108"/>
      <c r="IU5" s="108"/>
      <c r="IV5" s="108"/>
    </row>
    <row r="6" spans="1:256" ht="27.75" customHeight="1" x14ac:dyDescent="0.2">
      <c r="A6" s="845"/>
      <c r="B6" s="845"/>
      <c r="C6" s="612" t="s">
        <v>12</v>
      </c>
      <c r="D6" s="509" t="s">
        <v>13</v>
      </c>
      <c r="E6" s="612" t="s">
        <v>12</v>
      </c>
      <c r="F6" s="509" t="s">
        <v>13</v>
      </c>
      <c r="G6" s="612" t="s">
        <v>12</v>
      </c>
      <c r="H6" s="509" t="s">
        <v>13</v>
      </c>
      <c r="I6" s="848"/>
      <c r="J6" s="848"/>
      <c r="K6" s="846"/>
      <c r="L6" s="846"/>
      <c r="M6" s="846"/>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108"/>
      <c r="DJ6" s="108"/>
      <c r="DK6" s="108"/>
      <c r="DL6" s="108"/>
      <c r="DM6" s="108"/>
      <c r="DN6" s="108"/>
      <c r="DO6" s="108"/>
      <c r="DP6" s="108"/>
      <c r="DQ6" s="108"/>
      <c r="DR6" s="108"/>
      <c r="DS6" s="108"/>
      <c r="DT6" s="108"/>
      <c r="DU6" s="108"/>
      <c r="DV6" s="108"/>
      <c r="DW6" s="108"/>
      <c r="DX6" s="108"/>
      <c r="DY6" s="108"/>
      <c r="DZ6" s="108"/>
      <c r="EA6" s="108"/>
      <c r="EB6" s="108"/>
      <c r="EC6" s="108"/>
      <c r="ED6" s="108"/>
      <c r="EE6" s="108"/>
      <c r="EF6" s="108"/>
      <c r="EG6" s="108"/>
      <c r="EH6" s="108"/>
      <c r="EI6" s="108"/>
      <c r="EJ6" s="108"/>
      <c r="EK6" s="108"/>
      <c r="EL6" s="108"/>
      <c r="EM6" s="108"/>
      <c r="EN6" s="108"/>
      <c r="EO6" s="108"/>
      <c r="EP6" s="108"/>
      <c r="EQ6" s="108"/>
      <c r="ER6" s="108"/>
      <c r="ES6" s="108"/>
      <c r="ET6" s="108"/>
      <c r="EU6" s="108"/>
      <c r="EV6" s="108"/>
      <c r="EW6" s="108"/>
      <c r="EX6" s="108"/>
      <c r="EY6" s="108"/>
      <c r="EZ6" s="108"/>
      <c r="FA6" s="108"/>
      <c r="FB6" s="108"/>
      <c r="FC6" s="108"/>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108"/>
      <c r="GB6" s="108"/>
      <c r="GC6" s="108"/>
      <c r="GD6" s="108"/>
      <c r="GE6" s="108"/>
      <c r="GF6" s="108"/>
      <c r="GG6" s="108"/>
      <c r="GH6" s="108"/>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08"/>
      <c r="IB6" s="108"/>
      <c r="IC6" s="108"/>
      <c r="ID6" s="108"/>
      <c r="IE6" s="108"/>
      <c r="IF6" s="108"/>
      <c r="IG6" s="108"/>
      <c r="IH6" s="108"/>
      <c r="II6" s="108"/>
      <c r="IJ6" s="108"/>
      <c r="IK6" s="108"/>
      <c r="IL6" s="108"/>
      <c r="IM6" s="108"/>
      <c r="IN6" s="108"/>
      <c r="IO6" s="108"/>
      <c r="IP6" s="108"/>
      <c r="IQ6" s="108"/>
      <c r="IR6" s="108"/>
      <c r="IS6" s="108"/>
      <c r="IT6" s="108"/>
      <c r="IU6" s="108"/>
      <c r="IV6" s="108"/>
    </row>
    <row r="7" spans="1:256" ht="22.5" x14ac:dyDescent="0.2">
      <c r="A7" s="508">
        <v>1</v>
      </c>
      <c r="B7" s="508">
        <v>2</v>
      </c>
      <c r="C7" s="508">
        <v>3</v>
      </c>
      <c r="D7" s="508">
        <v>4</v>
      </c>
      <c r="E7" s="508">
        <v>5</v>
      </c>
      <c r="F7" s="508">
        <v>6</v>
      </c>
      <c r="G7" s="508">
        <v>7</v>
      </c>
      <c r="H7" s="508">
        <v>8</v>
      </c>
      <c r="I7" s="510">
        <v>9</v>
      </c>
      <c r="J7" s="510" t="s">
        <v>14</v>
      </c>
      <c r="K7" s="154" t="s">
        <v>15</v>
      </c>
      <c r="L7" s="510">
        <v>12</v>
      </c>
      <c r="M7" s="510">
        <v>13</v>
      </c>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c r="EK7" s="109"/>
      <c r="EL7" s="109"/>
      <c r="EM7" s="109"/>
      <c r="EN7" s="109"/>
      <c r="EO7" s="109"/>
      <c r="EP7" s="109"/>
      <c r="EQ7" s="109"/>
      <c r="ER7" s="109"/>
      <c r="ES7" s="109"/>
      <c r="ET7" s="109"/>
      <c r="EU7" s="109"/>
      <c r="EV7" s="109"/>
      <c r="EW7" s="109"/>
      <c r="EX7" s="109"/>
      <c r="EY7" s="109"/>
      <c r="EZ7" s="109"/>
      <c r="FA7" s="109"/>
      <c r="FB7" s="109"/>
      <c r="FC7" s="109"/>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c r="HD7" s="109"/>
      <c r="HE7" s="109"/>
      <c r="HF7" s="109"/>
      <c r="HG7" s="109"/>
      <c r="HH7" s="109"/>
      <c r="HI7" s="109"/>
      <c r="HJ7" s="109"/>
      <c r="HK7" s="109"/>
      <c r="HL7" s="109"/>
      <c r="HM7" s="109"/>
      <c r="HN7" s="109"/>
      <c r="HO7" s="109"/>
      <c r="HP7" s="109"/>
      <c r="HQ7" s="109"/>
      <c r="HR7" s="109"/>
      <c r="HS7" s="109"/>
      <c r="HT7" s="109"/>
      <c r="HU7" s="109"/>
      <c r="HV7" s="109"/>
      <c r="HW7" s="109"/>
      <c r="HX7" s="109"/>
      <c r="HY7" s="109"/>
      <c r="HZ7" s="109"/>
      <c r="IA7" s="109"/>
      <c r="IB7" s="109"/>
      <c r="IC7" s="109"/>
      <c r="ID7" s="109"/>
      <c r="IE7" s="109"/>
      <c r="IF7" s="109"/>
      <c r="IG7" s="109"/>
      <c r="IH7" s="109"/>
      <c r="II7" s="109"/>
      <c r="IJ7" s="109"/>
      <c r="IK7" s="109"/>
      <c r="IL7" s="109"/>
      <c r="IM7" s="109"/>
      <c r="IN7" s="109"/>
      <c r="IO7" s="109"/>
      <c r="IP7" s="109"/>
      <c r="IQ7" s="109"/>
      <c r="IR7" s="109"/>
      <c r="IS7" s="109"/>
      <c r="IT7" s="109"/>
      <c r="IU7" s="109"/>
      <c r="IV7" s="109"/>
    </row>
    <row r="8" spans="1:256" x14ac:dyDescent="0.2">
      <c r="A8" s="451" t="s">
        <v>18</v>
      </c>
      <c r="B8" s="449" t="s">
        <v>19</v>
      </c>
      <c r="C8" s="50">
        <v>2</v>
      </c>
      <c r="D8" s="511">
        <v>108313</v>
      </c>
      <c r="E8" s="50"/>
      <c r="F8" s="511"/>
      <c r="G8" s="50"/>
      <c r="H8" s="511"/>
      <c r="I8" s="50">
        <v>0</v>
      </c>
      <c r="J8" s="50">
        <v>2</v>
      </c>
      <c r="K8" s="511">
        <v>108313</v>
      </c>
      <c r="L8" s="51">
        <v>6.0891983346277254E-2</v>
      </c>
      <c r="M8" s="51">
        <v>9.2123445416858588E-2</v>
      </c>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0"/>
      <c r="CN8" s="110"/>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0"/>
      <c r="EG8" s="110"/>
      <c r="EH8" s="110"/>
      <c r="EI8" s="110"/>
      <c r="EJ8" s="110"/>
      <c r="EK8" s="110"/>
      <c r="EL8" s="110"/>
      <c r="EM8" s="110"/>
      <c r="EN8" s="110"/>
      <c r="EO8" s="110"/>
      <c r="EP8" s="110"/>
      <c r="EQ8" s="110"/>
      <c r="ER8" s="110"/>
      <c r="ES8" s="110"/>
      <c r="ET8" s="110"/>
      <c r="EU8" s="110"/>
      <c r="EV8" s="110"/>
      <c r="EW8" s="110"/>
      <c r="EX8" s="110"/>
      <c r="EY8" s="110"/>
      <c r="EZ8" s="110"/>
      <c r="FA8" s="110"/>
      <c r="FB8" s="110"/>
      <c r="FC8" s="110"/>
      <c r="FD8" s="110"/>
      <c r="FE8" s="110"/>
      <c r="FF8" s="110"/>
      <c r="FG8" s="110"/>
      <c r="FH8" s="110"/>
      <c r="FI8" s="110"/>
      <c r="FJ8" s="110"/>
      <c r="FK8" s="110"/>
      <c r="FL8" s="110"/>
      <c r="FM8" s="110"/>
      <c r="FN8" s="110"/>
      <c r="FO8" s="110"/>
      <c r="FP8" s="110"/>
      <c r="FQ8" s="110"/>
      <c r="FR8" s="110"/>
      <c r="FS8" s="110"/>
      <c r="FT8" s="110"/>
      <c r="FU8" s="110"/>
      <c r="FV8" s="110"/>
      <c r="FW8" s="110"/>
      <c r="FX8" s="110"/>
      <c r="FY8" s="110"/>
      <c r="FZ8" s="110"/>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0"/>
      <c r="HS8" s="110"/>
      <c r="HT8" s="110"/>
      <c r="HU8" s="110"/>
      <c r="HV8" s="110"/>
      <c r="HW8" s="110"/>
      <c r="HX8" s="110"/>
      <c r="HY8" s="110"/>
      <c r="HZ8" s="110"/>
      <c r="IA8" s="110"/>
      <c r="IB8" s="110"/>
      <c r="IC8" s="110"/>
      <c r="ID8" s="110"/>
      <c r="IE8" s="110"/>
      <c r="IF8" s="110"/>
      <c r="IG8" s="110"/>
      <c r="IH8" s="110"/>
      <c r="II8" s="110"/>
      <c r="IJ8" s="110"/>
      <c r="IK8" s="110"/>
      <c r="IL8" s="110"/>
      <c r="IM8" s="110"/>
      <c r="IN8" s="110"/>
      <c r="IO8" s="110"/>
      <c r="IP8" s="110"/>
      <c r="IQ8" s="110"/>
      <c r="IR8" s="110"/>
      <c r="IS8" s="110"/>
      <c r="IT8" s="110"/>
      <c r="IU8" s="110"/>
      <c r="IV8" s="110"/>
    </row>
    <row r="9" spans="1:256" ht="22.5" x14ac:dyDescent="0.2">
      <c r="A9" s="452" t="s">
        <v>20</v>
      </c>
      <c r="B9" s="450" t="s">
        <v>21</v>
      </c>
      <c r="C9" s="53">
        <v>9</v>
      </c>
      <c r="D9" s="512">
        <v>444970</v>
      </c>
      <c r="E9" s="53"/>
      <c r="F9" s="512"/>
      <c r="G9" s="53"/>
      <c r="H9" s="512"/>
      <c r="I9" s="53">
        <v>0</v>
      </c>
      <c r="J9" s="53">
        <v>9</v>
      </c>
      <c r="K9" s="643">
        <v>444970</v>
      </c>
      <c r="L9" s="54">
        <v>0.25015562148212117</v>
      </c>
      <c r="M9" s="54">
        <v>0.41455550437586364</v>
      </c>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0"/>
      <c r="DU9" s="110"/>
      <c r="DV9" s="110"/>
      <c r="DW9" s="110"/>
      <c r="DX9" s="110"/>
      <c r="DY9" s="110"/>
      <c r="DZ9" s="110"/>
      <c r="EA9" s="110"/>
      <c r="EB9" s="110"/>
      <c r="EC9" s="110"/>
      <c r="ED9" s="110"/>
      <c r="EE9" s="110"/>
      <c r="EF9" s="110"/>
      <c r="EG9" s="110"/>
      <c r="EH9" s="110"/>
      <c r="EI9" s="110"/>
      <c r="EJ9" s="110"/>
      <c r="EK9" s="110"/>
      <c r="EL9" s="110"/>
      <c r="EM9" s="110"/>
      <c r="EN9" s="110"/>
      <c r="EO9" s="110"/>
      <c r="EP9" s="110"/>
      <c r="EQ9" s="110"/>
      <c r="ER9" s="110"/>
      <c r="ES9" s="110"/>
      <c r="ET9" s="110"/>
      <c r="EU9" s="110"/>
      <c r="EV9" s="110"/>
      <c r="EW9" s="110"/>
      <c r="EX9" s="110"/>
      <c r="EY9" s="110"/>
      <c r="EZ9" s="110"/>
      <c r="FA9" s="110"/>
      <c r="FB9" s="110"/>
      <c r="FC9" s="110"/>
      <c r="FD9" s="110"/>
      <c r="FE9" s="110"/>
      <c r="FF9" s="110"/>
      <c r="FG9" s="110"/>
      <c r="FH9" s="110"/>
      <c r="FI9" s="110"/>
      <c r="FJ9" s="110"/>
      <c r="FK9" s="110"/>
      <c r="FL9" s="110"/>
      <c r="FM9" s="110"/>
      <c r="FN9" s="110"/>
      <c r="FO9" s="110"/>
      <c r="FP9" s="110"/>
      <c r="FQ9" s="110"/>
      <c r="FR9" s="110"/>
      <c r="FS9" s="110"/>
      <c r="FT9" s="110"/>
      <c r="FU9" s="110"/>
      <c r="FV9" s="110"/>
      <c r="FW9" s="110"/>
      <c r="FX9" s="110"/>
      <c r="FY9" s="110"/>
      <c r="FZ9" s="110"/>
      <c r="GA9" s="110"/>
      <c r="GB9" s="110"/>
      <c r="GC9" s="110"/>
      <c r="GD9" s="110"/>
      <c r="GE9" s="110"/>
      <c r="GF9" s="110"/>
      <c r="GG9" s="110"/>
      <c r="GH9" s="110"/>
      <c r="GI9" s="110"/>
      <c r="GJ9" s="110"/>
      <c r="GK9" s="110"/>
      <c r="GL9" s="110"/>
      <c r="GM9" s="110"/>
      <c r="GN9" s="110"/>
      <c r="GO9" s="110"/>
      <c r="GP9" s="110"/>
      <c r="GQ9" s="110"/>
      <c r="GR9" s="110"/>
      <c r="GS9" s="110"/>
      <c r="GT9" s="110"/>
      <c r="GU9" s="110"/>
      <c r="GV9" s="110"/>
      <c r="GW9" s="110"/>
      <c r="GX9" s="110"/>
      <c r="GY9" s="110"/>
      <c r="GZ9" s="110"/>
      <c r="HA9" s="110"/>
      <c r="HB9" s="110"/>
      <c r="HC9" s="110"/>
      <c r="HD9" s="110"/>
      <c r="HE9" s="110"/>
      <c r="HF9" s="110"/>
      <c r="HG9" s="110"/>
      <c r="HH9" s="110"/>
      <c r="HI9" s="110"/>
      <c r="HJ9" s="110"/>
      <c r="HK9" s="110"/>
      <c r="HL9" s="110"/>
      <c r="HM9" s="110"/>
      <c r="HN9" s="110"/>
      <c r="HO9" s="110"/>
      <c r="HP9" s="110"/>
      <c r="HQ9" s="110"/>
      <c r="HR9" s="110"/>
      <c r="HS9" s="110"/>
      <c r="HT9" s="110"/>
      <c r="HU9" s="110"/>
      <c r="HV9" s="110"/>
      <c r="HW9" s="110"/>
      <c r="HX9" s="110"/>
      <c r="HY9" s="110"/>
      <c r="HZ9" s="110"/>
      <c r="IA9" s="110"/>
      <c r="IB9" s="110"/>
      <c r="IC9" s="110"/>
      <c r="ID9" s="110"/>
      <c r="IE9" s="110"/>
      <c r="IF9" s="110"/>
      <c r="IG9" s="110"/>
      <c r="IH9" s="110"/>
      <c r="II9" s="110"/>
      <c r="IJ9" s="110"/>
      <c r="IK9" s="110"/>
      <c r="IL9" s="110"/>
      <c r="IM9" s="110"/>
      <c r="IN9" s="110"/>
      <c r="IO9" s="110"/>
      <c r="IP9" s="110"/>
      <c r="IQ9" s="110"/>
      <c r="IR9" s="110"/>
      <c r="IS9" s="110"/>
      <c r="IT9" s="110"/>
      <c r="IU9" s="110"/>
      <c r="IV9" s="110"/>
    </row>
    <row r="10" spans="1:256" ht="22.5" x14ac:dyDescent="0.2">
      <c r="A10" s="451" t="s">
        <v>24</v>
      </c>
      <c r="B10" s="449" t="s">
        <v>25</v>
      </c>
      <c r="C10" s="50">
        <v>2</v>
      </c>
      <c r="D10" s="511">
        <v>104998</v>
      </c>
      <c r="E10" s="50"/>
      <c r="F10" s="511"/>
      <c r="G10" s="50"/>
      <c r="H10" s="511"/>
      <c r="I10" s="50">
        <v>0</v>
      </c>
      <c r="J10" s="50">
        <v>2</v>
      </c>
      <c r="K10" s="511">
        <v>104998</v>
      </c>
      <c r="L10" s="51">
        <v>5.90283388641476E-2</v>
      </c>
      <c r="M10" s="51">
        <v>9.2123445416858588E-2</v>
      </c>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0"/>
      <c r="CN10" s="110"/>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0"/>
      <c r="EG10" s="110"/>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0"/>
      <c r="FZ10" s="110"/>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0"/>
      <c r="HS10" s="110"/>
      <c r="HT10" s="110"/>
      <c r="HU10" s="110"/>
      <c r="HV10" s="110"/>
      <c r="HW10" s="110"/>
      <c r="HX10" s="110"/>
      <c r="HY10" s="110"/>
      <c r="HZ10" s="110"/>
      <c r="IA10" s="110"/>
      <c r="IB10" s="110"/>
      <c r="IC10" s="110"/>
      <c r="ID10" s="110"/>
      <c r="IE10" s="110"/>
      <c r="IF10" s="110"/>
      <c r="IG10" s="110"/>
      <c r="IH10" s="110"/>
      <c r="II10" s="110"/>
      <c r="IJ10" s="110"/>
      <c r="IK10" s="110"/>
      <c r="IL10" s="110"/>
      <c r="IM10" s="110"/>
      <c r="IN10" s="110"/>
      <c r="IO10" s="110"/>
      <c r="IP10" s="110"/>
      <c r="IQ10" s="110"/>
      <c r="IR10" s="110"/>
      <c r="IS10" s="110"/>
      <c r="IT10" s="110"/>
      <c r="IU10" s="110"/>
      <c r="IV10" s="110"/>
    </row>
    <row r="11" spans="1:256" ht="22.5" x14ac:dyDescent="0.2">
      <c r="A11" s="452" t="s">
        <v>26</v>
      </c>
      <c r="B11" s="450" t="s">
        <v>27</v>
      </c>
      <c r="C11" s="53">
        <v>9</v>
      </c>
      <c r="D11" s="512">
        <v>501993.5</v>
      </c>
      <c r="E11" s="53">
        <v>1</v>
      </c>
      <c r="F11" s="512">
        <v>5643.63</v>
      </c>
      <c r="G11" s="53"/>
      <c r="H11" s="512"/>
      <c r="I11" s="53">
        <v>0</v>
      </c>
      <c r="J11" s="53">
        <v>10</v>
      </c>
      <c r="K11" s="643">
        <v>507637.13</v>
      </c>
      <c r="L11" s="54">
        <v>0.28538616478088485</v>
      </c>
      <c r="M11" s="54">
        <v>0.46061722708429298</v>
      </c>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c r="CC11" s="110"/>
      <c r="CD11" s="110"/>
      <c r="CE11" s="110"/>
      <c r="CF11" s="110"/>
      <c r="CG11" s="110"/>
      <c r="CH11" s="110"/>
      <c r="CI11" s="110"/>
      <c r="CJ11" s="110"/>
      <c r="CK11" s="110"/>
      <c r="CL11" s="110"/>
      <c r="CM11" s="110"/>
      <c r="CN11" s="110"/>
      <c r="CO11" s="110"/>
      <c r="CP11" s="110"/>
      <c r="CQ11" s="110"/>
      <c r="CR11" s="110"/>
      <c r="CS11" s="110"/>
      <c r="CT11" s="110"/>
      <c r="CU11" s="110"/>
      <c r="CV11" s="110"/>
      <c r="CW11" s="110"/>
      <c r="CX11" s="110"/>
      <c r="CY11" s="110"/>
      <c r="CZ11" s="110"/>
      <c r="DA11" s="110"/>
      <c r="DB11" s="110"/>
      <c r="DC11" s="110"/>
      <c r="DD11" s="110"/>
      <c r="DE11" s="110"/>
      <c r="DF11" s="110"/>
      <c r="DG11" s="110"/>
      <c r="DH11" s="110"/>
      <c r="DI11" s="110"/>
      <c r="DJ11" s="110"/>
      <c r="DK11" s="110"/>
      <c r="DL11" s="110"/>
      <c r="DM11" s="110"/>
      <c r="DN11" s="110"/>
      <c r="DO11" s="110"/>
      <c r="DP11" s="110"/>
      <c r="DQ11" s="110"/>
      <c r="DR11" s="110"/>
      <c r="DS11" s="110"/>
      <c r="DT11" s="110"/>
      <c r="DU11" s="110"/>
      <c r="DV11" s="110"/>
      <c r="DW11" s="110"/>
      <c r="DX11" s="110"/>
      <c r="DY11" s="110"/>
      <c r="DZ11" s="110"/>
      <c r="EA11" s="110"/>
      <c r="EB11" s="110"/>
      <c r="EC11" s="110"/>
      <c r="ED11" s="110"/>
      <c r="EE11" s="110"/>
      <c r="EF11" s="110"/>
      <c r="EG11" s="110"/>
      <c r="EH11" s="110"/>
      <c r="EI11" s="110"/>
      <c r="EJ11" s="110"/>
      <c r="EK11" s="110"/>
      <c r="EL11" s="110"/>
      <c r="EM11" s="110"/>
      <c r="EN11" s="110"/>
      <c r="EO11" s="110"/>
      <c r="EP11" s="110"/>
      <c r="EQ11" s="110"/>
      <c r="ER11" s="110"/>
      <c r="ES11" s="110"/>
      <c r="ET11" s="110"/>
      <c r="EU11" s="110"/>
      <c r="EV11" s="110"/>
      <c r="EW11" s="110"/>
      <c r="EX11" s="110"/>
      <c r="EY11" s="110"/>
      <c r="EZ11" s="110"/>
      <c r="FA11" s="110"/>
      <c r="FB11" s="110"/>
      <c r="FC11" s="110"/>
      <c r="FD11" s="110"/>
      <c r="FE11" s="110"/>
      <c r="FF11" s="110"/>
      <c r="FG11" s="110"/>
      <c r="FH11" s="110"/>
      <c r="FI11" s="110"/>
      <c r="FJ11" s="110"/>
      <c r="FK11" s="110"/>
      <c r="FL11" s="110"/>
      <c r="FM11" s="110"/>
      <c r="FN11" s="110"/>
      <c r="FO11" s="110"/>
      <c r="FP11" s="110"/>
      <c r="FQ11" s="110"/>
      <c r="FR11" s="110"/>
      <c r="FS11" s="110"/>
      <c r="FT11" s="110"/>
      <c r="FU11" s="110"/>
      <c r="FV11" s="110"/>
      <c r="FW11" s="110"/>
      <c r="FX11" s="110"/>
      <c r="FY11" s="110"/>
      <c r="FZ11" s="110"/>
      <c r="GA11" s="110"/>
      <c r="GB11" s="110"/>
      <c r="GC11" s="110"/>
      <c r="GD11" s="110"/>
      <c r="GE11" s="110"/>
      <c r="GF11" s="110"/>
      <c r="GG11" s="110"/>
      <c r="GH11" s="110"/>
      <c r="GI11" s="110"/>
      <c r="GJ11" s="110"/>
      <c r="GK11" s="110"/>
      <c r="GL11" s="110"/>
      <c r="GM11" s="110"/>
      <c r="GN11" s="110"/>
      <c r="GO11" s="110"/>
      <c r="GP11" s="110"/>
      <c r="GQ11" s="110"/>
      <c r="GR11" s="110"/>
      <c r="GS11" s="110"/>
      <c r="GT11" s="110"/>
      <c r="GU11" s="110"/>
      <c r="GV11" s="110"/>
      <c r="GW11" s="110"/>
      <c r="GX11" s="110"/>
      <c r="GY11" s="110"/>
      <c r="GZ11" s="110"/>
      <c r="HA11" s="110"/>
      <c r="HB11" s="110"/>
      <c r="HC11" s="110"/>
      <c r="HD11" s="110"/>
      <c r="HE11" s="110"/>
      <c r="HF11" s="110"/>
      <c r="HG11" s="110"/>
      <c r="HH11" s="110"/>
      <c r="HI11" s="110"/>
      <c r="HJ11" s="110"/>
      <c r="HK11" s="110"/>
      <c r="HL11" s="110"/>
      <c r="HM11" s="110"/>
      <c r="HN11" s="110"/>
      <c r="HO11" s="110"/>
      <c r="HP11" s="110"/>
      <c r="HQ11" s="110"/>
      <c r="HR11" s="110"/>
      <c r="HS11" s="110"/>
      <c r="HT11" s="110"/>
      <c r="HU11" s="110"/>
      <c r="HV11" s="110"/>
      <c r="HW11" s="110"/>
      <c r="HX11" s="110"/>
      <c r="HY11" s="110"/>
      <c r="HZ11" s="110"/>
      <c r="IA11" s="110"/>
      <c r="IB11" s="110"/>
      <c r="IC11" s="110"/>
      <c r="ID11" s="110"/>
      <c r="IE11" s="110"/>
      <c r="IF11" s="110"/>
      <c r="IG11" s="110"/>
      <c r="IH11" s="110"/>
      <c r="II11" s="110"/>
      <c r="IJ11" s="110"/>
      <c r="IK11" s="110"/>
      <c r="IL11" s="110"/>
      <c r="IM11" s="110"/>
      <c r="IN11" s="110"/>
      <c r="IO11" s="110"/>
      <c r="IP11" s="110"/>
      <c r="IQ11" s="110"/>
      <c r="IR11" s="110"/>
      <c r="IS11" s="110"/>
      <c r="IT11" s="110"/>
      <c r="IU11" s="110"/>
      <c r="IV11" s="110"/>
    </row>
    <row r="12" spans="1:256" x14ac:dyDescent="0.2">
      <c r="A12" s="451" t="s">
        <v>28</v>
      </c>
      <c r="B12" s="449" t="s">
        <v>29</v>
      </c>
      <c r="C12" s="50">
        <v>15</v>
      </c>
      <c r="D12" s="511">
        <v>826344</v>
      </c>
      <c r="E12" s="50"/>
      <c r="F12" s="511"/>
      <c r="G12" s="50"/>
      <c r="H12" s="511"/>
      <c r="I12" s="50">
        <v>0</v>
      </c>
      <c r="J12" s="50">
        <v>15</v>
      </c>
      <c r="K12" s="511">
        <v>826344</v>
      </c>
      <c r="L12" s="51">
        <v>0.46455850254628839</v>
      </c>
      <c r="M12" s="51">
        <v>0.69092584062643947</v>
      </c>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0"/>
      <c r="EG12" s="110"/>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0"/>
      <c r="FZ12" s="110"/>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0"/>
      <c r="HS12" s="110"/>
      <c r="HT12" s="110"/>
      <c r="HU12" s="110"/>
      <c r="HV12" s="110"/>
      <c r="HW12" s="110"/>
      <c r="HX12" s="110"/>
      <c r="HY12" s="110"/>
      <c r="HZ12" s="110"/>
      <c r="IA12" s="110"/>
      <c r="IB12" s="110"/>
      <c r="IC12" s="110"/>
      <c r="ID12" s="110"/>
      <c r="IE12" s="110"/>
      <c r="IF12" s="110"/>
      <c r="IG12" s="110"/>
      <c r="IH12" s="110"/>
      <c r="II12" s="110"/>
      <c r="IJ12" s="110"/>
      <c r="IK12" s="110"/>
      <c r="IL12" s="110"/>
      <c r="IM12" s="110"/>
      <c r="IN12" s="110"/>
      <c r="IO12" s="110"/>
      <c r="IP12" s="110"/>
      <c r="IQ12" s="110"/>
      <c r="IR12" s="110"/>
      <c r="IS12" s="110"/>
      <c r="IT12" s="110"/>
      <c r="IU12" s="110"/>
      <c r="IV12" s="110"/>
    </row>
    <row r="13" spans="1:256" x14ac:dyDescent="0.2">
      <c r="A13" s="452" t="s">
        <v>30</v>
      </c>
      <c r="B13" s="450" t="s">
        <v>31</v>
      </c>
      <c r="C13" s="53">
        <v>2</v>
      </c>
      <c r="D13" s="512">
        <v>96564</v>
      </c>
      <c r="E13" s="53"/>
      <c r="F13" s="512"/>
      <c r="G13" s="53"/>
      <c r="H13" s="512"/>
      <c r="I13" s="53">
        <v>0</v>
      </c>
      <c r="J13" s="53">
        <v>2</v>
      </c>
      <c r="K13" s="643">
        <v>96564</v>
      </c>
      <c r="L13" s="54">
        <v>5.4286867502976711E-2</v>
      </c>
      <c r="M13" s="54">
        <v>9.2123445416858588E-2</v>
      </c>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row>
    <row r="14" spans="1:256" x14ac:dyDescent="0.2">
      <c r="A14" s="451" t="s">
        <v>36</v>
      </c>
      <c r="B14" s="449" t="s">
        <v>37</v>
      </c>
      <c r="C14" s="50">
        <v>147</v>
      </c>
      <c r="D14" s="511">
        <v>4963363.24</v>
      </c>
      <c r="E14" s="50">
        <v>2</v>
      </c>
      <c r="F14" s="511">
        <v>4451.91</v>
      </c>
      <c r="G14" s="50">
        <v>3</v>
      </c>
      <c r="H14" s="511">
        <v>-28946.41</v>
      </c>
      <c r="I14" s="50">
        <v>1</v>
      </c>
      <c r="J14" s="50">
        <v>153</v>
      </c>
      <c r="K14" s="511">
        <v>4938868.74</v>
      </c>
      <c r="L14" s="51">
        <v>2.7765597210448361</v>
      </c>
      <c r="M14" s="51">
        <v>7.0474435743896819</v>
      </c>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row>
    <row r="15" spans="1:256" x14ac:dyDescent="0.2">
      <c r="A15" s="452" t="s">
        <v>38</v>
      </c>
      <c r="B15" s="450" t="s">
        <v>39</v>
      </c>
      <c r="C15" s="53">
        <v>1</v>
      </c>
      <c r="D15" s="512">
        <v>49780</v>
      </c>
      <c r="E15" s="53"/>
      <c r="F15" s="512"/>
      <c r="G15" s="53"/>
      <c r="H15" s="512"/>
      <c r="I15" s="53">
        <v>0</v>
      </c>
      <c r="J15" s="53">
        <v>1</v>
      </c>
      <c r="K15" s="643">
        <v>49780</v>
      </c>
      <c r="L15" s="54">
        <v>2.7985587426972585E-2</v>
      </c>
      <c r="M15" s="54">
        <v>4.6061722708429294E-2</v>
      </c>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row>
    <row r="16" spans="1:256" x14ac:dyDescent="0.2">
      <c r="A16" s="451" t="s">
        <v>40</v>
      </c>
      <c r="B16" s="449" t="s">
        <v>41</v>
      </c>
      <c r="C16" s="50">
        <v>3</v>
      </c>
      <c r="D16" s="511">
        <v>157908.62</v>
      </c>
      <c r="E16" s="50"/>
      <c r="F16" s="511"/>
      <c r="G16" s="50"/>
      <c r="H16" s="511"/>
      <c r="I16" s="50">
        <v>0</v>
      </c>
      <c r="J16" s="50">
        <v>3</v>
      </c>
      <c r="K16" s="511">
        <v>157908.62</v>
      </c>
      <c r="L16" s="51">
        <v>8.8773915035809406E-2</v>
      </c>
      <c r="M16" s="51">
        <v>0.13818516812528789</v>
      </c>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row>
    <row r="17" spans="1:256" x14ac:dyDescent="0.2">
      <c r="A17" s="452" t="s">
        <v>42</v>
      </c>
      <c r="B17" s="450" t="s">
        <v>43</v>
      </c>
      <c r="C17" s="53">
        <v>1</v>
      </c>
      <c r="D17" s="512">
        <v>59300</v>
      </c>
      <c r="E17" s="53"/>
      <c r="F17" s="512"/>
      <c r="G17" s="53"/>
      <c r="H17" s="512"/>
      <c r="I17" s="53">
        <v>0</v>
      </c>
      <c r="J17" s="53">
        <v>1</v>
      </c>
      <c r="K17" s="643">
        <v>59300</v>
      </c>
      <c r="L17" s="54">
        <v>3.3337592093601334E-2</v>
      </c>
      <c r="M17" s="54">
        <v>4.6061722708429294E-2</v>
      </c>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0"/>
      <c r="DV17" s="110"/>
      <c r="DW17" s="110"/>
      <c r="DX17" s="110"/>
      <c r="DY17" s="110"/>
      <c r="DZ17" s="110"/>
      <c r="EA17" s="110"/>
      <c r="EB17" s="110"/>
      <c r="EC17" s="110"/>
      <c r="ED17" s="110"/>
      <c r="EE17" s="110"/>
      <c r="EF17" s="110"/>
      <c r="EG17" s="110"/>
      <c r="EH17" s="110"/>
      <c r="EI17" s="110"/>
      <c r="EJ17" s="110"/>
      <c r="EK17" s="110"/>
      <c r="EL17" s="110"/>
      <c r="EM17" s="110"/>
      <c r="EN17" s="110"/>
      <c r="EO17" s="110"/>
      <c r="EP17" s="110"/>
      <c r="EQ17" s="110"/>
      <c r="ER17" s="110"/>
      <c r="ES17" s="110"/>
      <c r="ET17" s="110"/>
      <c r="EU17" s="110"/>
      <c r="EV17" s="110"/>
      <c r="EW17" s="110"/>
      <c r="EX17" s="110"/>
      <c r="EY17" s="110"/>
      <c r="EZ17" s="110"/>
      <c r="FA17" s="110"/>
      <c r="FB17" s="110"/>
      <c r="FC17" s="110"/>
      <c r="FD17" s="110"/>
      <c r="FE17" s="110"/>
      <c r="FF17" s="110"/>
      <c r="FG17" s="110"/>
      <c r="FH17" s="110"/>
      <c r="FI17" s="110"/>
      <c r="FJ17" s="110"/>
      <c r="FK17" s="110"/>
      <c r="FL17" s="110"/>
      <c r="FM17" s="110"/>
      <c r="FN17" s="110"/>
      <c r="FO17" s="110"/>
      <c r="FP17" s="110"/>
      <c r="FQ17" s="110"/>
      <c r="FR17" s="110"/>
      <c r="FS17" s="110"/>
      <c r="FT17" s="110"/>
      <c r="FU17" s="110"/>
      <c r="FV17" s="110"/>
      <c r="FW17" s="110"/>
      <c r="FX17" s="110"/>
      <c r="FY17" s="110"/>
      <c r="FZ17" s="110"/>
      <c r="GA17" s="110"/>
      <c r="GB17" s="110"/>
      <c r="GC17" s="110"/>
      <c r="GD17" s="110"/>
      <c r="GE17" s="110"/>
      <c r="GF17" s="110"/>
      <c r="GG17" s="110"/>
      <c r="GH17" s="110"/>
      <c r="GI17" s="110"/>
      <c r="GJ17" s="110"/>
      <c r="GK17" s="110"/>
      <c r="GL17" s="110"/>
      <c r="GM17" s="110"/>
      <c r="GN17" s="110"/>
      <c r="GO17" s="110"/>
      <c r="GP17" s="110"/>
      <c r="GQ17" s="110"/>
      <c r="GR17" s="110"/>
      <c r="GS17" s="110"/>
      <c r="GT17" s="110"/>
      <c r="GU17" s="110"/>
      <c r="GV17" s="110"/>
      <c r="GW17" s="110"/>
      <c r="GX17" s="110"/>
      <c r="GY17" s="110"/>
      <c r="GZ17" s="110"/>
      <c r="HA17" s="110"/>
      <c r="HB17" s="110"/>
      <c r="HC17" s="110"/>
      <c r="HD17" s="110"/>
      <c r="HE17" s="110"/>
      <c r="HF17" s="110"/>
      <c r="HG17" s="110"/>
      <c r="HH17" s="110"/>
      <c r="HI17" s="110"/>
      <c r="HJ17" s="110"/>
      <c r="HK17" s="110"/>
      <c r="HL17" s="110"/>
      <c r="HM17" s="110"/>
      <c r="HN17" s="110"/>
      <c r="HO17" s="110"/>
      <c r="HP17" s="110"/>
      <c r="HQ17" s="110"/>
      <c r="HR17" s="110"/>
      <c r="HS17" s="110"/>
      <c r="HT17" s="110"/>
      <c r="HU17" s="110"/>
      <c r="HV17" s="110"/>
      <c r="HW17" s="110"/>
      <c r="HX17" s="110"/>
      <c r="HY17" s="110"/>
      <c r="HZ17" s="110"/>
      <c r="IA17" s="110"/>
      <c r="IB17" s="110"/>
      <c r="IC17" s="110"/>
      <c r="ID17" s="110"/>
      <c r="IE17" s="110"/>
      <c r="IF17" s="110"/>
      <c r="IG17" s="110"/>
      <c r="IH17" s="110"/>
      <c r="II17" s="110"/>
      <c r="IJ17" s="110"/>
      <c r="IK17" s="110"/>
      <c r="IL17" s="110"/>
      <c r="IM17" s="110"/>
      <c r="IN17" s="110"/>
      <c r="IO17" s="110"/>
      <c r="IP17" s="110"/>
      <c r="IQ17" s="110"/>
      <c r="IR17" s="110"/>
      <c r="IS17" s="110"/>
      <c r="IT17" s="110"/>
      <c r="IU17" s="110"/>
      <c r="IV17" s="110"/>
    </row>
    <row r="18" spans="1:256" x14ac:dyDescent="0.2">
      <c r="A18" s="451" t="s">
        <v>44</v>
      </c>
      <c r="B18" s="449" t="s">
        <v>45</v>
      </c>
      <c r="C18" s="50">
        <v>48</v>
      </c>
      <c r="D18" s="511">
        <v>1586080.4699999997</v>
      </c>
      <c r="E18" s="50"/>
      <c r="F18" s="511"/>
      <c r="G18" s="50">
        <v>3</v>
      </c>
      <c r="H18" s="511">
        <v>-10124</v>
      </c>
      <c r="I18" s="50">
        <v>1</v>
      </c>
      <c r="J18" s="50">
        <v>52</v>
      </c>
      <c r="K18" s="511">
        <v>1575956.4699999997</v>
      </c>
      <c r="L18" s="51">
        <v>0.88597966195837874</v>
      </c>
      <c r="M18" s="51">
        <v>2.3952095808383231</v>
      </c>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0"/>
      <c r="CX18" s="110"/>
      <c r="CY18" s="110"/>
      <c r="CZ18" s="110"/>
      <c r="DA18" s="110"/>
      <c r="DB18" s="110"/>
      <c r="DC18" s="110"/>
      <c r="DD18" s="110"/>
      <c r="DE18" s="110"/>
      <c r="DF18" s="110"/>
      <c r="DG18" s="110"/>
      <c r="DH18" s="110"/>
      <c r="DI18" s="110"/>
      <c r="DJ18" s="110"/>
      <c r="DK18" s="110"/>
      <c r="DL18" s="110"/>
      <c r="DM18" s="110"/>
      <c r="DN18" s="110"/>
      <c r="DO18" s="110"/>
      <c r="DP18" s="110"/>
      <c r="DQ18" s="110"/>
      <c r="DR18" s="110"/>
      <c r="DS18" s="110"/>
      <c r="DT18" s="110"/>
      <c r="DU18" s="110"/>
      <c r="DV18" s="110"/>
      <c r="DW18" s="110"/>
      <c r="DX18" s="110"/>
      <c r="DY18" s="110"/>
      <c r="DZ18" s="110"/>
      <c r="EA18" s="110"/>
      <c r="EB18" s="110"/>
      <c r="EC18" s="110"/>
      <c r="ED18" s="110"/>
      <c r="EE18" s="110"/>
      <c r="EF18" s="110"/>
      <c r="EG18" s="110"/>
      <c r="EH18" s="110"/>
      <c r="EI18" s="110"/>
      <c r="EJ18" s="110"/>
      <c r="EK18" s="110"/>
      <c r="EL18" s="110"/>
      <c r="EM18" s="110"/>
      <c r="EN18" s="110"/>
      <c r="EO18" s="110"/>
      <c r="EP18" s="110"/>
      <c r="EQ18" s="110"/>
      <c r="ER18" s="110"/>
      <c r="ES18" s="110"/>
      <c r="ET18" s="110"/>
      <c r="EU18" s="110"/>
      <c r="EV18" s="110"/>
      <c r="EW18" s="110"/>
      <c r="EX18" s="110"/>
      <c r="EY18" s="110"/>
      <c r="EZ18" s="110"/>
      <c r="FA18" s="110"/>
      <c r="FB18" s="110"/>
      <c r="FC18" s="110"/>
      <c r="FD18" s="110"/>
      <c r="FE18" s="110"/>
      <c r="FF18" s="110"/>
      <c r="FG18" s="110"/>
      <c r="FH18" s="110"/>
      <c r="FI18" s="110"/>
      <c r="FJ18" s="110"/>
      <c r="FK18" s="110"/>
      <c r="FL18" s="110"/>
      <c r="FM18" s="110"/>
      <c r="FN18" s="110"/>
      <c r="FO18" s="110"/>
      <c r="FP18" s="110"/>
      <c r="FQ18" s="110"/>
      <c r="FR18" s="110"/>
      <c r="FS18" s="110"/>
      <c r="FT18" s="110"/>
      <c r="FU18" s="110"/>
      <c r="FV18" s="110"/>
      <c r="FW18" s="110"/>
      <c r="FX18" s="110"/>
      <c r="FY18" s="110"/>
      <c r="FZ18" s="110"/>
      <c r="GA18" s="110"/>
      <c r="GB18" s="110"/>
      <c r="GC18" s="110"/>
      <c r="GD18" s="110"/>
      <c r="GE18" s="110"/>
      <c r="GF18" s="110"/>
      <c r="GG18" s="110"/>
      <c r="GH18" s="110"/>
      <c r="GI18" s="110"/>
      <c r="GJ18" s="110"/>
      <c r="GK18" s="110"/>
      <c r="GL18" s="110"/>
      <c r="GM18" s="110"/>
      <c r="GN18" s="110"/>
      <c r="GO18" s="110"/>
      <c r="GP18" s="110"/>
      <c r="GQ18" s="110"/>
      <c r="GR18" s="110"/>
      <c r="GS18" s="110"/>
      <c r="GT18" s="110"/>
      <c r="GU18" s="110"/>
      <c r="GV18" s="110"/>
      <c r="GW18" s="110"/>
      <c r="GX18" s="110"/>
      <c r="GY18" s="110"/>
      <c r="GZ18" s="110"/>
      <c r="HA18" s="110"/>
      <c r="HB18" s="110"/>
      <c r="HC18" s="110"/>
      <c r="HD18" s="110"/>
      <c r="HE18" s="110"/>
      <c r="HF18" s="110"/>
      <c r="HG18" s="110"/>
      <c r="HH18" s="110"/>
      <c r="HI18" s="110"/>
      <c r="HJ18" s="110"/>
      <c r="HK18" s="110"/>
      <c r="HL18" s="110"/>
      <c r="HM18" s="110"/>
      <c r="HN18" s="110"/>
      <c r="HO18" s="110"/>
      <c r="HP18" s="110"/>
      <c r="HQ18" s="110"/>
      <c r="HR18" s="110"/>
      <c r="HS18" s="110"/>
      <c r="HT18" s="110"/>
      <c r="HU18" s="110"/>
      <c r="HV18" s="110"/>
      <c r="HW18" s="110"/>
      <c r="HX18" s="110"/>
      <c r="HY18" s="110"/>
      <c r="HZ18" s="110"/>
      <c r="IA18" s="110"/>
      <c r="IB18" s="110"/>
      <c r="IC18" s="110"/>
      <c r="ID18" s="110"/>
      <c r="IE18" s="110"/>
      <c r="IF18" s="110"/>
      <c r="IG18" s="110"/>
      <c r="IH18" s="110"/>
      <c r="II18" s="110"/>
      <c r="IJ18" s="110"/>
      <c r="IK18" s="110"/>
      <c r="IL18" s="110"/>
      <c r="IM18" s="110"/>
      <c r="IN18" s="110"/>
      <c r="IO18" s="110"/>
      <c r="IP18" s="110"/>
      <c r="IQ18" s="110"/>
      <c r="IR18" s="110"/>
      <c r="IS18" s="110"/>
      <c r="IT18" s="110"/>
      <c r="IU18" s="110"/>
      <c r="IV18" s="110"/>
    </row>
    <row r="19" spans="1:256" x14ac:dyDescent="0.2">
      <c r="A19" s="452" t="s">
        <v>357</v>
      </c>
      <c r="B19" s="450" t="s">
        <v>358</v>
      </c>
      <c r="C19" s="53">
        <v>1</v>
      </c>
      <c r="D19" s="512">
        <v>59775</v>
      </c>
      <c r="E19" s="53"/>
      <c r="F19" s="512"/>
      <c r="G19" s="53"/>
      <c r="H19" s="512"/>
      <c r="I19" s="53">
        <v>0</v>
      </c>
      <c r="J19" s="53">
        <v>1</v>
      </c>
      <c r="K19" s="643">
        <v>59775</v>
      </c>
      <c r="L19" s="54">
        <v>3.3604630141568628E-2</v>
      </c>
      <c r="M19" s="54">
        <v>4.6061722708429294E-2</v>
      </c>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0"/>
      <c r="CL19" s="110"/>
      <c r="CM19" s="110"/>
      <c r="CN19" s="110"/>
      <c r="CO19" s="110"/>
      <c r="CP19" s="110"/>
      <c r="CQ19" s="110"/>
      <c r="CR19" s="110"/>
      <c r="CS19" s="110"/>
      <c r="CT19" s="110"/>
      <c r="CU19" s="110"/>
      <c r="CV19" s="110"/>
      <c r="CW19" s="110"/>
      <c r="CX19" s="110"/>
      <c r="CY19" s="110"/>
      <c r="CZ19" s="110"/>
      <c r="DA19" s="110"/>
      <c r="DB19" s="110"/>
      <c r="DC19" s="110"/>
      <c r="DD19" s="110"/>
      <c r="DE19" s="110"/>
      <c r="DF19" s="110"/>
      <c r="DG19" s="110"/>
      <c r="DH19" s="110"/>
      <c r="DI19" s="110"/>
      <c r="DJ19" s="110"/>
      <c r="DK19" s="110"/>
      <c r="DL19" s="110"/>
      <c r="DM19" s="110"/>
      <c r="DN19" s="110"/>
      <c r="DO19" s="110"/>
      <c r="DP19" s="110"/>
      <c r="DQ19" s="110"/>
      <c r="DR19" s="110"/>
      <c r="DS19" s="110"/>
      <c r="DT19" s="110"/>
      <c r="DU19" s="110"/>
      <c r="DV19" s="110"/>
      <c r="DW19" s="110"/>
      <c r="DX19" s="110"/>
      <c r="DY19" s="110"/>
      <c r="DZ19" s="110"/>
      <c r="EA19" s="110"/>
      <c r="EB19" s="110"/>
      <c r="EC19" s="110"/>
      <c r="ED19" s="110"/>
      <c r="EE19" s="110"/>
      <c r="EF19" s="110"/>
      <c r="EG19" s="110"/>
      <c r="EH19" s="110"/>
      <c r="EI19" s="110"/>
      <c r="EJ19" s="110"/>
      <c r="EK19" s="110"/>
      <c r="EL19" s="110"/>
      <c r="EM19" s="110"/>
      <c r="EN19" s="110"/>
      <c r="EO19" s="110"/>
      <c r="EP19" s="110"/>
      <c r="EQ19" s="110"/>
      <c r="ER19" s="110"/>
      <c r="ES19" s="110"/>
      <c r="ET19" s="110"/>
      <c r="EU19" s="110"/>
      <c r="EV19" s="110"/>
      <c r="EW19" s="110"/>
      <c r="EX19" s="110"/>
      <c r="EY19" s="110"/>
      <c r="EZ19" s="110"/>
      <c r="FA19" s="110"/>
      <c r="FB19" s="110"/>
      <c r="FC19" s="110"/>
      <c r="FD19" s="110"/>
      <c r="FE19" s="110"/>
      <c r="FF19" s="110"/>
      <c r="FG19" s="110"/>
      <c r="FH19" s="110"/>
      <c r="FI19" s="110"/>
      <c r="FJ19" s="110"/>
      <c r="FK19" s="110"/>
      <c r="FL19" s="110"/>
      <c r="FM19" s="110"/>
      <c r="FN19" s="110"/>
      <c r="FO19" s="110"/>
      <c r="FP19" s="110"/>
      <c r="FQ19" s="110"/>
      <c r="FR19" s="110"/>
      <c r="FS19" s="110"/>
      <c r="FT19" s="110"/>
      <c r="FU19" s="110"/>
      <c r="FV19" s="110"/>
      <c r="FW19" s="110"/>
      <c r="FX19" s="110"/>
      <c r="FY19" s="110"/>
      <c r="FZ19" s="110"/>
      <c r="GA19" s="110"/>
      <c r="GB19" s="110"/>
      <c r="GC19" s="110"/>
      <c r="GD19" s="110"/>
      <c r="GE19" s="110"/>
      <c r="GF19" s="110"/>
      <c r="GG19" s="110"/>
      <c r="GH19" s="110"/>
      <c r="GI19" s="110"/>
      <c r="GJ19" s="110"/>
      <c r="GK19" s="110"/>
      <c r="GL19" s="110"/>
      <c r="GM19" s="110"/>
      <c r="GN19" s="110"/>
      <c r="GO19" s="110"/>
      <c r="GP19" s="110"/>
      <c r="GQ19" s="110"/>
      <c r="GR19" s="110"/>
      <c r="GS19" s="110"/>
      <c r="GT19" s="110"/>
      <c r="GU19" s="110"/>
      <c r="GV19" s="110"/>
      <c r="GW19" s="110"/>
      <c r="GX19" s="110"/>
      <c r="GY19" s="110"/>
      <c r="GZ19" s="110"/>
      <c r="HA19" s="110"/>
      <c r="HB19" s="110"/>
      <c r="HC19" s="110"/>
      <c r="HD19" s="110"/>
      <c r="HE19" s="110"/>
      <c r="HF19" s="110"/>
      <c r="HG19" s="110"/>
      <c r="HH19" s="110"/>
      <c r="HI19" s="110"/>
      <c r="HJ19" s="110"/>
      <c r="HK19" s="110"/>
      <c r="HL19" s="110"/>
      <c r="HM19" s="110"/>
      <c r="HN19" s="110"/>
      <c r="HO19" s="110"/>
      <c r="HP19" s="110"/>
      <c r="HQ19" s="110"/>
      <c r="HR19" s="110"/>
      <c r="HS19" s="110"/>
      <c r="HT19" s="110"/>
      <c r="HU19" s="110"/>
      <c r="HV19" s="110"/>
      <c r="HW19" s="110"/>
      <c r="HX19" s="110"/>
      <c r="HY19" s="110"/>
      <c r="HZ19" s="110"/>
      <c r="IA19" s="110"/>
      <c r="IB19" s="110"/>
      <c r="IC19" s="110"/>
      <c r="ID19" s="110"/>
      <c r="IE19" s="110"/>
      <c r="IF19" s="110"/>
      <c r="IG19" s="110"/>
      <c r="IH19" s="110"/>
      <c r="II19" s="110"/>
      <c r="IJ19" s="110"/>
      <c r="IK19" s="110"/>
      <c r="IL19" s="110"/>
      <c r="IM19" s="110"/>
      <c r="IN19" s="110"/>
      <c r="IO19" s="110"/>
      <c r="IP19" s="110"/>
      <c r="IQ19" s="110"/>
      <c r="IR19" s="110"/>
      <c r="IS19" s="110"/>
      <c r="IT19" s="110"/>
      <c r="IU19" s="110"/>
      <c r="IV19" s="110"/>
    </row>
    <row r="20" spans="1:256" ht="22.5" x14ac:dyDescent="0.2">
      <c r="A20" s="451" t="s">
        <v>48</v>
      </c>
      <c r="B20" s="449" t="s">
        <v>49</v>
      </c>
      <c r="C20" s="50">
        <v>4</v>
      </c>
      <c r="D20" s="511">
        <v>204630</v>
      </c>
      <c r="E20" s="50"/>
      <c r="F20" s="511"/>
      <c r="G20" s="50"/>
      <c r="H20" s="511"/>
      <c r="I20" s="50">
        <v>0</v>
      </c>
      <c r="J20" s="50">
        <v>4</v>
      </c>
      <c r="K20" s="511">
        <v>204630</v>
      </c>
      <c r="L20" s="51">
        <v>0.11503999106431098</v>
      </c>
      <c r="M20" s="51">
        <v>0.18424689083371718</v>
      </c>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10"/>
      <c r="CV20" s="110"/>
      <c r="CW20" s="110"/>
      <c r="CX20" s="110"/>
      <c r="CY20" s="110"/>
      <c r="CZ20" s="110"/>
      <c r="DA20" s="110"/>
      <c r="DB20" s="110"/>
      <c r="DC20" s="110"/>
      <c r="DD20" s="110"/>
      <c r="DE20" s="110"/>
      <c r="DF20" s="110"/>
      <c r="DG20" s="110"/>
      <c r="DH20" s="110"/>
      <c r="DI20" s="110"/>
      <c r="DJ20" s="110"/>
      <c r="DK20" s="110"/>
      <c r="DL20" s="110"/>
      <c r="DM20" s="110"/>
      <c r="DN20" s="110"/>
      <c r="DO20" s="110"/>
      <c r="DP20" s="110"/>
      <c r="DQ20" s="110"/>
      <c r="DR20" s="110"/>
      <c r="DS20" s="110"/>
      <c r="DT20" s="110"/>
      <c r="DU20" s="110"/>
      <c r="DV20" s="110"/>
      <c r="DW20" s="110"/>
      <c r="DX20" s="110"/>
      <c r="DY20" s="110"/>
      <c r="DZ20" s="110"/>
      <c r="EA20" s="110"/>
      <c r="EB20" s="110"/>
      <c r="EC20" s="110"/>
      <c r="ED20" s="110"/>
      <c r="EE20" s="110"/>
      <c r="EF20" s="110"/>
      <c r="EG20" s="110"/>
      <c r="EH20" s="110"/>
      <c r="EI20" s="110"/>
      <c r="EJ20" s="110"/>
      <c r="EK20" s="110"/>
      <c r="EL20" s="110"/>
      <c r="EM20" s="110"/>
      <c r="EN20" s="110"/>
      <c r="EO20" s="110"/>
      <c r="EP20" s="110"/>
      <c r="EQ20" s="110"/>
      <c r="ER20" s="110"/>
      <c r="ES20" s="110"/>
      <c r="ET20" s="110"/>
      <c r="EU20" s="110"/>
      <c r="EV20" s="110"/>
      <c r="EW20" s="110"/>
      <c r="EX20" s="110"/>
      <c r="EY20" s="110"/>
      <c r="EZ20" s="110"/>
      <c r="FA20" s="110"/>
      <c r="FB20" s="110"/>
      <c r="FC20" s="110"/>
      <c r="FD20" s="110"/>
      <c r="FE20" s="110"/>
      <c r="FF20" s="110"/>
      <c r="FG20" s="110"/>
      <c r="FH20" s="110"/>
      <c r="FI20" s="110"/>
      <c r="FJ20" s="110"/>
      <c r="FK20" s="110"/>
      <c r="FL20" s="110"/>
      <c r="FM20" s="110"/>
      <c r="FN20" s="110"/>
      <c r="FO20" s="110"/>
      <c r="FP20" s="110"/>
      <c r="FQ20" s="110"/>
      <c r="FR20" s="110"/>
      <c r="FS20" s="110"/>
      <c r="FT20" s="110"/>
      <c r="FU20" s="110"/>
      <c r="FV20" s="110"/>
      <c r="FW20" s="110"/>
      <c r="FX20" s="110"/>
      <c r="FY20" s="110"/>
      <c r="FZ20" s="110"/>
      <c r="GA20" s="110"/>
      <c r="GB20" s="110"/>
      <c r="GC20" s="110"/>
      <c r="GD20" s="110"/>
      <c r="GE20" s="110"/>
      <c r="GF20" s="110"/>
      <c r="GG20" s="110"/>
      <c r="GH20" s="110"/>
      <c r="GI20" s="110"/>
      <c r="GJ20" s="110"/>
      <c r="GK20" s="110"/>
      <c r="GL20" s="110"/>
      <c r="GM20" s="110"/>
      <c r="GN20" s="110"/>
      <c r="GO20" s="110"/>
      <c r="GP20" s="110"/>
      <c r="GQ20" s="110"/>
      <c r="GR20" s="110"/>
      <c r="GS20" s="110"/>
      <c r="GT20" s="110"/>
      <c r="GU20" s="110"/>
      <c r="GV20" s="110"/>
      <c r="GW20" s="110"/>
      <c r="GX20" s="110"/>
      <c r="GY20" s="110"/>
      <c r="GZ20" s="110"/>
      <c r="HA20" s="110"/>
      <c r="HB20" s="110"/>
      <c r="HC20" s="110"/>
      <c r="HD20" s="110"/>
      <c r="HE20" s="110"/>
      <c r="HF20" s="110"/>
      <c r="HG20" s="110"/>
      <c r="HH20" s="110"/>
      <c r="HI20" s="110"/>
      <c r="HJ20" s="110"/>
      <c r="HK20" s="110"/>
      <c r="HL20" s="110"/>
      <c r="HM20" s="110"/>
      <c r="HN20" s="110"/>
      <c r="HO20" s="110"/>
      <c r="HP20" s="110"/>
      <c r="HQ20" s="110"/>
      <c r="HR20" s="110"/>
      <c r="HS20" s="110"/>
      <c r="HT20" s="110"/>
      <c r="HU20" s="110"/>
      <c r="HV20" s="110"/>
      <c r="HW20" s="110"/>
      <c r="HX20" s="110"/>
      <c r="HY20" s="110"/>
      <c r="HZ20" s="110"/>
      <c r="IA20" s="110"/>
      <c r="IB20" s="110"/>
      <c r="IC20" s="110"/>
      <c r="ID20" s="110"/>
      <c r="IE20" s="110"/>
      <c r="IF20" s="110"/>
      <c r="IG20" s="110"/>
      <c r="IH20" s="110"/>
      <c r="II20" s="110"/>
      <c r="IJ20" s="110"/>
      <c r="IK20" s="110"/>
      <c r="IL20" s="110"/>
      <c r="IM20" s="110"/>
      <c r="IN20" s="110"/>
      <c r="IO20" s="110"/>
      <c r="IP20" s="110"/>
      <c r="IQ20" s="110"/>
      <c r="IR20" s="110"/>
      <c r="IS20" s="110"/>
      <c r="IT20" s="110"/>
      <c r="IU20" s="110"/>
      <c r="IV20" s="110"/>
    </row>
    <row r="21" spans="1:256" ht="22.5" x14ac:dyDescent="0.2">
      <c r="A21" s="452" t="s">
        <v>50</v>
      </c>
      <c r="B21" s="450" t="s">
        <v>51</v>
      </c>
      <c r="C21" s="53">
        <v>5</v>
      </c>
      <c r="D21" s="512">
        <v>161570</v>
      </c>
      <c r="E21" s="53"/>
      <c r="F21" s="512"/>
      <c r="G21" s="53"/>
      <c r="H21" s="512"/>
      <c r="I21" s="53">
        <v>0</v>
      </c>
      <c r="J21" s="53">
        <v>5</v>
      </c>
      <c r="K21" s="643">
        <v>161570</v>
      </c>
      <c r="L21" s="54">
        <v>9.083228928437044E-2</v>
      </c>
      <c r="M21" s="54">
        <v>0.23030861354214649</v>
      </c>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s="110"/>
      <c r="DE21" s="110"/>
      <c r="DF21" s="110"/>
      <c r="DG21" s="110"/>
      <c r="DH21" s="110"/>
      <c r="DI21" s="110"/>
      <c r="DJ21" s="110"/>
      <c r="DK21" s="110"/>
      <c r="DL21" s="110"/>
      <c r="DM21" s="110"/>
      <c r="DN21" s="110"/>
      <c r="DO21" s="110"/>
      <c r="DP21" s="110"/>
      <c r="DQ21" s="110"/>
      <c r="DR21" s="110"/>
      <c r="DS21" s="110"/>
      <c r="DT21" s="110"/>
      <c r="DU21" s="110"/>
      <c r="DV21" s="110"/>
      <c r="DW21" s="110"/>
      <c r="DX21" s="110"/>
      <c r="DY21" s="110"/>
      <c r="DZ21" s="110"/>
      <c r="EA21" s="110"/>
      <c r="EB21" s="110"/>
      <c r="EC21" s="110"/>
      <c r="ED21" s="110"/>
      <c r="EE21" s="110"/>
      <c r="EF21" s="110"/>
      <c r="EG21" s="110"/>
      <c r="EH21" s="110"/>
      <c r="EI21" s="110"/>
      <c r="EJ21" s="110"/>
      <c r="EK21" s="110"/>
      <c r="EL21" s="110"/>
      <c r="EM21" s="110"/>
      <c r="EN21" s="110"/>
      <c r="EO21" s="110"/>
      <c r="EP21" s="110"/>
      <c r="EQ21" s="110"/>
      <c r="ER21" s="110"/>
      <c r="ES21" s="110"/>
      <c r="ET21" s="110"/>
      <c r="EU21" s="110"/>
      <c r="EV21" s="110"/>
      <c r="EW21" s="110"/>
      <c r="EX21" s="110"/>
      <c r="EY21" s="110"/>
      <c r="EZ21" s="110"/>
      <c r="FA21" s="110"/>
      <c r="FB21" s="110"/>
      <c r="FC21" s="110"/>
      <c r="FD21" s="110"/>
      <c r="FE21" s="110"/>
      <c r="FF21" s="110"/>
      <c r="FG21" s="110"/>
      <c r="FH21" s="110"/>
      <c r="FI21" s="110"/>
      <c r="FJ21" s="110"/>
      <c r="FK21" s="110"/>
      <c r="FL21" s="110"/>
      <c r="FM21" s="110"/>
      <c r="FN21" s="110"/>
      <c r="FO21" s="110"/>
      <c r="FP21" s="110"/>
      <c r="FQ21" s="110"/>
      <c r="FR21" s="110"/>
      <c r="FS21" s="110"/>
      <c r="FT21" s="110"/>
      <c r="FU21" s="110"/>
      <c r="FV21" s="110"/>
      <c r="FW21" s="110"/>
      <c r="FX21" s="110"/>
      <c r="FY21" s="110"/>
      <c r="FZ21" s="110"/>
      <c r="GA21" s="110"/>
      <c r="GB21" s="110"/>
      <c r="GC21" s="110"/>
      <c r="GD21" s="110"/>
      <c r="GE21" s="110"/>
      <c r="GF21" s="110"/>
      <c r="GG21" s="110"/>
      <c r="GH21" s="110"/>
      <c r="GI21" s="110"/>
      <c r="GJ21" s="110"/>
      <c r="GK21" s="110"/>
      <c r="GL21" s="110"/>
      <c r="GM21" s="110"/>
      <c r="GN21" s="110"/>
      <c r="GO21" s="110"/>
      <c r="GP21" s="110"/>
      <c r="GQ21" s="110"/>
      <c r="GR21" s="110"/>
      <c r="GS21" s="110"/>
      <c r="GT21" s="110"/>
      <c r="GU21" s="110"/>
      <c r="GV21" s="110"/>
      <c r="GW21" s="110"/>
      <c r="GX21" s="110"/>
      <c r="GY21" s="110"/>
      <c r="GZ21" s="110"/>
      <c r="HA21" s="110"/>
      <c r="HB21" s="110"/>
      <c r="HC21" s="110"/>
      <c r="HD21" s="110"/>
      <c r="HE21" s="110"/>
      <c r="HF21" s="110"/>
      <c r="HG21" s="110"/>
      <c r="HH21" s="110"/>
      <c r="HI21" s="110"/>
      <c r="HJ21" s="110"/>
      <c r="HK21" s="110"/>
      <c r="HL21" s="110"/>
      <c r="HM21" s="110"/>
      <c r="HN21" s="110"/>
      <c r="HO21" s="110"/>
      <c r="HP21" s="110"/>
      <c r="HQ21" s="110"/>
      <c r="HR21" s="110"/>
      <c r="HS21" s="110"/>
      <c r="HT21" s="110"/>
      <c r="HU21" s="110"/>
      <c r="HV21" s="110"/>
      <c r="HW21" s="110"/>
      <c r="HX21" s="110"/>
      <c r="HY21" s="110"/>
      <c r="HZ21" s="110"/>
      <c r="IA21" s="110"/>
      <c r="IB21" s="110"/>
      <c r="IC21" s="110"/>
      <c r="ID21" s="110"/>
      <c r="IE21" s="110"/>
      <c r="IF21" s="110"/>
      <c r="IG21" s="110"/>
      <c r="IH21" s="110"/>
      <c r="II21" s="110"/>
      <c r="IJ21" s="110"/>
      <c r="IK21" s="110"/>
      <c r="IL21" s="110"/>
      <c r="IM21" s="110"/>
      <c r="IN21" s="110"/>
      <c r="IO21" s="110"/>
      <c r="IP21" s="110"/>
      <c r="IQ21" s="110"/>
      <c r="IR21" s="110"/>
      <c r="IS21" s="110"/>
      <c r="IT21" s="110"/>
      <c r="IU21" s="110"/>
      <c r="IV21" s="110"/>
    </row>
    <row r="22" spans="1:256" x14ac:dyDescent="0.2">
      <c r="A22" s="451" t="s">
        <v>52</v>
      </c>
      <c r="B22" s="449" t="s">
        <v>53</v>
      </c>
      <c r="C22" s="50">
        <v>1</v>
      </c>
      <c r="D22" s="511">
        <v>44145</v>
      </c>
      <c r="E22" s="50"/>
      <c r="F22" s="511"/>
      <c r="G22" s="50"/>
      <c r="H22" s="511"/>
      <c r="I22" s="50">
        <v>3</v>
      </c>
      <c r="J22" s="50">
        <v>4</v>
      </c>
      <c r="K22" s="511">
        <v>44145</v>
      </c>
      <c r="L22" s="51">
        <v>2.4817672900034247E-2</v>
      </c>
      <c r="M22" s="51">
        <v>0.18424689083371718</v>
      </c>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10"/>
      <c r="CE22" s="110"/>
      <c r="CF22" s="110"/>
      <c r="CG22" s="110"/>
      <c r="CH22" s="110"/>
      <c r="CI22" s="110"/>
      <c r="CJ22" s="110"/>
      <c r="CK22" s="110"/>
      <c r="CL22" s="110"/>
      <c r="CM22" s="110"/>
      <c r="CN22" s="110"/>
      <c r="CO22" s="110"/>
      <c r="CP22" s="110"/>
      <c r="CQ22" s="110"/>
      <c r="CR22" s="110"/>
      <c r="CS22" s="110"/>
      <c r="CT22" s="110"/>
      <c r="CU22" s="110"/>
      <c r="CV22" s="110"/>
      <c r="CW22" s="110"/>
      <c r="CX22" s="110"/>
      <c r="CY22" s="110"/>
      <c r="CZ22" s="110"/>
      <c r="DA22" s="110"/>
      <c r="DB22" s="110"/>
      <c r="DC22" s="110"/>
      <c r="DD22" s="110"/>
      <c r="DE22" s="110"/>
      <c r="DF22" s="110"/>
      <c r="DG22" s="110"/>
      <c r="DH22" s="110"/>
      <c r="DI22" s="110"/>
      <c r="DJ22" s="110"/>
      <c r="DK22" s="110"/>
      <c r="DL22" s="110"/>
      <c r="DM22" s="110"/>
      <c r="DN22" s="110"/>
      <c r="DO22" s="110"/>
      <c r="DP22" s="110"/>
      <c r="DQ22" s="110"/>
      <c r="DR22" s="110"/>
      <c r="DS22" s="110"/>
      <c r="DT22" s="110"/>
      <c r="DU22" s="110"/>
      <c r="DV22" s="110"/>
      <c r="DW22" s="110"/>
      <c r="DX22" s="110"/>
      <c r="DY22" s="110"/>
      <c r="DZ22" s="110"/>
      <c r="EA22" s="110"/>
      <c r="EB22" s="110"/>
      <c r="EC22" s="110"/>
      <c r="ED22" s="110"/>
      <c r="EE22" s="110"/>
      <c r="EF22" s="110"/>
      <c r="EG22" s="110"/>
      <c r="EH22" s="110"/>
      <c r="EI22" s="110"/>
      <c r="EJ22" s="110"/>
      <c r="EK22" s="110"/>
      <c r="EL22" s="110"/>
      <c r="EM22" s="110"/>
      <c r="EN22" s="110"/>
      <c r="EO22" s="110"/>
      <c r="EP22" s="110"/>
      <c r="EQ22" s="110"/>
      <c r="ER22" s="110"/>
      <c r="ES22" s="110"/>
      <c r="ET22" s="110"/>
      <c r="EU22" s="110"/>
      <c r="EV22" s="110"/>
      <c r="EW22" s="110"/>
      <c r="EX22" s="110"/>
      <c r="EY22" s="110"/>
      <c r="EZ22" s="110"/>
      <c r="FA22" s="110"/>
      <c r="FB22" s="110"/>
      <c r="FC22" s="110"/>
      <c r="FD22" s="110"/>
      <c r="FE22" s="110"/>
      <c r="FF22" s="110"/>
      <c r="FG22" s="110"/>
      <c r="FH22" s="110"/>
      <c r="FI22" s="110"/>
      <c r="FJ22" s="110"/>
      <c r="FK22" s="110"/>
      <c r="FL22" s="110"/>
      <c r="FM22" s="110"/>
      <c r="FN22" s="110"/>
      <c r="FO22" s="110"/>
      <c r="FP22" s="110"/>
      <c r="FQ22" s="110"/>
      <c r="FR22" s="110"/>
      <c r="FS22" s="110"/>
      <c r="FT22" s="110"/>
      <c r="FU22" s="110"/>
      <c r="FV22" s="110"/>
      <c r="FW22" s="110"/>
      <c r="FX22" s="110"/>
      <c r="FY22" s="110"/>
      <c r="FZ22" s="110"/>
      <c r="GA22" s="110"/>
      <c r="GB22" s="110"/>
      <c r="GC22" s="110"/>
      <c r="GD22" s="110"/>
      <c r="GE22" s="110"/>
      <c r="GF22" s="110"/>
      <c r="GG22" s="110"/>
      <c r="GH22" s="110"/>
      <c r="GI22" s="110"/>
      <c r="GJ22" s="110"/>
      <c r="GK22" s="110"/>
      <c r="GL22" s="110"/>
      <c r="GM22" s="110"/>
      <c r="GN22" s="110"/>
      <c r="GO22" s="110"/>
      <c r="GP22" s="110"/>
      <c r="GQ22" s="110"/>
      <c r="GR22" s="110"/>
      <c r="GS22" s="110"/>
      <c r="GT22" s="110"/>
      <c r="GU22" s="110"/>
      <c r="GV22" s="110"/>
      <c r="GW22" s="110"/>
      <c r="GX22" s="110"/>
      <c r="GY22" s="110"/>
      <c r="GZ22" s="110"/>
      <c r="HA22" s="110"/>
      <c r="HB22" s="110"/>
      <c r="HC22" s="110"/>
      <c r="HD22" s="110"/>
      <c r="HE22" s="110"/>
      <c r="HF22" s="110"/>
      <c r="HG22" s="110"/>
      <c r="HH22" s="110"/>
      <c r="HI22" s="110"/>
      <c r="HJ22" s="110"/>
      <c r="HK22" s="110"/>
      <c r="HL22" s="110"/>
      <c r="HM22" s="110"/>
      <c r="HN22" s="110"/>
      <c r="HO22" s="110"/>
      <c r="HP22" s="110"/>
      <c r="HQ22" s="110"/>
      <c r="HR22" s="110"/>
      <c r="HS22" s="110"/>
      <c r="HT22" s="110"/>
      <c r="HU22" s="110"/>
      <c r="HV22" s="110"/>
      <c r="HW22" s="110"/>
      <c r="HX22" s="110"/>
      <c r="HY22" s="110"/>
      <c r="HZ22" s="110"/>
      <c r="IA22" s="110"/>
      <c r="IB22" s="110"/>
      <c r="IC22" s="110"/>
      <c r="ID22" s="110"/>
      <c r="IE22" s="110"/>
      <c r="IF22" s="110"/>
      <c r="IG22" s="110"/>
      <c r="IH22" s="110"/>
      <c r="II22" s="110"/>
      <c r="IJ22" s="110"/>
      <c r="IK22" s="110"/>
      <c r="IL22" s="110"/>
      <c r="IM22" s="110"/>
      <c r="IN22" s="110"/>
      <c r="IO22" s="110"/>
      <c r="IP22" s="110"/>
      <c r="IQ22" s="110"/>
      <c r="IR22" s="110"/>
      <c r="IS22" s="110"/>
      <c r="IT22" s="110"/>
      <c r="IU22" s="110"/>
      <c r="IV22" s="110"/>
    </row>
    <row r="23" spans="1:256" x14ac:dyDescent="0.2">
      <c r="A23" s="452" t="s">
        <v>562</v>
      </c>
      <c r="B23" s="450" t="s">
        <v>563</v>
      </c>
      <c r="C23" s="53">
        <v>1</v>
      </c>
      <c r="D23" s="512">
        <v>49750</v>
      </c>
      <c r="E23" s="53"/>
      <c r="F23" s="512"/>
      <c r="G23" s="53"/>
      <c r="H23" s="512"/>
      <c r="I23" s="53">
        <v>1</v>
      </c>
      <c r="J23" s="53">
        <v>2</v>
      </c>
      <c r="K23" s="643">
        <v>49750</v>
      </c>
      <c r="L23" s="54">
        <v>2.7968721866048336E-2</v>
      </c>
      <c r="M23" s="54">
        <v>9.2123445416858588E-2</v>
      </c>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c r="DW23" s="110"/>
      <c r="DX23" s="110"/>
      <c r="DY23" s="110"/>
      <c r="DZ23" s="110"/>
      <c r="EA23" s="110"/>
      <c r="EB23" s="110"/>
      <c r="EC23" s="110"/>
      <c r="ED23" s="110"/>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0"/>
      <c r="HP23" s="110"/>
      <c r="HQ23" s="110"/>
      <c r="HR23" s="110"/>
      <c r="HS23" s="110"/>
      <c r="HT23" s="110"/>
      <c r="HU23" s="110"/>
      <c r="HV23" s="110"/>
      <c r="HW23" s="110"/>
      <c r="HX23" s="110"/>
      <c r="HY23" s="110"/>
      <c r="HZ23" s="110"/>
      <c r="IA23" s="110"/>
      <c r="IB23" s="110"/>
      <c r="IC23" s="110"/>
      <c r="ID23" s="110"/>
      <c r="IE23" s="110"/>
      <c r="IF23" s="110"/>
      <c r="IG23" s="110"/>
      <c r="IH23" s="110"/>
      <c r="II23" s="110"/>
      <c r="IJ23" s="110"/>
      <c r="IK23" s="110"/>
      <c r="IL23" s="110"/>
      <c r="IM23" s="110"/>
      <c r="IN23" s="110"/>
      <c r="IO23" s="110"/>
      <c r="IP23" s="110"/>
      <c r="IQ23" s="110"/>
      <c r="IR23" s="110"/>
      <c r="IS23" s="110"/>
      <c r="IT23" s="110"/>
      <c r="IU23" s="110"/>
      <c r="IV23" s="110"/>
    </row>
    <row r="24" spans="1:256" x14ac:dyDescent="0.2">
      <c r="A24" s="451" t="s">
        <v>719</v>
      </c>
      <c r="B24" s="449" t="s">
        <v>720</v>
      </c>
      <c r="C24" s="50">
        <v>1</v>
      </c>
      <c r="D24" s="511">
        <v>36000</v>
      </c>
      <c r="E24" s="50"/>
      <c r="F24" s="511"/>
      <c r="G24" s="50"/>
      <c r="H24" s="511"/>
      <c r="I24" s="50">
        <v>0</v>
      </c>
      <c r="J24" s="50">
        <v>1</v>
      </c>
      <c r="K24" s="511">
        <v>36000</v>
      </c>
      <c r="L24" s="51">
        <v>2.0238673109100304E-2</v>
      </c>
      <c r="M24" s="51">
        <v>4.6061722708429294E-2</v>
      </c>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110"/>
      <c r="CE24" s="110"/>
      <c r="CF24" s="110"/>
      <c r="CG24" s="110"/>
      <c r="CH24" s="110"/>
      <c r="CI24" s="110"/>
      <c r="CJ24" s="110"/>
      <c r="CK24" s="110"/>
      <c r="CL24" s="110"/>
      <c r="CM24" s="110"/>
      <c r="CN24" s="110"/>
      <c r="CO24" s="110"/>
      <c r="CP24" s="110"/>
      <c r="CQ24" s="110"/>
      <c r="CR24" s="110"/>
      <c r="CS24" s="110"/>
      <c r="CT24" s="110"/>
      <c r="CU24" s="110"/>
      <c r="CV24" s="110"/>
      <c r="CW24" s="110"/>
      <c r="CX24" s="110"/>
      <c r="CY24" s="110"/>
      <c r="CZ24" s="110"/>
      <c r="DA24" s="110"/>
      <c r="DB24" s="110"/>
      <c r="DC24" s="110"/>
      <c r="DD24" s="110"/>
      <c r="DE24" s="110"/>
      <c r="DF24" s="110"/>
      <c r="DG24" s="110"/>
      <c r="DH24" s="110"/>
      <c r="DI24" s="110"/>
      <c r="DJ24" s="110"/>
      <c r="DK24" s="110"/>
      <c r="DL24" s="110"/>
      <c r="DM24" s="110"/>
      <c r="DN24" s="110"/>
      <c r="DO24" s="110"/>
      <c r="DP24" s="110"/>
      <c r="DQ24" s="110"/>
      <c r="DR24" s="110"/>
      <c r="DS24" s="110"/>
      <c r="DT24" s="110"/>
      <c r="DU24" s="110"/>
      <c r="DV24" s="110"/>
      <c r="DW24" s="110"/>
      <c r="DX24" s="110"/>
      <c r="DY24" s="110"/>
      <c r="DZ24" s="110"/>
      <c r="EA24" s="110"/>
      <c r="EB24" s="110"/>
      <c r="EC24" s="110"/>
      <c r="ED24" s="110"/>
      <c r="EE24" s="110"/>
      <c r="EF24" s="110"/>
      <c r="EG24" s="110"/>
      <c r="EH24" s="110"/>
      <c r="EI24" s="110"/>
      <c r="EJ24" s="110"/>
      <c r="EK24" s="110"/>
      <c r="EL24" s="110"/>
      <c r="EM24" s="110"/>
      <c r="EN24" s="110"/>
      <c r="EO24" s="110"/>
      <c r="EP24" s="110"/>
      <c r="EQ24" s="110"/>
      <c r="ER24" s="110"/>
      <c r="ES24" s="110"/>
      <c r="ET24" s="110"/>
      <c r="EU24" s="110"/>
      <c r="EV24" s="110"/>
      <c r="EW24" s="110"/>
      <c r="EX24" s="110"/>
      <c r="EY24" s="110"/>
      <c r="EZ24" s="110"/>
      <c r="FA24" s="110"/>
      <c r="FB24" s="110"/>
      <c r="FC24" s="110"/>
      <c r="FD24" s="110"/>
      <c r="FE24" s="110"/>
      <c r="FF24" s="110"/>
      <c r="FG24" s="110"/>
      <c r="FH24" s="110"/>
      <c r="FI24" s="110"/>
      <c r="FJ24" s="110"/>
      <c r="FK24" s="110"/>
      <c r="FL24" s="110"/>
      <c r="FM24" s="110"/>
      <c r="FN24" s="110"/>
      <c r="FO24" s="110"/>
      <c r="FP24" s="110"/>
      <c r="FQ24" s="110"/>
      <c r="FR24" s="110"/>
      <c r="FS24" s="110"/>
      <c r="FT24" s="110"/>
      <c r="FU24" s="110"/>
      <c r="FV24" s="110"/>
      <c r="FW24" s="110"/>
      <c r="FX24" s="110"/>
      <c r="FY24" s="110"/>
      <c r="FZ24" s="110"/>
      <c r="GA24" s="110"/>
      <c r="GB24" s="110"/>
      <c r="GC24" s="110"/>
      <c r="GD24" s="110"/>
      <c r="GE24" s="110"/>
      <c r="GF24" s="110"/>
      <c r="GG24" s="110"/>
      <c r="GH24" s="110"/>
      <c r="GI24" s="110"/>
      <c r="GJ24" s="110"/>
      <c r="GK24" s="110"/>
      <c r="GL24" s="110"/>
      <c r="GM24" s="110"/>
      <c r="GN24" s="110"/>
      <c r="GO24" s="110"/>
      <c r="GP24" s="110"/>
      <c r="GQ24" s="110"/>
      <c r="GR24" s="110"/>
      <c r="GS24" s="110"/>
      <c r="GT24" s="110"/>
      <c r="GU24" s="110"/>
      <c r="GV24" s="110"/>
      <c r="GW24" s="110"/>
      <c r="GX24" s="110"/>
      <c r="GY24" s="110"/>
      <c r="GZ24" s="110"/>
      <c r="HA24" s="110"/>
      <c r="HB24" s="110"/>
      <c r="HC24" s="110"/>
      <c r="HD24" s="110"/>
      <c r="HE24" s="110"/>
      <c r="HF24" s="110"/>
      <c r="HG24" s="110"/>
      <c r="HH24" s="110"/>
      <c r="HI24" s="110"/>
      <c r="HJ24" s="110"/>
      <c r="HK24" s="110"/>
      <c r="HL24" s="110"/>
      <c r="HM24" s="110"/>
      <c r="HN24" s="110"/>
      <c r="HO24" s="110"/>
      <c r="HP24" s="110"/>
      <c r="HQ24" s="110"/>
      <c r="HR24" s="110"/>
      <c r="HS24" s="110"/>
      <c r="HT24" s="110"/>
      <c r="HU24" s="110"/>
      <c r="HV24" s="110"/>
      <c r="HW24" s="110"/>
      <c r="HX24" s="110"/>
      <c r="HY24" s="110"/>
      <c r="HZ24" s="110"/>
      <c r="IA24" s="110"/>
      <c r="IB24" s="110"/>
      <c r="IC24" s="110"/>
      <c r="ID24" s="110"/>
      <c r="IE24" s="110"/>
      <c r="IF24" s="110"/>
      <c r="IG24" s="110"/>
      <c r="IH24" s="110"/>
      <c r="II24" s="110"/>
      <c r="IJ24" s="110"/>
      <c r="IK24" s="110"/>
      <c r="IL24" s="110"/>
      <c r="IM24" s="110"/>
      <c r="IN24" s="110"/>
      <c r="IO24" s="110"/>
      <c r="IP24" s="110"/>
      <c r="IQ24" s="110"/>
      <c r="IR24" s="110"/>
      <c r="IS24" s="110"/>
      <c r="IT24" s="110"/>
      <c r="IU24" s="110"/>
      <c r="IV24" s="110"/>
    </row>
    <row r="25" spans="1:256" x14ac:dyDescent="0.2">
      <c r="A25" s="452" t="s">
        <v>615</v>
      </c>
      <c r="B25" s="450" t="s">
        <v>616</v>
      </c>
      <c r="C25" s="53">
        <v>1</v>
      </c>
      <c r="D25" s="512">
        <v>51000</v>
      </c>
      <c r="E25" s="53"/>
      <c r="F25" s="512"/>
      <c r="G25" s="53"/>
      <c r="H25" s="512"/>
      <c r="I25" s="53">
        <v>0</v>
      </c>
      <c r="J25" s="53">
        <v>1</v>
      </c>
      <c r="K25" s="643">
        <v>51000</v>
      </c>
      <c r="L25" s="54">
        <v>2.8671453571225431E-2</v>
      </c>
      <c r="M25" s="54">
        <v>4.6061722708429294E-2</v>
      </c>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0"/>
      <c r="CO25" s="110"/>
      <c r="CP25" s="110"/>
      <c r="CQ25" s="110"/>
      <c r="CR25" s="110"/>
      <c r="CS25" s="110"/>
      <c r="CT25" s="110"/>
      <c r="CU25" s="110"/>
      <c r="CV25" s="110"/>
      <c r="CW25" s="110"/>
      <c r="CX25" s="110"/>
      <c r="CY25" s="110"/>
      <c r="CZ25" s="110"/>
      <c r="DA25" s="110"/>
      <c r="DB25" s="110"/>
      <c r="DC25" s="110"/>
      <c r="DD25" s="110"/>
      <c r="DE25" s="110"/>
      <c r="DF25" s="110"/>
      <c r="DG25" s="110"/>
      <c r="DH25" s="110"/>
      <c r="DI25" s="110"/>
      <c r="DJ25" s="110"/>
      <c r="DK25" s="110"/>
      <c r="DL25" s="110"/>
      <c r="DM25" s="110"/>
      <c r="DN25" s="110"/>
      <c r="DO25" s="110"/>
      <c r="DP25" s="110"/>
      <c r="DQ25" s="110"/>
      <c r="DR25" s="110"/>
      <c r="DS25" s="110"/>
      <c r="DT25" s="110"/>
      <c r="DU25" s="110"/>
      <c r="DV25" s="110"/>
      <c r="DW25" s="110"/>
      <c r="DX25" s="110"/>
      <c r="DY25" s="110"/>
      <c r="DZ25" s="110"/>
      <c r="EA25" s="110"/>
      <c r="EB25" s="110"/>
      <c r="EC25" s="110"/>
      <c r="ED25" s="110"/>
      <c r="EE25" s="110"/>
      <c r="EF25" s="110"/>
      <c r="EG25" s="110"/>
      <c r="EH25" s="110"/>
      <c r="EI25" s="110"/>
      <c r="EJ25" s="110"/>
      <c r="EK25" s="110"/>
      <c r="EL25" s="110"/>
      <c r="EM25" s="110"/>
      <c r="EN25" s="110"/>
      <c r="EO25" s="110"/>
      <c r="EP25" s="110"/>
      <c r="EQ25" s="110"/>
      <c r="ER25" s="110"/>
      <c r="ES25" s="110"/>
      <c r="ET25" s="110"/>
      <c r="EU25" s="110"/>
      <c r="EV25" s="110"/>
      <c r="EW25" s="110"/>
      <c r="EX25" s="110"/>
      <c r="EY25" s="110"/>
      <c r="EZ25" s="110"/>
      <c r="FA25" s="110"/>
      <c r="FB25" s="110"/>
      <c r="FC25" s="110"/>
      <c r="FD25" s="110"/>
      <c r="FE25" s="110"/>
      <c r="FF25" s="110"/>
      <c r="FG25" s="110"/>
      <c r="FH25" s="110"/>
      <c r="FI25" s="110"/>
      <c r="FJ25" s="110"/>
      <c r="FK25" s="110"/>
      <c r="FL25" s="110"/>
      <c r="FM25" s="110"/>
      <c r="FN25" s="110"/>
      <c r="FO25" s="110"/>
      <c r="FP25" s="110"/>
      <c r="FQ25" s="110"/>
      <c r="FR25" s="110"/>
      <c r="FS25" s="110"/>
      <c r="FT25" s="110"/>
      <c r="FU25" s="110"/>
      <c r="FV25" s="110"/>
      <c r="FW25" s="110"/>
      <c r="FX25" s="110"/>
      <c r="FY25" s="110"/>
      <c r="FZ25" s="110"/>
      <c r="GA25" s="110"/>
      <c r="GB25" s="110"/>
      <c r="GC25" s="110"/>
      <c r="GD25" s="110"/>
      <c r="GE25" s="110"/>
      <c r="GF25" s="110"/>
      <c r="GG25" s="110"/>
      <c r="GH25" s="110"/>
      <c r="GI25" s="110"/>
      <c r="GJ25" s="110"/>
      <c r="GK25" s="110"/>
      <c r="GL25" s="110"/>
      <c r="GM25" s="110"/>
      <c r="GN25" s="110"/>
      <c r="GO25" s="110"/>
      <c r="GP25" s="110"/>
      <c r="GQ25" s="110"/>
      <c r="GR25" s="110"/>
      <c r="GS25" s="110"/>
      <c r="GT25" s="110"/>
      <c r="GU25" s="110"/>
      <c r="GV25" s="110"/>
      <c r="GW25" s="110"/>
      <c r="GX25" s="110"/>
      <c r="GY25" s="110"/>
      <c r="GZ25" s="110"/>
      <c r="HA25" s="110"/>
      <c r="HB25" s="110"/>
      <c r="HC25" s="110"/>
      <c r="HD25" s="110"/>
      <c r="HE25" s="110"/>
      <c r="HF25" s="110"/>
      <c r="HG25" s="110"/>
      <c r="HH25" s="110"/>
      <c r="HI25" s="110"/>
      <c r="HJ25" s="110"/>
      <c r="HK25" s="110"/>
      <c r="HL25" s="110"/>
      <c r="HM25" s="110"/>
      <c r="HN25" s="110"/>
      <c r="HO25" s="110"/>
      <c r="HP25" s="110"/>
      <c r="HQ25" s="110"/>
      <c r="HR25" s="110"/>
      <c r="HS25" s="110"/>
      <c r="HT25" s="110"/>
      <c r="HU25" s="110"/>
      <c r="HV25" s="110"/>
      <c r="HW25" s="110"/>
      <c r="HX25" s="110"/>
      <c r="HY25" s="110"/>
      <c r="HZ25" s="110"/>
      <c r="IA25" s="110"/>
      <c r="IB25" s="110"/>
      <c r="IC25" s="110"/>
      <c r="ID25" s="110"/>
      <c r="IE25" s="110"/>
      <c r="IF25" s="110"/>
      <c r="IG25" s="110"/>
      <c r="IH25" s="110"/>
      <c r="II25" s="110"/>
      <c r="IJ25" s="110"/>
      <c r="IK25" s="110"/>
      <c r="IL25" s="110"/>
      <c r="IM25" s="110"/>
      <c r="IN25" s="110"/>
      <c r="IO25" s="110"/>
      <c r="IP25" s="110"/>
      <c r="IQ25" s="110"/>
      <c r="IR25" s="110"/>
      <c r="IS25" s="110"/>
      <c r="IT25" s="110"/>
      <c r="IU25" s="110"/>
      <c r="IV25" s="110"/>
    </row>
    <row r="26" spans="1:256" x14ac:dyDescent="0.2">
      <c r="A26" s="451" t="s">
        <v>637</v>
      </c>
      <c r="B26" s="449" t="s">
        <v>638</v>
      </c>
      <c r="C26" s="50">
        <v>1</v>
      </c>
      <c r="D26" s="511">
        <v>54850</v>
      </c>
      <c r="E26" s="50"/>
      <c r="F26" s="511"/>
      <c r="G26" s="50"/>
      <c r="H26" s="511"/>
      <c r="I26" s="50">
        <v>0</v>
      </c>
      <c r="J26" s="50">
        <v>1</v>
      </c>
      <c r="K26" s="511">
        <v>54850</v>
      </c>
      <c r="L26" s="51">
        <v>3.0835867223170881E-2</v>
      </c>
      <c r="M26" s="51">
        <v>4.6061722708429294E-2</v>
      </c>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0"/>
      <c r="CO26" s="110"/>
      <c r="CP26" s="110"/>
      <c r="CQ26" s="110"/>
      <c r="CR26" s="110"/>
      <c r="CS26" s="110"/>
      <c r="CT26" s="110"/>
      <c r="CU26" s="110"/>
      <c r="CV26" s="110"/>
      <c r="CW26" s="110"/>
      <c r="CX26" s="110"/>
      <c r="CY26" s="110"/>
      <c r="CZ26" s="110"/>
      <c r="DA26" s="110"/>
      <c r="DB26" s="110"/>
      <c r="DC26" s="110"/>
      <c r="DD26" s="110"/>
      <c r="DE26" s="110"/>
      <c r="DF26" s="110"/>
      <c r="DG26" s="110"/>
      <c r="DH26" s="110"/>
      <c r="DI26" s="110"/>
      <c r="DJ26" s="110"/>
      <c r="DK26" s="110"/>
      <c r="DL26" s="110"/>
      <c r="DM26" s="110"/>
      <c r="DN26" s="110"/>
      <c r="DO26" s="110"/>
      <c r="DP26" s="110"/>
      <c r="DQ26" s="110"/>
      <c r="DR26" s="110"/>
      <c r="DS26" s="110"/>
      <c r="DT26" s="110"/>
      <c r="DU26" s="110"/>
      <c r="DV26" s="110"/>
      <c r="DW26" s="110"/>
      <c r="DX26" s="110"/>
      <c r="DY26" s="110"/>
      <c r="DZ26" s="110"/>
      <c r="EA26" s="110"/>
      <c r="EB26" s="110"/>
      <c r="EC26" s="110"/>
      <c r="ED26" s="110"/>
      <c r="EE26" s="110"/>
      <c r="EF26" s="110"/>
      <c r="EG26" s="110"/>
      <c r="EH26" s="110"/>
      <c r="EI26" s="110"/>
      <c r="EJ26" s="110"/>
      <c r="EK26" s="110"/>
      <c r="EL26" s="110"/>
      <c r="EM26" s="110"/>
      <c r="EN26" s="110"/>
      <c r="EO26" s="110"/>
      <c r="EP26" s="110"/>
      <c r="EQ26" s="110"/>
      <c r="ER26" s="110"/>
      <c r="ES26" s="110"/>
      <c r="ET26" s="110"/>
      <c r="EU26" s="110"/>
      <c r="EV26" s="110"/>
      <c r="EW26" s="110"/>
      <c r="EX26" s="110"/>
      <c r="EY26" s="110"/>
      <c r="EZ26" s="110"/>
      <c r="FA26" s="110"/>
      <c r="FB26" s="110"/>
      <c r="FC26" s="110"/>
      <c r="FD26" s="110"/>
      <c r="FE26" s="110"/>
      <c r="FF26" s="110"/>
      <c r="FG26" s="110"/>
      <c r="FH26" s="110"/>
      <c r="FI26" s="110"/>
      <c r="FJ26" s="110"/>
      <c r="FK26" s="110"/>
      <c r="FL26" s="110"/>
      <c r="FM26" s="110"/>
      <c r="FN26" s="110"/>
      <c r="FO26" s="110"/>
      <c r="FP26" s="110"/>
      <c r="FQ26" s="110"/>
      <c r="FR26" s="110"/>
      <c r="FS26" s="110"/>
      <c r="FT26" s="110"/>
      <c r="FU26" s="110"/>
      <c r="FV26" s="110"/>
      <c r="FW26" s="110"/>
      <c r="FX26" s="110"/>
      <c r="FY26" s="110"/>
      <c r="FZ26" s="110"/>
      <c r="GA26" s="110"/>
      <c r="GB26" s="110"/>
      <c r="GC26" s="110"/>
      <c r="GD26" s="110"/>
      <c r="GE26" s="110"/>
      <c r="GF26" s="110"/>
      <c r="GG26" s="110"/>
      <c r="GH26" s="110"/>
      <c r="GI26" s="110"/>
      <c r="GJ26" s="110"/>
      <c r="GK26" s="110"/>
      <c r="GL26" s="110"/>
      <c r="GM26" s="110"/>
      <c r="GN26" s="110"/>
      <c r="GO26" s="110"/>
      <c r="GP26" s="110"/>
      <c r="GQ26" s="110"/>
      <c r="GR26" s="110"/>
      <c r="GS26" s="110"/>
      <c r="GT26" s="110"/>
      <c r="GU26" s="110"/>
      <c r="GV26" s="110"/>
      <c r="GW26" s="110"/>
      <c r="GX26" s="110"/>
      <c r="GY26" s="110"/>
      <c r="GZ26" s="110"/>
      <c r="HA26" s="110"/>
      <c r="HB26" s="110"/>
      <c r="HC26" s="110"/>
      <c r="HD26" s="110"/>
      <c r="HE26" s="110"/>
      <c r="HF26" s="110"/>
      <c r="HG26" s="110"/>
      <c r="HH26" s="110"/>
      <c r="HI26" s="110"/>
      <c r="HJ26" s="110"/>
      <c r="HK26" s="110"/>
      <c r="HL26" s="110"/>
      <c r="HM26" s="110"/>
      <c r="HN26" s="110"/>
      <c r="HO26" s="110"/>
      <c r="HP26" s="110"/>
      <c r="HQ26" s="110"/>
      <c r="HR26" s="110"/>
      <c r="HS26" s="110"/>
      <c r="HT26" s="110"/>
      <c r="HU26" s="110"/>
      <c r="HV26" s="110"/>
      <c r="HW26" s="110"/>
      <c r="HX26" s="110"/>
      <c r="HY26" s="110"/>
      <c r="HZ26" s="110"/>
      <c r="IA26" s="110"/>
      <c r="IB26" s="110"/>
      <c r="IC26" s="110"/>
      <c r="ID26" s="110"/>
      <c r="IE26" s="110"/>
      <c r="IF26" s="110"/>
      <c r="IG26" s="110"/>
      <c r="IH26" s="110"/>
      <c r="II26" s="110"/>
      <c r="IJ26" s="110"/>
      <c r="IK26" s="110"/>
      <c r="IL26" s="110"/>
      <c r="IM26" s="110"/>
      <c r="IN26" s="110"/>
      <c r="IO26" s="110"/>
      <c r="IP26" s="110"/>
      <c r="IQ26" s="110"/>
      <c r="IR26" s="110"/>
      <c r="IS26" s="110"/>
      <c r="IT26" s="110"/>
      <c r="IU26" s="110"/>
      <c r="IV26" s="110"/>
    </row>
    <row r="27" spans="1:256" x14ac:dyDescent="0.2">
      <c r="A27" s="452" t="s">
        <v>675</v>
      </c>
      <c r="B27" s="450" t="s">
        <v>676</v>
      </c>
      <c r="C27" s="53">
        <v>1</v>
      </c>
      <c r="D27" s="512">
        <v>59937.72</v>
      </c>
      <c r="E27" s="53"/>
      <c r="F27" s="512"/>
      <c r="G27" s="53"/>
      <c r="H27" s="512"/>
      <c r="I27" s="53">
        <v>0</v>
      </c>
      <c r="J27" s="53">
        <v>1</v>
      </c>
      <c r="K27" s="643">
        <v>59937.72</v>
      </c>
      <c r="L27" s="54">
        <v>3.3696108944021759E-2</v>
      </c>
      <c r="M27" s="54">
        <v>4.6061722708429294E-2</v>
      </c>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0"/>
      <c r="DC27" s="110"/>
      <c r="DD27" s="110"/>
      <c r="DE27" s="110"/>
      <c r="DF27" s="110"/>
      <c r="DG27" s="110"/>
      <c r="DH27" s="110"/>
      <c r="DI27" s="110"/>
      <c r="DJ27" s="110"/>
      <c r="DK27" s="110"/>
      <c r="DL27" s="110"/>
      <c r="DM27" s="110"/>
      <c r="DN27" s="110"/>
      <c r="DO27" s="110"/>
      <c r="DP27" s="110"/>
      <c r="DQ27" s="110"/>
      <c r="DR27" s="110"/>
      <c r="DS27" s="110"/>
      <c r="DT27" s="110"/>
      <c r="DU27" s="110"/>
      <c r="DV27" s="110"/>
      <c r="DW27" s="110"/>
      <c r="DX27" s="110"/>
      <c r="DY27" s="110"/>
      <c r="DZ27" s="110"/>
      <c r="EA27" s="110"/>
      <c r="EB27" s="110"/>
      <c r="EC27" s="110"/>
      <c r="ED27" s="110"/>
      <c r="EE27" s="110"/>
      <c r="EF27" s="110"/>
      <c r="EG27" s="110"/>
      <c r="EH27" s="110"/>
      <c r="EI27" s="110"/>
      <c r="EJ27" s="110"/>
      <c r="EK27" s="110"/>
      <c r="EL27" s="110"/>
      <c r="EM27" s="110"/>
      <c r="EN27" s="110"/>
      <c r="EO27" s="110"/>
      <c r="EP27" s="110"/>
      <c r="EQ27" s="110"/>
      <c r="ER27" s="110"/>
      <c r="ES27" s="110"/>
      <c r="ET27" s="110"/>
      <c r="EU27" s="110"/>
      <c r="EV27" s="110"/>
      <c r="EW27" s="110"/>
      <c r="EX27" s="110"/>
      <c r="EY27" s="110"/>
      <c r="EZ27" s="110"/>
      <c r="FA27" s="110"/>
      <c r="FB27" s="110"/>
      <c r="FC27" s="110"/>
      <c r="FD27" s="110"/>
      <c r="FE27" s="110"/>
      <c r="FF27" s="110"/>
      <c r="FG27" s="110"/>
      <c r="FH27" s="110"/>
      <c r="FI27" s="110"/>
      <c r="FJ27" s="110"/>
      <c r="FK27" s="110"/>
      <c r="FL27" s="110"/>
      <c r="FM27" s="110"/>
      <c r="FN27" s="110"/>
      <c r="FO27" s="110"/>
      <c r="FP27" s="110"/>
      <c r="FQ27" s="110"/>
      <c r="FR27" s="110"/>
      <c r="FS27" s="110"/>
      <c r="FT27" s="110"/>
      <c r="FU27" s="110"/>
      <c r="FV27" s="110"/>
      <c r="FW27" s="110"/>
      <c r="FX27" s="110"/>
      <c r="FY27" s="110"/>
      <c r="FZ27" s="110"/>
      <c r="GA27" s="110"/>
      <c r="GB27" s="110"/>
      <c r="GC27" s="110"/>
      <c r="GD27" s="110"/>
      <c r="GE27" s="110"/>
      <c r="GF27" s="110"/>
      <c r="GG27" s="110"/>
      <c r="GH27" s="110"/>
      <c r="GI27" s="110"/>
      <c r="GJ27" s="110"/>
      <c r="GK27" s="110"/>
      <c r="GL27" s="110"/>
      <c r="GM27" s="110"/>
      <c r="GN27" s="110"/>
      <c r="GO27" s="110"/>
      <c r="GP27" s="110"/>
      <c r="GQ27" s="110"/>
      <c r="GR27" s="110"/>
      <c r="GS27" s="110"/>
      <c r="GT27" s="110"/>
      <c r="GU27" s="110"/>
      <c r="GV27" s="110"/>
      <c r="GW27" s="110"/>
      <c r="GX27" s="110"/>
      <c r="GY27" s="110"/>
      <c r="GZ27" s="110"/>
      <c r="HA27" s="110"/>
      <c r="HB27" s="110"/>
      <c r="HC27" s="110"/>
      <c r="HD27" s="110"/>
      <c r="HE27" s="110"/>
      <c r="HF27" s="110"/>
      <c r="HG27" s="110"/>
      <c r="HH27" s="110"/>
      <c r="HI27" s="110"/>
      <c r="HJ27" s="110"/>
      <c r="HK27" s="110"/>
      <c r="HL27" s="110"/>
      <c r="HM27" s="110"/>
      <c r="HN27" s="110"/>
      <c r="HO27" s="110"/>
      <c r="HP27" s="110"/>
      <c r="HQ27" s="110"/>
      <c r="HR27" s="110"/>
      <c r="HS27" s="110"/>
      <c r="HT27" s="110"/>
      <c r="HU27" s="110"/>
      <c r="HV27" s="110"/>
      <c r="HW27" s="110"/>
      <c r="HX27" s="110"/>
      <c r="HY27" s="110"/>
      <c r="HZ27" s="110"/>
      <c r="IA27" s="110"/>
      <c r="IB27" s="110"/>
      <c r="IC27" s="110"/>
      <c r="ID27" s="110"/>
      <c r="IE27" s="110"/>
      <c r="IF27" s="110"/>
      <c r="IG27" s="110"/>
      <c r="IH27" s="110"/>
      <c r="II27" s="110"/>
      <c r="IJ27" s="110"/>
      <c r="IK27" s="110"/>
      <c r="IL27" s="110"/>
      <c r="IM27" s="110"/>
      <c r="IN27" s="110"/>
      <c r="IO27" s="110"/>
      <c r="IP27" s="110"/>
      <c r="IQ27" s="110"/>
      <c r="IR27" s="110"/>
      <c r="IS27" s="110"/>
      <c r="IT27" s="110"/>
      <c r="IU27" s="110"/>
      <c r="IV27" s="110"/>
    </row>
    <row r="28" spans="1:256" x14ac:dyDescent="0.2">
      <c r="A28" s="451" t="s">
        <v>639</v>
      </c>
      <c r="B28" s="449" t="s">
        <v>640</v>
      </c>
      <c r="C28" s="50">
        <v>3</v>
      </c>
      <c r="D28" s="511">
        <v>98966.98000000001</v>
      </c>
      <c r="E28" s="50"/>
      <c r="F28" s="511"/>
      <c r="G28" s="50"/>
      <c r="H28" s="511"/>
      <c r="I28" s="50">
        <v>0</v>
      </c>
      <c r="J28" s="50">
        <v>3</v>
      </c>
      <c r="K28" s="511">
        <v>98966.98000000001</v>
      </c>
      <c r="L28" s="51">
        <v>5.5637787689301887E-2</v>
      </c>
      <c r="M28" s="51">
        <v>0.13818516812528789</v>
      </c>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110"/>
      <c r="CE28" s="110"/>
      <c r="CF28" s="110"/>
      <c r="CG28" s="110"/>
      <c r="CH28" s="110"/>
      <c r="CI28" s="110"/>
      <c r="CJ28" s="110"/>
      <c r="CK28" s="110"/>
      <c r="CL28" s="110"/>
      <c r="CM28" s="110"/>
      <c r="CN28" s="110"/>
      <c r="CO28" s="110"/>
      <c r="CP28" s="110"/>
      <c r="CQ28" s="110"/>
      <c r="CR28" s="110"/>
      <c r="CS28" s="110"/>
      <c r="CT28" s="110"/>
      <c r="CU28" s="110"/>
      <c r="CV28" s="110"/>
      <c r="CW28" s="110"/>
      <c r="CX28" s="110"/>
      <c r="CY28" s="110"/>
      <c r="CZ28" s="110"/>
      <c r="DA28" s="110"/>
      <c r="DB28" s="110"/>
      <c r="DC28" s="110"/>
      <c r="DD28" s="110"/>
      <c r="DE28" s="110"/>
      <c r="DF28" s="110"/>
      <c r="DG28" s="110"/>
      <c r="DH28" s="110"/>
      <c r="DI28" s="110"/>
      <c r="DJ28" s="110"/>
      <c r="DK28" s="110"/>
      <c r="DL28" s="110"/>
      <c r="DM28" s="110"/>
      <c r="DN28" s="110"/>
      <c r="DO28" s="110"/>
      <c r="DP28" s="110"/>
      <c r="DQ28" s="110"/>
      <c r="DR28" s="110"/>
      <c r="DS28" s="110"/>
      <c r="DT28" s="110"/>
      <c r="DU28" s="110"/>
      <c r="DV28" s="110"/>
      <c r="DW28" s="110"/>
      <c r="DX28" s="110"/>
      <c r="DY28" s="110"/>
      <c r="DZ28" s="110"/>
      <c r="EA28" s="110"/>
      <c r="EB28" s="110"/>
      <c r="EC28" s="110"/>
      <c r="ED28" s="110"/>
      <c r="EE28" s="110"/>
      <c r="EF28" s="110"/>
      <c r="EG28" s="110"/>
      <c r="EH28" s="110"/>
      <c r="EI28" s="110"/>
      <c r="EJ28" s="110"/>
      <c r="EK28" s="110"/>
      <c r="EL28" s="110"/>
      <c r="EM28" s="110"/>
      <c r="EN28" s="110"/>
      <c r="EO28" s="110"/>
      <c r="EP28" s="110"/>
      <c r="EQ28" s="110"/>
      <c r="ER28" s="110"/>
      <c r="ES28" s="110"/>
      <c r="ET28" s="110"/>
      <c r="EU28" s="110"/>
      <c r="EV28" s="110"/>
      <c r="EW28" s="110"/>
      <c r="EX28" s="110"/>
      <c r="EY28" s="110"/>
      <c r="EZ28" s="110"/>
      <c r="FA28" s="110"/>
      <c r="FB28" s="110"/>
      <c r="FC28" s="110"/>
      <c r="FD28" s="110"/>
      <c r="FE28" s="110"/>
      <c r="FF28" s="110"/>
      <c r="FG28" s="110"/>
      <c r="FH28" s="110"/>
      <c r="FI28" s="110"/>
      <c r="FJ28" s="110"/>
      <c r="FK28" s="110"/>
      <c r="FL28" s="110"/>
      <c r="FM28" s="110"/>
      <c r="FN28" s="110"/>
      <c r="FO28" s="110"/>
      <c r="FP28" s="110"/>
      <c r="FQ28" s="110"/>
      <c r="FR28" s="110"/>
      <c r="FS28" s="110"/>
      <c r="FT28" s="110"/>
      <c r="FU28" s="110"/>
      <c r="FV28" s="110"/>
      <c r="FW28" s="110"/>
      <c r="FX28" s="110"/>
      <c r="FY28" s="110"/>
      <c r="FZ28" s="110"/>
      <c r="GA28" s="110"/>
      <c r="GB28" s="110"/>
      <c r="GC28" s="110"/>
      <c r="GD28" s="110"/>
      <c r="GE28" s="110"/>
      <c r="GF28" s="110"/>
      <c r="GG28" s="110"/>
      <c r="GH28" s="110"/>
      <c r="GI28" s="110"/>
      <c r="GJ28" s="110"/>
      <c r="GK28" s="110"/>
      <c r="GL28" s="110"/>
      <c r="GM28" s="110"/>
      <c r="GN28" s="110"/>
      <c r="GO28" s="110"/>
      <c r="GP28" s="110"/>
      <c r="GQ28" s="110"/>
      <c r="GR28" s="110"/>
      <c r="GS28" s="110"/>
      <c r="GT28" s="110"/>
      <c r="GU28" s="110"/>
      <c r="GV28" s="110"/>
      <c r="GW28" s="110"/>
      <c r="GX28" s="110"/>
      <c r="GY28" s="110"/>
      <c r="GZ28" s="110"/>
      <c r="HA28" s="110"/>
      <c r="HB28" s="110"/>
      <c r="HC28" s="110"/>
      <c r="HD28" s="110"/>
      <c r="HE28" s="110"/>
      <c r="HF28" s="110"/>
      <c r="HG28" s="110"/>
      <c r="HH28" s="110"/>
      <c r="HI28" s="110"/>
      <c r="HJ28" s="110"/>
      <c r="HK28" s="110"/>
      <c r="HL28" s="110"/>
      <c r="HM28" s="110"/>
      <c r="HN28" s="110"/>
      <c r="HO28" s="110"/>
      <c r="HP28" s="110"/>
      <c r="HQ28" s="110"/>
      <c r="HR28" s="110"/>
      <c r="HS28" s="110"/>
      <c r="HT28" s="110"/>
      <c r="HU28" s="110"/>
      <c r="HV28" s="110"/>
      <c r="HW28" s="110"/>
      <c r="HX28" s="110"/>
      <c r="HY28" s="110"/>
      <c r="HZ28" s="110"/>
      <c r="IA28" s="110"/>
      <c r="IB28" s="110"/>
      <c r="IC28" s="110"/>
      <c r="ID28" s="110"/>
      <c r="IE28" s="110"/>
      <c r="IF28" s="110"/>
      <c r="IG28" s="110"/>
      <c r="IH28" s="110"/>
      <c r="II28" s="110"/>
      <c r="IJ28" s="110"/>
      <c r="IK28" s="110"/>
      <c r="IL28" s="110"/>
      <c r="IM28" s="110"/>
      <c r="IN28" s="110"/>
      <c r="IO28" s="110"/>
      <c r="IP28" s="110"/>
      <c r="IQ28" s="110"/>
      <c r="IR28" s="110"/>
      <c r="IS28" s="110"/>
      <c r="IT28" s="110"/>
      <c r="IU28" s="110"/>
      <c r="IV28" s="110"/>
    </row>
    <row r="29" spans="1:256" ht="22.5" x14ac:dyDescent="0.2">
      <c r="A29" s="452" t="s">
        <v>60</v>
      </c>
      <c r="B29" s="450" t="s">
        <v>61</v>
      </c>
      <c r="C29" s="53">
        <v>1</v>
      </c>
      <c r="D29" s="512">
        <v>49950</v>
      </c>
      <c r="E29" s="53"/>
      <c r="F29" s="512"/>
      <c r="G29" s="53"/>
      <c r="H29" s="512"/>
      <c r="I29" s="53">
        <v>0</v>
      </c>
      <c r="J29" s="53">
        <v>1</v>
      </c>
      <c r="K29" s="643">
        <v>49950</v>
      </c>
      <c r="L29" s="54">
        <v>2.8081158938876673E-2</v>
      </c>
      <c r="M29" s="54">
        <v>4.6061722708429294E-2</v>
      </c>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110"/>
      <c r="CS29" s="110"/>
      <c r="CT29" s="110"/>
      <c r="CU29" s="110"/>
      <c r="CV29" s="110"/>
      <c r="CW29" s="110"/>
      <c r="CX29" s="110"/>
      <c r="CY29" s="110"/>
      <c r="CZ29" s="110"/>
      <c r="DA29" s="110"/>
      <c r="DB29" s="110"/>
      <c r="DC29" s="110"/>
      <c r="DD29" s="110"/>
      <c r="DE29" s="110"/>
      <c r="DF29" s="110"/>
      <c r="DG29" s="110"/>
      <c r="DH29" s="110"/>
      <c r="DI29" s="110"/>
      <c r="DJ29" s="110"/>
      <c r="DK29" s="110"/>
      <c r="DL29" s="110"/>
      <c r="DM29" s="110"/>
      <c r="DN29" s="110"/>
      <c r="DO29" s="110"/>
      <c r="DP29" s="110"/>
      <c r="DQ29" s="110"/>
      <c r="DR29" s="110"/>
      <c r="DS29" s="110"/>
      <c r="DT29" s="110"/>
      <c r="DU29" s="110"/>
      <c r="DV29" s="110"/>
      <c r="DW29" s="110"/>
      <c r="DX29" s="110"/>
      <c r="DY29" s="110"/>
      <c r="DZ29" s="110"/>
      <c r="EA29" s="110"/>
      <c r="EB29" s="110"/>
      <c r="EC29" s="110"/>
      <c r="ED29" s="110"/>
      <c r="EE29" s="110"/>
      <c r="EF29" s="110"/>
      <c r="EG29" s="110"/>
      <c r="EH29" s="110"/>
      <c r="EI29" s="110"/>
      <c r="EJ29" s="110"/>
      <c r="EK29" s="110"/>
      <c r="EL29" s="110"/>
      <c r="EM29" s="110"/>
      <c r="EN29" s="110"/>
      <c r="EO29" s="110"/>
      <c r="EP29" s="110"/>
      <c r="EQ29" s="110"/>
      <c r="ER29" s="110"/>
      <c r="ES29" s="110"/>
      <c r="ET29" s="110"/>
      <c r="EU29" s="110"/>
      <c r="EV29" s="110"/>
      <c r="EW29" s="110"/>
      <c r="EX29" s="110"/>
      <c r="EY29" s="110"/>
      <c r="EZ29" s="110"/>
      <c r="FA29" s="110"/>
      <c r="FB29" s="110"/>
      <c r="FC29" s="110"/>
      <c r="FD29" s="110"/>
      <c r="FE29" s="110"/>
      <c r="FF29" s="110"/>
      <c r="FG29" s="110"/>
      <c r="FH29" s="110"/>
      <c r="FI29" s="110"/>
      <c r="FJ29" s="110"/>
      <c r="FK29" s="110"/>
      <c r="FL29" s="110"/>
      <c r="FM29" s="110"/>
      <c r="FN29" s="110"/>
      <c r="FO29" s="110"/>
      <c r="FP29" s="110"/>
      <c r="FQ29" s="110"/>
      <c r="FR29" s="110"/>
      <c r="FS29" s="110"/>
      <c r="FT29" s="110"/>
      <c r="FU29" s="110"/>
      <c r="FV29" s="110"/>
      <c r="FW29" s="110"/>
      <c r="FX29" s="110"/>
      <c r="FY29" s="110"/>
      <c r="FZ29" s="110"/>
      <c r="GA29" s="110"/>
      <c r="GB29" s="110"/>
      <c r="GC29" s="110"/>
      <c r="GD29" s="110"/>
      <c r="GE29" s="110"/>
      <c r="GF29" s="110"/>
      <c r="GG29" s="110"/>
      <c r="GH29" s="110"/>
      <c r="GI29" s="110"/>
      <c r="GJ29" s="110"/>
      <c r="GK29" s="110"/>
      <c r="GL29" s="110"/>
      <c r="GM29" s="110"/>
      <c r="GN29" s="110"/>
      <c r="GO29" s="110"/>
      <c r="GP29" s="110"/>
      <c r="GQ29" s="110"/>
      <c r="GR29" s="110"/>
      <c r="GS29" s="110"/>
      <c r="GT29" s="110"/>
      <c r="GU29" s="110"/>
      <c r="GV29" s="110"/>
      <c r="GW29" s="110"/>
      <c r="GX29" s="110"/>
      <c r="GY29" s="110"/>
      <c r="GZ29" s="110"/>
      <c r="HA29" s="110"/>
      <c r="HB29" s="110"/>
      <c r="HC29" s="110"/>
      <c r="HD29" s="110"/>
      <c r="HE29" s="110"/>
      <c r="HF29" s="110"/>
      <c r="HG29" s="110"/>
      <c r="HH29" s="110"/>
      <c r="HI29" s="110"/>
      <c r="HJ29" s="110"/>
      <c r="HK29" s="110"/>
      <c r="HL29" s="110"/>
      <c r="HM29" s="110"/>
      <c r="HN29" s="110"/>
      <c r="HO29" s="110"/>
      <c r="HP29" s="110"/>
      <c r="HQ29" s="110"/>
      <c r="HR29" s="110"/>
      <c r="HS29" s="110"/>
      <c r="HT29" s="110"/>
      <c r="HU29" s="110"/>
      <c r="HV29" s="110"/>
      <c r="HW29" s="110"/>
      <c r="HX29" s="110"/>
      <c r="HY29" s="110"/>
      <c r="HZ29" s="110"/>
      <c r="IA29" s="110"/>
      <c r="IB29" s="110"/>
      <c r="IC29" s="110"/>
      <c r="ID29" s="110"/>
      <c r="IE29" s="110"/>
      <c r="IF29" s="110"/>
      <c r="IG29" s="110"/>
      <c r="IH29" s="110"/>
      <c r="II29" s="110"/>
      <c r="IJ29" s="110"/>
      <c r="IK29" s="110"/>
      <c r="IL29" s="110"/>
      <c r="IM29" s="110"/>
      <c r="IN29" s="110"/>
      <c r="IO29" s="110"/>
      <c r="IP29" s="110"/>
      <c r="IQ29" s="110"/>
      <c r="IR29" s="110"/>
      <c r="IS29" s="110"/>
      <c r="IT29" s="110"/>
      <c r="IU29" s="110"/>
      <c r="IV29" s="110"/>
    </row>
    <row r="30" spans="1:256" x14ac:dyDescent="0.2">
      <c r="A30" s="451" t="s">
        <v>677</v>
      </c>
      <c r="B30" s="449" t="s">
        <v>678</v>
      </c>
      <c r="C30" s="50">
        <v>1</v>
      </c>
      <c r="D30" s="511">
        <v>59915</v>
      </c>
      <c r="E30" s="50"/>
      <c r="F30" s="511"/>
      <c r="G30" s="50"/>
      <c r="H30" s="511"/>
      <c r="I30" s="50">
        <v>0</v>
      </c>
      <c r="J30" s="50">
        <v>1</v>
      </c>
      <c r="K30" s="511">
        <v>59915</v>
      </c>
      <c r="L30" s="51">
        <v>3.3683336092548463E-2</v>
      </c>
      <c r="M30" s="51">
        <v>4.6061722708429294E-2</v>
      </c>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110"/>
      <c r="CS30" s="110"/>
      <c r="CT30" s="110"/>
      <c r="CU30" s="110"/>
      <c r="CV30" s="110"/>
      <c r="CW30" s="110"/>
      <c r="CX30" s="110"/>
      <c r="CY30" s="110"/>
      <c r="CZ30" s="110"/>
      <c r="DA30" s="110"/>
      <c r="DB30" s="110"/>
      <c r="DC30" s="110"/>
      <c r="DD30" s="110"/>
      <c r="DE30" s="110"/>
      <c r="DF30" s="110"/>
      <c r="DG30" s="110"/>
      <c r="DH30" s="110"/>
      <c r="DI30" s="110"/>
      <c r="DJ30" s="110"/>
      <c r="DK30" s="110"/>
      <c r="DL30" s="110"/>
      <c r="DM30" s="110"/>
      <c r="DN30" s="110"/>
      <c r="DO30" s="110"/>
      <c r="DP30" s="110"/>
      <c r="DQ30" s="110"/>
      <c r="DR30" s="110"/>
      <c r="DS30" s="110"/>
      <c r="DT30" s="110"/>
      <c r="DU30" s="110"/>
      <c r="DV30" s="110"/>
      <c r="DW30" s="110"/>
      <c r="DX30" s="110"/>
      <c r="DY30" s="110"/>
      <c r="DZ30" s="110"/>
      <c r="EA30" s="110"/>
      <c r="EB30" s="110"/>
      <c r="EC30" s="110"/>
      <c r="ED30" s="110"/>
      <c r="EE30" s="110"/>
      <c r="EF30" s="110"/>
      <c r="EG30" s="110"/>
      <c r="EH30" s="110"/>
      <c r="EI30" s="110"/>
      <c r="EJ30" s="110"/>
      <c r="EK30" s="110"/>
      <c r="EL30" s="110"/>
      <c r="EM30" s="110"/>
      <c r="EN30" s="110"/>
      <c r="EO30" s="110"/>
      <c r="EP30" s="110"/>
      <c r="EQ30" s="110"/>
      <c r="ER30" s="110"/>
      <c r="ES30" s="110"/>
      <c r="ET30" s="110"/>
      <c r="EU30" s="110"/>
      <c r="EV30" s="110"/>
      <c r="EW30" s="110"/>
      <c r="EX30" s="110"/>
      <c r="EY30" s="110"/>
      <c r="EZ30" s="110"/>
      <c r="FA30" s="110"/>
      <c r="FB30" s="110"/>
      <c r="FC30" s="110"/>
      <c r="FD30" s="110"/>
      <c r="FE30" s="110"/>
      <c r="FF30" s="110"/>
      <c r="FG30" s="110"/>
      <c r="FH30" s="110"/>
      <c r="FI30" s="110"/>
      <c r="FJ30" s="110"/>
      <c r="FK30" s="110"/>
      <c r="FL30" s="110"/>
      <c r="FM30" s="110"/>
      <c r="FN30" s="110"/>
      <c r="FO30" s="110"/>
      <c r="FP30" s="110"/>
      <c r="FQ30" s="110"/>
      <c r="FR30" s="110"/>
      <c r="FS30" s="110"/>
      <c r="FT30" s="110"/>
      <c r="FU30" s="110"/>
      <c r="FV30" s="110"/>
      <c r="FW30" s="110"/>
      <c r="FX30" s="110"/>
      <c r="FY30" s="110"/>
      <c r="FZ30" s="110"/>
      <c r="GA30" s="110"/>
      <c r="GB30" s="110"/>
      <c r="GC30" s="110"/>
      <c r="GD30" s="110"/>
      <c r="GE30" s="110"/>
      <c r="GF30" s="110"/>
      <c r="GG30" s="110"/>
      <c r="GH30" s="110"/>
      <c r="GI30" s="110"/>
      <c r="GJ30" s="110"/>
      <c r="GK30" s="110"/>
      <c r="GL30" s="110"/>
      <c r="GM30" s="110"/>
      <c r="GN30" s="110"/>
      <c r="GO30" s="110"/>
      <c r="GP30" s="110"/>
      <c r="GQ30" s="110"/>
      <c r="GR30" s="110"/>
      <c r="GS30" s="110"/>
      <c r="GT30" s="110"/>
      <c r="GU30" s="110"/>
      <c r="GV30" s="110"/>
      <c r="GW30" s="110"/>
      <c r="GX30" s="110"/>
      <c r="GY30" s="110"/>
      <c r="GZ30" s="110"/>
      <c r="HA30" s="110"/>
      <c r="HB30" s="110"/>
      <c r="HC30" s="110"/>
      <c r="HD30" s="110"/>
      <c r="HE30" s="110"/>
      <c r="HF30" s="110"/>
      <c r="HG30" s="110"/>
      <c r="HH30" s="110"/>
      <c r="HI30" s="110"/>
      <c r="HJ30" s="110"/>
      <c r="HK30" s="110"/>
      <c r="HL30" s="110"/>
      <c r="HM30" s="110"/>
      <c r="HN30" s="110"/>
      <c r="HO30" s="110"/>
      <c r="HP30" s="110"/>
      <c r="HQ30" s="110"/>
      <c r="HR30" s="110"/>
      <c r="HS30" s="110"/>
      <c r="HT30" s="110"/>
      <c r="HU30" s="110"/>
      <c r="HV30" s="110"/>
      <c r="HW30" s="110"/>
      <c r="HX30" s="110"/>
      <c r="HY30" s="110"/>
      <c r="HZ30" s="110"/>
      <c r="IA30" s="110"/>
      <c r="IB30" s="110"/>
      <c r="IC30" s="110"/>
      <c r="ID30" s="110"/>
      <c r="IE30" s="110"/>
      <c r="IF30" s="110"/>
      <c r="IG30" s="110"/>
      <c r="IH30" s="110"/>
      <c r="II30" s="110"/>
      <c r="IJ30" s="110"/>
      <c r="IK30" s="110"/>
      <c r="IL30" s="110"/>
      <c r="IM30" s="110"/>
      <c r="IN30" s="110"/>
      <c r="IO30" s="110"/>
      <c r="IP30" s="110"/>
      <c r="IQ30" s="110"/>
      <c r="IR30" s="110"/>
      <c r="IS30" s="110"/>
      <c r="IT30" s="110"/>
      <c r="IU30" s="110"/>
      <c r="IV30" s="110"/>
    </row>
    <row r="31" spans="1:256" ht="33.75" x14ac:dyDescent="0.2">
      <c r="A31" s="452" t="s">
        <v>64</v>
      </c>
      <c r="B31" s="450" t="s">
        <v>65</v>
      </c>
      <c r="C31" s="53">
        <v>6</v>
      </c>
      <c r="D31" s="512">
        <v>335034.63</v>
      </c>
      <c r="E31" s="53"/>
      <c r="F31" s="512"/>
      <c r="G31" s="53"/>
      <c r="H31" s="512"/>
      <c r="I31" s="53">
        <v>0</v>
      </c>
      <c r="J31" s="53">
        <v>6</v>
      </c>
      <c r="K31" s="643">
        <v>335034.63</v>
      </c>
      <c r="L31" s="54">
        <v>0.18835156546662138</v>
      </c>
      <c r="M31" s="54">
        <v>0.27637033625057578</v>
      </c>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110"/>
      <c r="CS31" s="110"/>
      <c r="CT31" s="110"/>
      <c r="CU31" s="110"/>
      <c r="CV31" s="110"/>
      <c r="CW31" s="110"/>
      <c r="CX31" s="110"/>
      <c r="CY31" s="110"/>
      <c r="CZ31" s="110"/>
      <c r="DA31" s="110"/>
      <c r="DB31" s="110"/>
      <c r="DC31" s="110"/>
      <c r="DD31" s="110"/>
      <c r="DE31" s="110"/>
      <c r="DF31" s="110"/>
      <c r="DG31" s="110"/>
      <c r="DH31" s="110"/>
      <c r="DI31" s="110"/>
      <c r="DJ31" s="110"/>
      <c r="DK31" s="110"/>
      <c r="DL31" s="110"/>
      <c r="DM31" s="110"/>
      <c r="DN31" s="110"/>
      <c r="DO31" s="110"/>
      <c r="DP31" s="110"/>
      <c r="DQ31" s="110"/>
      <c r="DR31" s="110"/>
      <c r="DS31" s="110"/>
      <c r="DT31" s="110"/>
      <c r="DU31" s="110"/>
      <c r="DV31" s="110"/>
      <c r="DW31" s="110"/>
      <c r="DX31" s="110"/>
      <c r="DY31" s="110"/>
      <c r="DZ31" s="110"/>
      <c r="EA31" s="110"/>
      <c r="EB31" s="110"/>
      <c r="EC31" s="110"/>
      <c r="ED31" s="110"/>
      <c r="EE31" s="110"/>
      <c r="EF31" s="110"/>
      <c r="EG31" s="110"/>
      <c r="EH31" s="110"/>
      <c r="EI31" s="110"/>
      <c r="EJ31" s="110"/>
      <c r="EK31" s="110"/>
      <c r="EL31" s="110"/>
      <c r="EM31" s="110"/>
      <c r="EN31" s="110"/>
      <c r="EO31" s="110"/>
      <c r="EP31" s="110"/>
      <c r="EQ31" s="110"/>
      <c r="ER31" s="110"/>
      <c r="ES31" s="110"/>
      <c r="ET31" s="110"/>
      <c r="EU31" s="110"/>
      <c r="EV31" s="110"/>
      <c r="EW31" s="110"/>
      <c r="EX31" s="110"/>
      <c r="EY31" s="110"/>
      <c r="EZ31" s="110"/>
      <c r="FA31" s="110"/>
      <c r="FB31" s="110"/>
      <c r="FC31" s="110"/>
      <c r="FD31" s="110"/>
      <c r="FE31" s="110"/>
      <c r="FF31" s="110"/>
      <c r="FG31" s="110"/>
      <c r="FH31" s="110"/>
      <c r="FI31" s="110"/>
      <c r="FJ31" s="110"/>
      <c r="FK31" s="110"/>
      <c r="FL31" s="110"/>
      <c r="FM31" s="110"/>
      <c r="FN31" s="110"/>
      <c r="FO31" s="110"/>
      <c r="FP31" s="110"/>
      <c r="FQ31" s="110"/>
      <c r="FR31" s="110"/>
      <c r="FS31" s="110"/>
      <c r="FT31" s="110"/>
      <c r="FU31" s="110"/>
      <c r="FV31" s="110"/>
      <c r="FW31" s="110"/>
      <c r="FX31" s="110"/>
      <c r="FY31" s="110"/>
      <c r="FZ31" s="110"/>
      <c r="GA31" s="110"/>
      <c r="GB31" s="110"/>
      <c r="GC31" s="110"/>
      <c r="GD31" s="110"/>
      <c r="GE31" s="110"/>
      <c r="GF31" s="110"/>
      <c r="GG31" s="110"/>
      <c r="GH31" s="110"/>
      <c r="GI31" s="110"/>
      <c r="GJ31" s="110"/>
      <c r="GK31" s="110"/>
      <c r="GL31" s="110"/>
      <c r="GM31" s="110"/>
      <c r="GN31" s="110"/>
      <c r="GO31" s="110"/>
      <c r="GP31" s="110"/>
      <c r="GQ31" s="110"/>
      <c r="GR31" s="110"/>
      <c r="GS31" s="110"/>
      <c r="GT31" s="110"/>
      <c r="GU31" s="110"/>
      <c r="GV31" s="110"/>
      <c r="GW31" s="110"/>
      <c r="GX31" s="110"/>
      <c r="GY31" s="110"/>
      <c r="GZ31" s="110"/>
      <c r="HA31" s="110"/>
      <c r="HB31" s="110"/>
      <c r="HC31" s="110"/>
      <c r="HD31" s="110"/>
      <c r="HE31" s="110"/>
      <c r="HF31" s="110"/>
      <c r="HG31" s="110"/>
      <c r="HH31" s="110"/>
      <c r="HI31" s="110"/>
      <c r="HJ31" s="110"/>
      <c r="HK31" s="110"/>
      <c r="HL31" s="110"/>
      <c r="HM31" s="110"/>
      <c r="HN31" s="110"/>
      <c r="HO31" s="110"/>
      <c r="HP31" s="110"/>
      <c r="HQ31" s="110"/>
      <c r="HR31" s="110"/>
      <c r="HS31" s="110"/>
      <c r="HT31" s="110"/>
      <c r="HU31" s="110"/>
      <c r="HV31" s="110"/>
      <c r="HW31" s="110"/>
      <c r="HX31" s="110"/>
      <c r="HY31" s="110"/>
      <c r="HZ31" s="110"/>
      <c r="IA31" s="110"/>
      <c r="IB31" s="110"/>
      <c r="IC31" s="110"/>
      <c r="ID31" s="110"/>
      <c r="IE31" s="110"/>
      <c r="IF31" s="110"/>
      <c r="IG31" s="110"/>
      <c r="IH31" s="110"/>
      <c r="II31" s="110"/>
      <c r="IJ31" s="110"/>
      <c r="IK31" s="110"/>
      <c r="IL31" s="110"/>
      <c r="IM31" s="110"/>
      <c r="IN31" s="110"/>
      <c r="IO31" s="110"/>
      <c r="IP31" s="110"/>
      <c r="IQ31" s="110"/>
      <c r="IR31" s="110"/>
      <c r="IS31" s="110"/>
      <c r="IT31" s="110"/>
      <c r="IU31" s="110"/>
      <c r="IV31" s="110"/>
    </row>
    <row r="32" spans="1:256" x14ac:dyDescent="0.2">
      <c r="A32" s="451" t="s">
        <v>66</v>
      </c>
      <c r="B32" s="449" t="s">
        <v>67</v>
      </c>
      <c r="C32" s="50">
        <v>2</v>
      </c>
      <c r="D32" s="511">
        <v>108832.31</v>
      </c>
      <c r="E32" s="50"/>
      <c r="F32" s="511"/>
      <c r="G32" s="50"/>
      <c r="H32" s="511"/>
      <c r="I32" s="50">
        <v>0</v>
      </c>
      <c r="J32" s="50">
        <v>2</v>
      </c>
      <c r="K32" s="511">
        <v>108832.31</v>
      </c>
      <c r="L32" s="51">
        <v>6.1183931827729666E-2</v>
      </c>
      <c r="M32" s="51">
        <v>9.2123445416858588E-2</v>
      </c>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110"/>
      <c r="CS32" s="110"/>
      <c r="CT32" s="110"/>
      <c r="CU32" s="110"/>
      <c r="CV32" s="110"/>
      <c r="CW32" s="110"/>
      <c r="CX32" s="110"/>
      <c r="CY32" s="110"/>
      <c r="CZ32" s="110"/>
      <c r="DA32" s="110"/>
      <c r="DB32" s="110"/>
      <c r="DC32" s="110"/>
      <c r="DD32" s="110"/>
      <c r="DE32" s="110"/>
      <c r="DF32" s="110"/>
      <c r="DG32" s="110"/>
      <c r="DH32" s="110"/>
      <c r="DI32" s="110"/>
      <c r="DJ32" s="110"/>
      <c r="DK32" s="110"/>
      <c r="DL32" s="110"/>
      <c r="DM32" s="110"/>
      <c r="DN32" s="110"/>
      <c r="DO32" s="110"/>
      <c r="DP32" s="110"/>
      <c r="DQ32" s="110"/>
      <c r="DR32" s="110"/>
      <c r="DS32" s="110"/>
      <c r="DT32" s="110"/>
      <c r="DU32" s="110"/>
      <c r="DV32" s="110"/>
      <c r="DW32" s="110"/>
      <c r="DX32" s="110"/>
      <c r="DY32" s="110"/>
      <c r="DZ32" s="110"/>
      <c r="EA32" s="110"/>
      <c r="EB32" s="110"/>
      <c r="EC32" s="110"/>
      <c r="ED32" s="110"/>
      <c r="EE32" s="110"/>
      <c r="EF32" s="110"/>
      <c r="EG32" s="110"/>
      <c r="EH32" s="110"/>
      <c r="EI32" s="110"/>
      <c r="EJ32" s="110"/>
      <c r="EK32" s="110"/>
      <c r="EL32" s="110"/>
      <c r="EM32" s="110"/>
      <c r="EN32" s="110"/>
      <c r="EO32" s="110"/>
      <c r="EP32" s="110"/>
      <c r="EQ32" s="110"/>
      <c r="ER32" s="110"/>
      <c r="ES32" s="110"/>
      <c r="ET32" s="110"/>
      <c r="EU32" s="110"/>
      <c r="EV32" s="110"/>
      <c r="EW32" s="110"/>
      <c r="EX32" s="110"/>
      <c r="EY32" s="110"/>
      <c r="EZ32" s="110"/>
      <c r="FA32" s="110"/>
      <c r="FB32" s="110"/>
      <c r="FC32" s="110"/>
      <c r="FD32" s="110"/>
      <c r="FE32" s="110"/>
      <c r="FF32" s="110"/>
      <c r="FG32" s="110"/>
      <c r="FH32" s="110"/>
      <c r="FI32" s="110"/>
      <c r="FJ32" s="110"/>
      <c r="FK32" s="110"/>
      <c r="FL32" s="110"/>
      <c r="FM32" s="110"/>
      <c r="FN32" s="110"/>
      <c r="FO32" s="110"/>
      <c r="FP32" s="110"/>
      <c r="FQ32" s="110"/>
      <c r="FR32" s="110"/>
      <c r="FS32" s="110"/>
      <c r="FT32" s="110"/>
      <c r="FU32" s="110"/>
      <c r="FV32" s="110"/>
      <c r="FW32" s="110"/>
      <c r="FX32" s="110"/>
      <c r="FY32" s="110"/>
      <c r="FZ32" s="110"/>
      <c r="GA32" s="110"/>
      <c r="GB32" s="110"/>
      <c r="GC32" s="110"/>
      <c r="GD32" s="110"/>
      <c r="GE32" s="110"/>
      <c r="GF32" s="110"/>
      <c r="GG32" s="110"/>
      <c r="GH32" s="110"/>
      <c r="GI32" s="110"/>
      <c r="GJ32" s="110"/>
      <c r="GK32" s="110"/>
      <c r="GL32" s="110"/>
      <c r="GM32" s="110"/>
      <c r="GN32" s="110"/>
      <c r="GO32" s="110"/>
      <c r="GP32" s="110"/>
      <c r="GQ32" s="110"/>
      <c r="GR32" s="110"/>
      <c r="GS32" s="110"/>
      <c r="GT32" s="110"/>
      <c r="GU32" s="110"/>
      <c r="GV32" s="110"/>
      <c r="GW32" s="110"/>
      <c r="GX32" s="110"/>
      <c r="GY32" s="110"/>
      <c r="GZ32" s="110"/>
      <c r="HA32" s="110"/>
      <c r="HB32" s="110"/>
      <c r="HC32" s="110"/>
      <c r="HD32" s="110"/>
      <c r="HE32" s="110"/>
      <c r="HF32" s="110"/>
      <c r="HG32" s="110"/>
      <c r="HH32" s="110"/>
      <c r="HI32" s="110"/>
      <c r="HJ32" s="110"/>
      <c r="HK32" s="110"/>
      <c r="HL32" s="110"/>
      <c r="HM32" s="110"/>
      <c r="HN32" s="110"/>
      <c r="HO32" s="110"/>
      <c r="HP32" s="110"/>
      <c r="HQ32" s="110"/>
      <c r="HR32" s="110"/>
      <c r="HS32" s="110"/>
      <c r="HT32" s="110"/>
      <c r="HU32" s="110"/>
      <c r="HV32" s="110"/>
      <c r="HW32" s="110"/>
      <c r="HX32" s="110"/>
      <c r="HY32" s="110"/>
      <c r="HZ32" s="110"/>
      <c r="IA32" s="110"/>
      <c r="IB32" s="110"/>
      <c r="IC32" s="110"/>
      <c r="ID32" s="110"/>
      <c r="IE32" s="110"/>
      <c r="IF32" s="110"/>
      <c r="IG32" s="110"/>
      <c r="IH32" s="110"/>
      <c r="II32" s="110"/>
      <c r="IJ32" s="110"/>
      <c r="IK32" s="110"/>
      <c r="IL32" s="110"/>
      <c r="IM32" s="110"/>
      <c r="IN32" s="110"/>
      <c r="IO32" s="110"/>
      <c r="IP32" s="110"/>
      <c r="IQ32" s="110"/>
      <c r="IR32" s="110"/>
      <c r="IS32" s="110"/>
      <c r="IT32" s="110"/>
      <c r="IU32" s="110"/>
      <c r="IV32" s="110"/>
    </row>
    <row r="33" spans="1:256" x14ac:dyDescent="0.2">
      <c r="A33" s="452" t="s">
        <v>68</v>
      </c>
      <c r="B33" s="450" t="s">
        <v>69</v>
      </c>
      <c r="C33" s="53">
        <v>1</v>
      </c>
      <c r="D33" s="512">
        <v>59930</v>
      </c>
      <c r="E33" s="53"/>
      <c r="F33" s="512"/>
      <c r="G33" s="53"/>
      <c r="H33" s="512"/>
      <c r="I33" s="53">
        <v>0</v>
      </c>
      <c r="J33" s="53">
        <v>1</v>
      </c>
      <c r="K33" s="643">
        <v>59930</v>
      </c>
      <c r="L33" s="54">
        <v>3.3691768873010591E-2</v>
      </c>
      <c r="M33" s="54">
        <v>4.6061722708429294E-2</v>
      </c>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110"/>
      <c r="CS33" s="110"/>
      <c r="CT33" s="110"/>
      <c r="CU33" s="110"/>
      <c r="CV33" s="110"/>
      <c r="CW33" s="110"/>
      <c r="CX33" s="110"/>
      <c r="CY33" s="110"/>
      <c r="CZ33" s="110"/>
      <c r="DA33" s="110"/>
      <c r="DB33" s="110"/>
      <c r="DC33" s="110"/>
      <c r="DD33" s="110"/>
      <c r="DE33" s="110"/>
      <c r="DF33" s="110"/>
      <c r="DG33" s="110"/>
      <c r="DH33" s="110"/>
      <c r="DI33" s="110"/>
      <c r="DJ33" s="110"/>
      <c r="DK33" s="110"/>
      <c r="DL33" s="110"/>
      <c r="DM33" s="110"/>
      <c r="DN33" s="110"/>
      <c r="DO33" s="110"/>
      <c r="DP33" s="110"/>
      <c r="DQ33" s="110"/>
      <c r="DR33" s="110"/>
      <c r="DS33" s="110"/>
      <c r="DT33" s="110"/>
      <c r="DU33" s="110"/>
      <c r="DV33" s="110"/>
      <c r="DW33" s="110"/>
      <c r="DX33" s="110"/>
      <c r="DY33" s="110"/>
      <c r="DZ33" s="110"/>
      <c r="EA33" s="110"/>
      <c r="EB33" s="110"/>
      <c r="EC33" s="110"/>
      <c r="ED33" s="110"/>
      <c r="EE33" s="110"/>
      <c r="EF33" s="110"/>
      <c r="EG33" s="110"/>
      <c r="EH33" s="110"/>
      <c r="EI33" s="110"/>
      <c r="EJ33" s="110"/>
      <c r="EK33" s="110"/>
      <c r="EL33" s="110"/>
      <c r="EM33" s="110"/>
      <c r="EN33" s="110"/>
      <c r="EO33" s="110"/>
      <c r="EP33" s="110"/>
      <c r="EQ33" s="110"/>
      <c r="ER33" s="110"/>
      <c r="ES33" s="110"/>
      <c r="ET33" s="110"/>
      <c r="EU33" s="110"/>
      <c r="EV33" s="110"/>
      <c r="EW33" s="110"/>
      <c r="EX33" s="110"/>
      <c r="EY33" s="110"/>
      <c r="EZ33" s="110"/>
      <c r="FA33" s="110"/>
      <c r="FB33" s="110"/>
      <c r="FC33" s="110"/>
      <c r="FD33" s="110"/>
      <c r="FE33" s="110"/>
      <c r="FF33" s="110"/>
      <c r="FG33" s="110"/>
      <c r="FH33" s="110"/>
      <c r="FI33" s="110"/>
      <c r="FJ33" s="110"/>
      <c r="FK33" s="110"/>
      <c r="FL33" s="110"/>
      <c r="FM33" s="110"/>
      <c r="FN33" s="110"/>
      <c r="FO33" s="110"/>
      <c r="FP33" s="110"/>
      <c r="FQ33" s="110"/>
      <c r="FR33" s="110"/>
      <c r="FS33" s="110"/>
      <c r="FT33" s="110"/>
      <c r="FU33" s="110"/>
      <c r="FV33" s="110"/>
      <c r="FW33" s="110"/>
      <c r="FX33" s="110"/>
      <c r="FY33" s="110"/>
      <c r="FZ33" s="110"/>
      <c r="GA33" s="110"/>
      <c r="GB33" s="110"/>
      <c r="GC33" s="110"/>
      <c r="GD33" s="110"/>
      <c r="GE33" s="110"/>
      <c r="GF33" s="110"/>
      <c r="GG33" s="110"/>
      <c r="GH33" s="110"/>
      <c r="GI33" s="110"/>
      <c r="GJ33" s="110"/>
      <c r="GK33" s="110"/>
      <c r="GL33" s="110"/>
      <c r="GM33" s="110"/>
      <c r="GN33" s="110"/>
      <c r="GO33" s="110"/>
      <c r="GP33" s="110"/>
      <c r="GQ33" s="110"/>
      <c r="GR33" s="110"/>
      <c r="GS33" s="110"/>
      <c r="GT33" s="110"/>
      <c r="GU33" s="110"/>
      <c r="GV33" s="110"/>
      <c r="GW33" s="110"/>
      <c r="GX33" s="110"/>
      <c r="GY33" s="110"/>
      <c r="GZ33" s="110"/>
      <c r="HA33" s="110"/>
      <c r="HB33" s="110"/>
      <c r="HC33" s="110"/>
      <c r="HD33" s="110"/>
      <c r="HE33" s="110"/>
      <c r="HF33" s="110"/>
      <c r="HG33" s="110"/>
      <c r="HH33" s="110"/>
      <c r="HI33" s="110"/>
      <c r="HJ33" s="110"/>
      <c r="HK33" s="110"/>
      <c r="HL33" s="110"/>
      <c r="HM33" s="110"/>
      <c r="HN33" s="110"/>
      <c r="HO33" s="110"/>
      <c r="HP33" s="110"/>
      <c r="HQ33" s="110"/>
      <c r="HR33" s="110"/>
      <c r="HS33" s="110"/>
      <c r="HT33" s="110"/>
      <c r="HU33" s="110"/>
      <c r="HV33" s="110"/>
      <c r="HW33" s="110"/>
      <c r="HX33" s="110"/>
      <c r="HY33" s="110"/>
      <c r="HZ33" s="110"/>
      <c r="IA33" s="110"/>
      <c r="IB33" s="110"/>
      <c r="IC33" s="110"/>
      <c r="ID33" s="110"/>
      <c r="IE33" s="110"/>
      <c r="IF33" s="110"/>
      <c r="IG33" s="110"/>
      <c r="IH33" s="110"/>
      <c r="II33" s="110"/>
      <c r="IJ33" s="110"/>
      <c r="IK33" s="110"/>
      <c r="IL33" s="110"/>
      <c r="IM33" s="110"/>
      <c r="IN33" s="110"/>
      <c r="IO33" s="110"/>
      <c r="IP33" s="110"/>
      <c r="IQ33" s="110"/>
      <c r="IR33" s="110"/>
      <c r="IS33" s="110"/>
      <c r="IT33" s="110"/>
      <c r="IU33" s="110"/>
      <c r="IV33" s="110"/>
    </row>
    <row r="34" spans="1:256" ht="22.5" x14ac:dyDescent="0.2">
      <c r="A34" s="451" t="s">
        <v>70</v>
      </c>
      <c r="B34" s="449" t="s">
        <v>71</v>
      </c>
      <c r="C34" s="50">
        <v>1</v>
      </c>
      <c r="D34" s="511">
        <v>36180</v>
      </c>
      <c r="E34" s="50"/>
      <c r="F34" s="511"/>
      <c r="G34" s="50"/>
      <c r="H34" s="511"/>
      <c r="I34" s="50">
        <v>0</v>
      </c>
      <c r="J34" s="50">
        <v>1</v>
      </c>
      <c r="K34" s="511">
        <v>36180</v>
      </c>
      <c r="L34" s="51">
        <v>2.0339866474645803E-2</v>
      </c>
      <c r="M34" s="51">
        <v>4.6061722708429294E-2</v>
      </c>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110"/>
      <c r="CS34" s="110"/>
      <c r="CT34" s="110"/>
      <c r="CU34" s="110"/>
      <c r="CV34" s="110"/>
      <c r="CW34" s="110"/>
      <c r="CX34" s="110"/>
      <c r="CY34" s="110"/>
      <c r="CZ34" s="110"/>
      <c r="DA34" s="110"/>
      <c r="DB34" s="110"/>
      <c r="DC34" s="110"/>
      <c r="DD34" s="110"/>
      <c r="DE34" s="110"/>
      <c r="DF34" s="110"/>
      <c r="DG34" s="110"/>
      <c r="DH34" s="110"/>
      <c r="DI34" s="110"/>
      <c r="DJ34" s="110"/>
      <c r="DK34" s="110"/>
      <c r="DL34" s="110"/>
      <c r="DM34" s="110"/>
      <c r="DN34" s="110"/>
      <c r="DO34" s="110"/>
      <c r="DP34" s="110"/>
      <c r="DQ34" s="110"/>
      <c r="DR34" s="110"/>
      <c r="DS34" s="110"/>
      <c r="DT34" s="110"/>
      <c r="DU34" s="110"/>
      <c r="DV34" s="110"/>
      <c r="DW34" s="110"/>
      <c r="DX34" s="110"/>
      <c r="DY34" s="110"/>
      <c r="DZ34" s="110"/>
      <c r="EA34" s="110"/>
      <c r="EB34" s="110"/>
      <c r="EC34" s="110"/>
      <c r="ED34" s="110"/>
      <c r="EE34" s="110"/>
      <c r="EF34" s="110"/>
      <c r="EG34" s="110"/>
      <c r="EH34" s="110"/>
      <c r="EI34" s="110"/>
      <c r="EJ34" s="110"/>
      <c r="EK34" s="110"/>
      <c r="EL34" s="110"/>
      <c r="EM34" s="110"/>
      <c r="EN34" s="110"/>
      <c r="EO34" s="110"/>
      <c r="EP34" s="110"/>
      <c r="EQ34" s="110"/>
      <c r="ER34" s="110"/>
      <c r="ES34" s="110"/>
      <c r="ET34" s="110"/>
      <c r="EU34" s="110"/>
      <c r="EV34" s="110"/>
      <c r="EW34" s="110"/>
      <c r="EX34" s="110"/>
      <c r="EY34" s="110"/>
      <c r="EZ34" s="110"/>
      <c r="FA34" s="110"/>
      <c r="FB34" s="110"/>
      <c r="FC34" s="110"/>
      <c r="FD34" s="110"/>
      <c r="FE34" s="110"/>
      <c r="FF34" s="110"/>
      <c r="FG34" s="110"/>
      <c r="FH34" s="110"/>
      <c r="FI34" s="110"/>
      <c r="FJ34" s="110"/>
      <c r="FK34" s="110"/>
      <c r="FL34" s="110"/>
      <c r="FM34" s="110"/>
      <c r="FN34" s="110"/>
      <c r="FO34" s="110"/>
      <c r="FP34" s="110"/>
      <c r="FQ34" s="110"/>
      <c r="FR34" s="110"/>
      <c r="FS34" s="110"/>
      <c r="FT34" s="110"/>
      <c r="FU34" s="110"/>
      <c r="FV34" s="110"/>
      <c r="FW34" s="110"/>
      <c r="FX34" s="110"/>
      <c r="FY34" s="110"/>
      <c r="FZ34" s="110"/>
      <c r="GA34" s="110"/>
      <c r="GB34" s="110"/>
      <c r="GC34" s="110"/>
      <c r="GD34" s="110"/>
      <c r="GE34" s="110"/>
      <c r="GF34" s="110"/>
      <c r="GG34" s="110"/>
      <c r="GH34" s="110"/>
      <c r="GI34" s="110"/>
      <c r="GJ34" s="110"/>
      <c r="GK34" s="110"/>
      <c r="GL34" s="110"/>
      <c r="GM34" s="110"/>
      <c r="GN34" s="110"/>
      <c r="GO34" s="110"/>
      <c r="GP34" s="110"/>
      <c r="GQ34" s="110"/>
      <c r="GR34" s="110"/>
      <c r="GS34" s="110"/>
      <c r="GT34" s="110"/>
      <c r="GU34" s="110"/>
      <c r="GV34" s="110"/>
      <c r="GW34" s="110"/>
      <c r="GX34" s="110"/>
      <c r="GY34" s="110"/>
      <c r="GZ34" s="110"/>
      <c r="HA34" s="110"/>
      <c r="HB34" s="110"/>
      <c r="HC34" s="110"/>
      <c r="HD34" s="110"/>
      <c r="HE34" s="110"/>
      <c r="HF34" s="110"/>
      <c r="HG34" s="110"/>
      <c r="HH34" s="110"/>
      <c r="HI34" s="110"/>
      <c r="HJ34" s="110"/>
      <c r="HK34" s="110"/>
      <c r="HL34" s="110"/>
      <c r="HM34" s="110"/>
      <c r="HN34" s="110"/>
      <c r="HO34" s="110"/>
      <c r="HP34" s="110"/>
      <c r="HQ34" s="110"/>
      <c r="HR34" s="110"/>
      <c r="HS34" s="110"/>
      <c r="HT34" s="110"/>
      <c r="HU34" s="110"/>
      <c r="HV34" s="110"/>
      <c r="HW34" s="110"/>
      <c r="HX34" s="110"/>
      <c r="HY34" s="110"/>
      <c r="HZ34" s="110"/>
      <c r="IA34" s="110"/>
      <c r="IB34" s="110"/>
      <c r="IC34" s="110"/>
      <c r="ID34" s="110"/>
      <c r="IE34" s="110"/>
      <c r="IF34" s="110"/>
      <c r="IG34" s="110"/>
      <c r="IH34" s="110"/>
      <c r="II34" s="110"/>
      <c r="IJ34" s="110"/>
      <c r="IK34" s="110"/>
      <c r="IL34" s="110"/>
      <c r="IM34" s="110"/>
      <c r="IN34" s="110"/>
      <c r="IO34" s="110"/>
      <c r="IP34" s="110"/>
      <c r="IQ34" s="110"/>
      <c r="IR34" s="110"/>
      <c r="IS34" s="110"/>
      <c r="IT34" s="110"/>
      <c r="IU34" s="110"/>
      <c r="IV34" s="110"/>
    </row>
    <row r="35" spans="1:256" x14ac:dyDescent="0.2">
      <c r="A35" s="452" t="s">
        <v>72</v>
      </c>
      <c r="B35" s="450" t="s">
        <v>73</v>
      </c>
      <c r="C35" s="53">
        <v>6</v>
      </c>
      <c r="D35" s="512">
        <v>318837.89</v>
      </c>
      <c r="E35" s="53"/>
      <c r="F35" s="512"/>
      <c r="G35" s="53"/>
      <c r="H35" s="512"/>
      <c r="I35" s="53">
        <v>0</v>
      </c>
      <c r="J35" s="53">
        <v>6</v>
      </c>
      <c r="K35" s="643">
        <v>318837.89</v>
      </c>
      <c r="L35" s="54">
        <v>0.17924599529181334</v>
      </c>
      <c r="M35" s="54">
        <v>0.27637033625057578</v>
      </c>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J35" s="110"/>
      <c r="EK35" s="110"/>
      <c r="EL35" s="110"/>
      <c r="EM35" s="110"/>
      <c r="EN35" s="110"/>
      <c r="EO35" s="110"/>
      <c r="EP35" s="110"/>
      <c r="EQ35" s="110"/>
      <c r="ER35" s="110"/>
      <c r="ES35" s="110"/>
      <c r="ET35" s="110"/>
      <c r="EU35" s="110"/>
      <c r="EV35" s="110"/>
      <c r="EW35" s="110"/>
      <c r="EX35" s="110"/>
      <c r="EY35" s="110"/>
      <c r="EZ35" s="110"/>
      <c r="FA35" s="110"/>
      <c r="FB35" s="110"/>
      <c r="FC35" s="110"/>
      <c r="FD35" s="110"/>
      <c r="FE35" s="110"/>
      <c r="FF35" s="110"/>
      <c r="FG35" s="110"/>
      <c r="FH35" s="110"/>
      <c r="FI35" s="110"/>
      <c r="FJ35" s="110"/>
      <c r="FK35" s="110"/>
      <c r="FL35" s="110"/>
      <c r="FM35" s="110"/>
      <c r="FN35" s="110"/>
      <c r="FO35" s="110"/>
      <c r="FP35" s="110"/>
      <c r="FQ35" s="110"/>
      <c r="FR35" s="110"/>
      <c r="FS35" s="110"/>
      <c r="FT35" s="110"/>
      <c r="FU35" s="110"/>
      <c r="FV35" s="110"/>
      <c r="FW35" s="110"/>
      <c r="FX35" s="110"/>
      <c r="FY35" s="110"/>
      <c r="FZ35" s="110"/>
      <c r="GA35" s="110"/>
      <c r="GB35" s="110"/>
      <c r="GC35" s="110"/>
      <c r="GD35" s="110"/>
      <c r="GE35" s="110"/>
      <c r="GF35" s="110"/>
      <c r="GG35" s="110"/>
      <c r="GH35" s="110"/>
      <c r="GI35" s="110"/>
      <c r="GJ35" s="110"/>
      <c r="GK35" s="110"/>
      <c r="GL35" s="110"/>
      <c r="GM35" s="110"/>
      <c r="GN35" s="110"/>
      <c r="GO35" s="110"/>
      <c r="GP35" s="110"/>
      <c r="GQ35" s="110"/>
      <c r="GR35" s="110"/>
      <c r="GS35" s="110"/>
      <c r="GT35" s="110"/>
      <c r="GU35" s="110"/>
      <c r="GV35" s="110"/>
      <c r="GW35" s="110"/>
      <c r="GX35" s="110"/>
      <c r="GY35" s="110"/>
      <c r="GZ35" s="110"/>
      <c r="HA35" s="110"/>
      <c r="HB35" s="110"/>
      <c r="HC35" s="110"/>
      <c r="HD35" s="110"/>
      <c r="HE35" s="110"/>
      <c r="HF35" s="110"/>
      <c r="HG35" s="110"/>
      <c r="HH35" s="110"/>
      <c r="HI35" s="110"/>
      <c r="HJ35" s="110"/>
      <c r="HK35" s="110"/>
      <c r="HL35" s="110"/>
      <c r="HM35" s="110"/>
      <c r="HN35" s="110"/>
      <c r="HO35" s="110"/>
      <c r="HP35" s="110"/>
      <c r="HQ35" s="110"/>
      <c r="HR35" s="110"/>
      <c r="HS35" s="110"/>
      <c r="HT35" s="110"/>
      <c r="HU35" s="110"/>
      <c r="HV35" s="110"/>
      <c r="HW35" s="110"/>
      <c r="HX35" s="110"/>
      <c r="HY35" s="110"/>
      <c r="HZ35" s="110"/>
      <c r="IA35" s="110"/>
      <c r="IB35" s="110"/>
      <c r="IC35" s="110"/>
      <c r="ID35" s="110"/>
      <c r="IE35" s="110"/>
      <c r="IF35" s="110"/>
      <c r="IG35" s="110"/>
      <c r="IH35" s="110"/>
      <c r="II35" s="110"/>
      <c r="IJ35" s="110"/>
      <c r="IK35" s="110"/>
      <c r="IL35" s="110"/>
      <c r="IM35" s="110"/>
      <c r="IN35" s="110"/>
      <c r="IO35" s="110"/>
      <c r="IP35" s="110"/>
      <c r="IQ35" s="110"/>
      <c r="IR35" s="110"/>
      <c r="IS35" s="110"/>
      <c r="IT35" s="110"/>
      <c r="IU35" s="110"/>
      <c r="IV35" s="110"/>
    </row>
    <row r="36" spans="1:256" ht="22.5" x14ac:dyDescent="0.2">
      <c r="A36" s="451" t="s">
        <v>74</v>
      </c>
      <c r="B36" s="449" t="s">
        <v>75</v>
      </c>
      <c r="C36" s="50">
        <v>2</v>
      </c>
      <c r="D36" s="511">
        <v>119091.5</v>
      </c>
      <c r="E36" s="50"/>
      <c r="F36" s="511"/>
      <c r="G36" s="50"/>
      <c r="H36" s="511"/>
      <c r="I36" s="50">
        <v>0</v>
      </c>
      <c r="J36" s="50">
        <v>2</v>
      </c>
      <c r="K36" s="511">
        <v>119091.5</v>
      </c>
      <c r="L36" s="51">
        <v>6.6951498293678302E-2</v>
      </c>
      <c r="M36" s="51">
        <v>9.2123445416858588E-2</v>
      </c>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110"/>
      <c r="CS36" s="110"/>
      <c r="CT36" s="110"/>
      <c r="CU36" s="110"/>
      <c r="CV36" s="110"/>
      <c r="CW36" s="110"/>
      <c r="CX36" s="110"/>
      <c r="CY36" s="110"/>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c r="EH36" s="110"/>
      <c r="EI36" s="110"/>
      <c r="EJ36" s="110"/>
      <c r="EK36" s="110"/>
      <c r="EL36" s="110"/>
      <c r="EM36" s="110"/>
      <c r="EN36" s="110"/>
      <c r="EO36" s="110"/>
      <c r="EP36" s="110"/>
      <c r="EQ36" s="110"/>
      <c r="ER36" s="110"/>
      <c r="ES36" s="110"/>
      <c r="ET36" s="110"/>
      <c r="EU36" s="110"/>
      <c r="EV36" s="110"/>
      <c r="EW36" s="110"/>
      <c r="EX36" s="110"/>
      <c r="EY36" s="110"/>
      <c r="EZ36" s="110"/>
      <c r="FA36" s="110"/>
      <c r="FB36" s="110"/>
      <c r="FC36" s="110"/>
      <c r="FD36" s="110"/>
      <c r="FE36" s="110"/>
      <c r="FF36" s="110"/>
      <c r="FG36" s="110"/>
      <c r="FH36" s="110"/>
      <c r="FI36" s="110"/>
      <c r="FJ36" s="110"/>
      <c r="FK36" s="110"/>
      <c r="FL36" s="110"/>
      <c r="FM36" s="110"/>
      <c r="FN36" s="110"/>
      <c r="FO36" s="110"/>
      <c r="FP36" s="110"/>
      <c r="FQ36" s="110"/>
      <c r="FR36" s="110"/>
      <c r="FS36" s="110"/>
      <c r="FT36" s="110"/>
      <c r="FU36" s="110"/>
      <c r="FV36" s="110"/>
      <c r="FW36" s="110"/>
      <c r="FX36" s="110"/>
      <c r="FY36" s="110"/>
      <c r="FZ36" s="110"/>
      <c r="GA36" s="110"/>
      <c r="GB36" s="110"/>
      <c r="GC36" s="110"/>
      <c r="GD36" s="110"/>
      <c r="GE36" s="110"/>
      <c r="GF36" s="110"/>
      <c r="GG36" s="110"/>
      <c r="GH36" s="110"/>
      <c r="GI36" s="110"/>
      <c r="GJ36" s="110"/>
      <c r="GK36" s="110"/>
      <c r="GL36" s="110"/>
      <c r="GM36" s="110"/>
      <c r="GN36" s="110"/>
      <c r="GO36" s="110"/>
      <c r="GP36" s="110"/>
      <c r="GQ36" s="110"/>
      <c r="GR36" s="110"/>
      <c r="GS36" s="110"/>
      <c r="GT36" s="110"/>
      <c r="GU36" s="110"/>
      <c r="GV36" s="110"/>
      <c r="GW36" s="110"/>
      <c r="GX36" s="110"/>
      <c r="GY36" s="110"/>
      <c r="GZ36" s="110"/>
      <c r="HA36" s="110"/>
      <c r="HB36" s="110"/>
      <c r="HC36" s="110"/>
      <c r="HD36" s="110"/>
      <c r="HE36" s="110"/>
      <c r="HF36" s="110"/>
      <c r="HG36" s="110"/>
      <c r="HH36" s="110"/>
      <c r="HI36" s="110"/>
      <c r="HJ36" s="110"/>
      <c r="HK36" s="110"/>
      <c r="HL36" s="110"/>
      <c r="HM36" s="110"/>
      <c r="HN36" s="110"/>
      <c r="HO36" s="110"/>
      <c r="HP36" s="110"/>
      <c r="HQ36" s="110"/>
      <c r="HR36" s="110"/>
      <c r="HS36" s="110"/>
      <c r="HT36" s="110"/>
      <c r="HU36" s="110"/>
      <c r="HV36" s="110"/>
      <c r="HW36" s="110"/>
      <c r="HX36" s="110"/>
      <c r="HY36" s="110"/>
      <c r="HZ36" s="110"/>
      <c r="IA36" s="110"/>
      <c r="IB36" s="110"/>
      <c r="IC36" s="110"/>
      <c r="ID36" s="110"/>
      <c r="IE36" s="110"/>
      <c r="IF36" s="110"/>
      <c r="IG36" s="110"/>
      <c r="IH36" s="110"/>
      <c r="II36" s="110"/>
      <c r="IJ36" s="110"/>
      <c r="IK36" s="110"/>
      <c r="IL36" s="110"/>
      <c r="IM36" s="110"/>
      <c r="IN36" s="110"/>
      <c r="IO36" s="110"/>
      <c r="IP36" s="110"/>
      <c r="IQ36" s="110"/>
      <c r="IR36" s="110"/>
      <c r="IS36" s="110"/>
      <c r="IT36" s="110"/>
      <c r="IU36" s="110"/>
      <c r="IV36" s="110"/>
    </row>
    <row r="37" spans="1:256" ht="33.75" x14ac:dyDescent="0.2">
      <c r="A37" s="452" t="s">
        <v>76</v>
      </c>
      <c r="B37" s="450" t="s">
        <v>77</v>
      </c>
      <c r="C37" s="53">
        <v>7</v>
      </c>
      <c r="D37" s="512">
        <v>385733.5</v>
      </c>
      <c r="E37" s="53">
        <v>1</v>
      </c>
      <c r="F37" s="512">
        <v>17540</v>
      </c>
      <c r="G37" s="53"/>
      <c r="H37" s="512"/>
      <c r="I37" s="53">
        <v>0</v>
      </c>
      <c r="J37" s="53">
        <v>8</v>
      </c>
      <c r="K37" s="643">
        <v>403273.5</v>
      </c>
      <c r="L37" s="54">
        <v>0.22671445944618782</v>
      </c>
      <c r="M37" s="54">
        <v>0.36849378166743435</v>
      </c>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c r="EH37" s="110"/>
      <c r="EI37" s="110"/>
      <c r="EJ37" s="110"/>
      <c r="EK37" s="110"/>
      <c r="EL37" s="110"/>
      <c r="EM37" s="110"/>
      <c r="EN37" s="110"/>
      <c r="EO37" s="110"/>
      <c r="EP37" s="110"/>
      <c r="EQ37" s="110"/>
      <c r="ER37" s="110"/>
      <c r="ES37" s="110"/>
      <c r="ET37" s="110"/>
      <c r="EU37" s="110"/>
      <c r="EV37" s="110"/>
      <c r="EW37" s="110"/>
      <c r="EX37" s="110"/>
      <c r="EY37" s="110"/>
      <c r="EZ37" s="110"/>
      <c r="FA37" s="110"/>
      <c r="FB37" s="110"/>
      <c r="FC37" s="110"/>
      <c r="FD37" s="110"/>
      <c r="FE37" s="110"/>
      <c r="FF37" s="110"/>
      <c r="FG37" s="110"/>
      <c r="FH37" s="110"/>
      <c r="FI37" s="110"/>
      <c r="FJ37" s="110"/>
      <c r="FK37" s="110"/>
      <c r="FL37" s="110"/>
      <c r="FM37" s="110"/>
      <c r="FN37" s="110"/>
      <c r="FO37" s="110"/>
      <c r="FP37" s="110"/>
      <c r="FQ37" s="110"/>
      <c r="FR37" s="110"/>
      <c r="FS37" s="110"/>
      <c r="FT37" s="110"/>
      <c r="FU37" s="110"/>
      <c r="FV37" s="110"/>
      <c r="FW37" s="110"/>
      <c r="FX37" s="110"/>
      <c r="FY37" s="110"/>
      <c r="FZ37" s="110"/>
      <c r="GA37" s="110"/>
      <c r="GB37" s="110"/>
      <c r="GC37" s="110"/>
      <c r="GD37" s="110"/>
      <c r="GE37" s="110"/>
      <c r="GF37" s="110"/>
      <c r="GG37" s="110"/>
      <c r="GH37" s="110"/>
      <c r="GI37" s="110"/>
      <c r="GJ37" s="110"/>
      <c r="GK37" s="110"/>
      <c r="GL37" s="110"/>
      <c r="GM37" s="110"/>
      <c r="GN37" s="110"/>
      <c r="GO37" s="110"/>
      <c r="GP37" s="110"/>
      <c r="GQ37" s="110"/>
      <c r="GR37" s="110"/>
      <c r="GS37" s="110"/>
      <c r="GT37" s="110"/>
      <c r="GU37" s="110"/>
      <c r="GV37" s="110"/>
      <c r="GW37" s="110"/>
      <c r="GX37" s="110"/>
      <c r="GY37" s="110"/>
      <c r="GZ37" s="110"/>
      <c r="HA37" s="110"/>
      <c r="HB37" s="110"/>
      <c r="HC37" s="110"/>
      <c r="HD37" s="110"/>
      <c r="HE37" s="110"/>
      <c r="HF37" s="110"/>
      <c r="HG37" s="110"/>
      <c r="HH37" s="110"/>
      <c r="HI37" s="110"/>
      <c r="HJ37" s="110"/>
      <c r="HK37" s="110"/>
      <c r="HL37" s="110"/>
      <c r="HM37" s="110"/>
      <c r="HN37" s="110"/>
      <c r="HO37" s="110"/>
      <c r="HP37" s="110"/>
      <c r="HQ37" s="110"/>
      <c r="HR37" s="110"/>
      <c r="HS37" s="110"/>
      <c r="HT37" s="110"/>
      <c r="HU37" s="110"/>
      <c r="HV37" s="110"/>
      <c r="HW37" s="110"/>
      <c r="HX37" s="110"/>
      <c r="HY37" s="110"/>
      <c r="HZ37" s="110"/>
      <c r="IA37" s="110"/>
      <c r="IB37" s="110"/>
      <c r="IC37" s="110"/>
      <c r="ID37" s="110"/>
      <c r="IE37" s="110"/>
      <c r="IF37" s="110"/>
      <c r="IG37" s="110"/>
      <c r="IH37" s="110"/>
      <c r="II37" s="110"/>
      <c r="IJ37" s="110"/>
      <c r="IK37" s="110"/>
      <c r="IL37" s="110"/>
      <c r="IM37" s="110"/>
      <c r="IN37" s="110"/>
      <c r="IO37" s="110"/>
      <c r="IP37" s="110"/>
      <c r="IQ37" s="110"/>
      <c r="IR37" s="110"/>
      <c r="IS37" s="110"/>
      <c r="IT37" s="110"/>
      <c r="IU37" s="110"/>
      <c r="IV37" s="110"/>
    </row>
    <row r="38" spans="1:256" ht="33.75" x14ac:dyDescent="0.2">
      <c r="A38" s="451" t="s">
        <v>78</v>
      </c>
      <c r="B38" s="449" t="s">
        <v>79</v>
      </c>
      <c r="C38" s="50">
        <v>26</v>
      </c>
      <c r="D38" s="511">
        <v>1401766.1900000002</v>
      </c>
      <c r="E38" s="50"/>
      <c r="F38" s="511"/>
      <c r="G38" s="50">
        <v>1</v>
      </c>
      <c r="H38" s="511">
        <v>-24107</v>
      </c>
      <c r="I38" s="50">
        <v>1</v>
      </c>
      <c r="J38" s="50">
        <v>28</v>
      </c>
      <c r="K38" s="511">
        <v>1377659.1900000002</v>
      </c>
      <c r="L38" s="51">
        <v>0.77449983339327533</v>
      </c>
      <c r="M38" s="51">
        <v>1.2897282358360203</v>
      </c>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c r="EH38" s="110"/>
      <c r="EI38" s="110"/>
      <c r="EJ38" s="110"/>
      <c r="EK38" s="110"/>
      <c r="EL38" s="110"/>
      <c r="EM38" s="110"/>
      <c r="EN38" s="110"/>
      <c r="EO38" s="110"/>
      <c r="EP38" s="110"/>
      <c r="EQ38" s="110"/>
      <c r="ER38" s="110"/>
      <c r="ES38" s="110"/>
      <c r="ET38" s="110"/>
      <c r="EU38" s="110"/>
      <c r="EV38" s="110"/>
      <c r="EW38" s="110"/>
      <c r="EX38" s="110"/>
      <c r="EY38" s="110"/>
      <c r="EZ38" s="110"/>
      <c r="FA38" s="110"/>
      <c r="FB38" s="110"/>
      <c r="FC38" s="110"/>
      <c r="FD38" s="110"/>
      <c r="FE38" s="110"/>
      <c r="FF38" s="110"/>
      <c r="FG38" s="110"/>
      <c r="FH38" s="110"/>
      <c r="FI38" s="110"/>
      <c r="FJ38" s="110"/>
      <c r="FK38" s="110"/>
      <c r="FL38" s="110"/>
      <c r="FM38" s="110"/>
      <c r="FN38" s="110"/>
      <c r="FO38" s="110"/>
      <c r="FP38" s="110"/>
      <c r="FQ38" s="110"/>
      <c r="FR38" s="110"/>
      <c r="FS38" s="110"/>
      <c r="FT38" s="110"/>
      <c r="FU38" s="110"/>
      <c r="FV38" s="110"/>
      <c r="FW38" s="110"/>
      <c r="FX38" s="110"/>
      <c r="FY38" s="110"/>
      <c r="FZ38" s="110"/>
      <c r="GA38" s="110"/>
      <c r="GB38" s="110"/>
      <c r="GC38" s="110"/>
      <c r="GD38" s="110"/>
      <c r="GE38" s="110"/>
      <c r="GF38" s="110"/>
      <c r="GG38" s="110"/>
      <c r="GH38" s="110"/>
      <c r="GI38" s="110"/>
      <c r="GJ38" s="110"/>
      <c r="GK38" s="110"/>
      <c r="GL38" s="110"/>
      <c r="GM38" s="110"/>
      <c r="GN38" s="110"/>
      <c r="GO38" s="110"/>
      <c r="GP38" s="110"/>
      <c r="GQ38" s="110"/>
      <c r="GR38" s="110"/>
      <c r="GS38" s="110"/>
      <c r="GT38" s="110"/>
      <c r="GU38" s="110"/>
      <c r="GV38" s="110"/>
      <c r="GW38" s="110"/>
      <c r="GX38" s="110"/>
      <c r="GY38" s="110"/>
      <c r="GZ38" s="110"/>
      <c r="HA38" s="110"/>
      <c r="HB38" s="110"/>
      <c r="HC38" s="110"/>
      <c r="HD38" s="110"/>
      <c r="HE38" s="110"/>
      <c r="HF38" s="110"/>
      <c r="HG38" s="110"/>
      <c r="HH38" s="110"/>
      <c r="HI38" s="110"/>
      <c r="HJ38" s="110"/>
      <c r="HK38" s="110"/>
      <c r="HL38" s="110"/>
      <c r="HM38" s="110"/>
      <c r="HN38" s="110"/>
      <c r="HO38" s="110"/>
      <c r="HP38" s="110"/>
      <c r="HQ38" s="110"/>
      <c r="HR38" s="110"/>
      <c r="HS38" s="110"/>
      <c r="HT38" s="110"/>
      <c r="HU38" s="110"/>
      <c r="HV38" s="110"/>
      <c r="HW38" s="110"/>
      <c r="HX38" s="110"/>
      <c r="HY38" s="110"/>
      <c r="HZ38" s="110"/>
      <c r="IA38" s="110"/>
      <c r="IB38" s="110"/>
      <c r="IC38" s="110"/>
      <c r="ID38" s="110"/>
      <c r="IE38" s="110"/>
      <c r="IF38" s="110"/>
      <c r="IG38" s="110"/>
      <c r="IH38" s="110"/>
      <c r="II38" s="110"/>
      <c r="IJ38" s="110"/>
      <c r="IK38" s="110"/>
      <c r="IL38" s="110"/>
      <c r="IM38" s="110"/>
      <c r="IN38" s="110"/>
      <c r="IO38" s="110"/>
      <c r="IP38" s="110"/>
      <c r="IQ38" s="110"/>
      <c r="IR38" s="110"/>
      <c r="IS38" s="110"/>
      <c r="IT38" s="110"/>
      <c r="IU38" s="110"/>
      <c r="IV38" s="110"/>
    </row>
    <row r="39" spans="1:256" x14ac:dyDescent="0.2">
      <c r="A39" s="452" t="s">
        <v>80</v>
      </c>
      <c r="B39" s="450" t="s">
        <v>81</v>
      </c>
      <c r="C39" s="53">
        <v>8</v>
      </c>
      <c r="D39" s="512">
        <v>445872.28</v>
      </c>
      <c r="E39" s="53"/>
      <c r="F39" s="512"/>
      <c r="G39" s="53"/>
      <c r="H39" s="512"/>
      <c r="I39" s="53">
        <v>0</v>
      </c>
      <c r="J39" s="53">
        <v>8</v>
      </c>
      <c r="K39" s="643">
        <v>445872.28</v>
      </c>
      <c r="L39" s="54">
        <v>0.2506628700924789</v>
      </c>
      <c r="M39" s="54">
        <v>0.36849378166743435</v>
      </c>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110"/>
      <c r="CS39" s="110"/>
      <c r="CT39" s="110"/>
      <c r="CU39" s="110"/>
      <c r="CV39" s="110"/>
      <c r="CW39" s="110"/>
      <c r="CX39" s="110"/>
      <c r="CY39" s="110"/>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c r="EH39" s="110"/>
      <c r="EI39" s="110"/>
      <c r="EJ39" s="110"/>
      <c r="EK39" s="110"/>
      <c r="EL39" s="110"/>
      <c r="EM39" s="110"/>
      <c r="EN39" s="110"/>
      <c r="EO39" s="110"/>
      <c r="EP39" s="110"/>
      <c r="EQ39" s="110"/>
      <c r="ER39" s="110"/>
      <c r="ES39" s="110"/>
      <c r="ET39" s="110"/>
      <c r="EU39" s="110"/>
      <c r="EV39" s="110"/>
      <c r="EW39" s="110"/>
      <c r="EX39" s="110"/>
      <c r="EY39" s="110"/>
      <c r="EZ39" s="110"/>
      <c r="FA39" s="110"/>
      <c r="FB39" s="110"/>
      <c r="FC39" s="110"/>
      <c r="FD39" s="110"/>
      <c r="FE39" s="110"/>
      <c r="FF39" s="110"/>
      <c r="FG39" s="110"/>
      <c r="FH39" s="110"/>
      <c r="FI39" s="110"/>
      <c r="FJ39" s="110"/>
      <c r="FK39" s="110"/>
      <c r="FL39" s="110"/>
      <c r="FM39" s="110"/>
      <c r="FN39" s="110"/>
      <c r="FO39" s="110"/>
      <c r="FP39" s="110"/>
      <c r="FQ39" s="110"/>
      <c r="FR39" s="110"/>
      <c r="FS39" s="110"/>
      <c r="FT39" s="110"/>
      <c r="FU39" s="110"/>
      <c r="FV39" s="110"/>
      <c r="FW39" s="110"/>
      <c r="FX39" s="110"/>
      <c r="FY39" s="110"/>
      <c r="FZ39" s="110"/>
      <c r="GA39" s="110"/>
      <c r="GB39" s="110"/>
      <c r="GC39" s="110"/>
      <c r="GD39" s="110"/>
      <c r="GE39" s="110"/>
      <c r="GF39" s="110"/>
      <c r="GG39" s="110"/>
      <c r="GH39" s="110"/>
      <c r="GI39" s="110"/>
      <c r="GJ39" s="110"/>
      <c r="GK39" s="110"/>
      <c r="GL39" s="110"/>
      <c r="GM39" s="110"/>
      <c r="GN39" s="110"/>
      <c r="GO39" s="110"/>
      <c r="GP39" s="110"/>
      <c r="GQ39" s="110"/>
      <c r="GR39" s="110"/>
      <c r="GS39" s="110"/>
      <c r="GT39" s="110"/>
      <c r="GU39" s="110"/>
      <c r="GV39" s="110"/>
      <c r="GW39" s="110"/>
      <c r="GX39" s="110"/>
      <c r="GY39" s="110"/>
      <c r="GZ39" s="110"/>
      <c r="HA39" s="110"/>
      <c r="HB39" s="110"/>
      <c r="HC39" s="110"/>
      <c r="HD39" s="110"/>
      <c r="HE39" s="110"/>
      <c r="HF39" s="110"/>
      <c r="HG39" s="110"/>
      <c r="HH39" s="110"/>
      <c r="HI39" s="110"/>
      <c r="HJ39" s="110"/>
      <c r="HK39" s="110"/>
      <c r="HL39" s="110"/>
      <c r="HM39" s="110"/>
      <c r="HN39" s="110"/>
      <c r="HO39" s="110"/>
      <c r="HP39" s="110"/>
      <c r="HQ39" s="110"/>
      <c r="HR39" s="110"/>
      <c r="HS39" s="110"/>
      <c r="HT39" s="110"/>
      <c r="HU39" s="110"/>
      <c r="HV39" s="110"/>
      <c r="HW39" s="110"/>
      <c r="HX39" s="110"/>
      <c r="HY39" s="110"/>
      <c r="HZ39" s="110"/>
      <c r="IA39" s="110"/>
      <c r="IB39" s="110"/>
      <c r="IC39" s="110"/>
      <c r="ID39" s="110"/>
      <c r="IE39" s="110"/>
      <c r="IF39" s="110"/>
      <c r="IG39" s="110"/>
      <c r="IH39" s="110"/>
      <c r="II39" s="110"/>
      <c r="IJ39" s="110"/>
      <c r="IK39" s="110"/>
      <c r="IL39" s="110"/>
      <c r="IM39" s="110"/>
      <c r="IN39" s="110"/>
      <c r="IO39" s="110"/>
      <c r="IP39" s="110"/>
      <c r="IQ39" s="110"/>
      <c r="IR39" s="110"/>
      <c r="IS39" s="110"/>
      <c r="IT39" s="110"/>
      <c r="IU39" s="110"/>
      <c r="IV39" s="110"/>
    </row>
    <row r="40" spans="1:256" ht="22.5" x14ac:dyDescent="0.2">
      <c r="A40" s="451" t="s">
        <v>576</v>
      </c>
      <c r="B40" s="449" t="s">
        <v>577</v>
      </c>
      <c r="C40" s="50">
        <v>3</v>
      </c>
      <c r="D40" s="511">
        <v>162460.54</v>
      </c>
      <c r="E40" s="50"/>
      <c r="F40" s="511"/>
      <c r="G40" s="50"/>
      <c r="H40" s="511"/>
      <c r="I40" s="50">
        <v>0</v>
      </c>
      <c r="J40" s="50">
        <v>3</v>
      </c>
      <c r="K40" s="511">
        <v>162460.54</v>
      </c>
      <c r="L40" s="51">
        <v>9.1332937838553174E-2</v>
      </c>
      <c r="M40" s="51">
        <v>0.13818516812528789</v>
      </c>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c r="EH40" s="110"/>
      <c r="EI40" s="110"/>
      <c r="EJ40" s="110"/>
      <c r="EK40" s="110"/>
      <c r="EL40" s="110"/>
      <c r="EM40" s="110"/>
      <c r="EN40" s="110"/>
      <c r="EO40" s="110"/>
      <c r="EP40" s="110"/>
      <c r="EQ40" s="110"/>
      <c r="ER40" s="110"/>
      <c r="ES40" s="110"/>
      <c r="ET40" s="110"/>
      <c r="EU40" s="110"/>
      <c r="EV40" s="110"/>
      <c r="EW40" s="110"/>
      <c r="EX40" s="110"/>
      <c r="EY40" s="110"/>
      <c r="EZ40" s="110"/>
      <c r="FA40" s="110"/>
      <c r="FB40" s="110"/>
      <c r="FC40" s="110"/>
      <c r="FD40" s="110"/>
      <c r="FE40" s="110"/>
      <c r="FF40" s="110"/>
      <c r="FG40" s="110"/>
      <c r="FH40" s="110"/>
      <c r="FI40" s="110"/>
      <c r="FJ40" s="110"/>
      <c r="FK40" s="110"/>
      <c r="FL40" s="110"/>
      <c r="FM40" s="110"/>
      <c r="FN40" s="110"/>
      <c r="FO40" s="110"/>
      <c r="FP40" s="110"/>
      <c r="FQ40" s="110"/>
      <c r="FR40" s="110"/>
      <c r="FS40" s="110"/>
      <c r="FT40" s="110"/>
      <c r="FU40" s="110"/>
      <c r="FV40" s="110"/>
      <c r="FW40" s="110"/>
      <c r="FX40" s="110"/>
      <c r="FY40" s="110"/>
      <c r="FZ40" s="110"/>
      <c r="GA40" s="110"/>
      <c r="GB40" s="110"/>
      <c r="GC40" s="110"/>
      <c r="GD40" s="110"/>
      <c r="GE40" s="110"/>
      <c r="GF40" s="110"/>
      <c r="GG40" s="110"/>
      <c r="GH40" s="110"/>
      <c r="GI40" s="110"/>
      <c r="GJ40" s="110"/>
      <c r="GK40" s="110"/>
      <c r="GL40" s="110"/>
      <c r="GM40" s="110"/>
      <c r="GN40" s="110"/>
      <c r="GO40" s="110"/>
      <c r="GP40" s="110"/>
      <c r="GQ40" s="110"/>
      <c r="GR40" s="110"/>
      <c r="GS40" s="110"/>
      <c r="GT40" s="110"/>
      <c r="GU40" s="110"/>
      <c r="GV40" s="110"/>
      <c r="GW40" s="110"/>
      <c r="GX40" s="110"/>
      <c r="GY40" s="110"/>
      <c r="GZ40" s="110"/>
      <c r="HA40" s="110"/>
      <c r="HB40" s="110"/>
      <c r="HC40" s="110"/>
      <c r="HD40" s="110"/>
      <c r="HE40" s="110"/>
      <c r="HF40" s="110"/>
      <c r="HG40" s="110"/>
      <c r="HH40" s="110"/>
      <c r="HI40" s="110"/>
      <c r="HJ40" s="110"/>
      <c r="HK40" s="110"/>
      <c r="HL40" s="110"/>
      <c r="HM40" s="110"/>
      <c r="HN40" s="110"/>
      <c r="HO40" s="110"/>
      <c r="HP40" s="110"/>
      <c r="HQ40" s="110"/>
      <c r="HR40" s="110"/>
      <c r="HS40" s="110"/>
      <c r="HT40" s="110"/>
      <c r="HU40" s="110"/>
      <c r="HV40" s="110"/>
      <c r="HW40" s="110"/>
      <c r="HX40" s="110"/>
      <c r="HY40" s="110"/>
      <c r="HZ40" s="110"/>
      <c r="IA40" s="110"/>
      <c r="IB40" s="110"/>
      <c r="IC40" s="110"/>
      <c r="ID40" s="110"/>
      <c r="IE40" s="110"/>
      <c r="IF40" s="110"/>
      <c r="IG40" s="110"/>
      <c r="IH40" s="110"/>
      <c r="II40" s="110"/>
      <c r="IJ40" s="110"/>
      <c r="IK40" s="110"/>
      <c r="IL40" s="110"/>
      <c r="IM40" s="110"/>
      <c r="IN40" s="110"/>
      <c r="IO40" s="110"/>
      <c r="IP40" s="110"/>
      <c r="IQ40" s="110"/>
      <c r="IR40" s="110"/>
      <c r="IS40" s="110"/>
      <c r="IT40" s="110"/>
      <c r="IU40" s="110"/>
      <c r="IV40" s="110"/>
    </row>
    <row r="41" spans="1:256" ht="22.5" x14ac:dyDescent="0.2">
      <c r="A41" s="452" t="s">
        <v>82</v>
      </c>
      <c r="B41" s="450" t="s">
        <v>83</v>
      </c>
      <c r="C41" s="53">
        <v>2</v>
      </c>
      <c r="D41" s="512">
        <v>118790</v>
      </c>
      <c r="E41" s="53"/>
      <c r="F41" s="512"/>
      <c r="G41" s="53"/>
      <c r="H41" s="512"/>
      <c r="I41" s="53">
        <v>0</v>
      </c>
      <c r="J41" s="53">
        <v>2</v>
      </c>
      <c r="K41" s="643">
        <v>118790</v>
      </c>
      <c r="L41" s="54">
        <v>6.6781999406389583E-2</v>
      </c>
      <c r="M41" s="54">
        <v>9.2123445416858588E-2</v>
      </c>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c r="EH41" s="110"/>
      <c r="EI41" s="110"/>
      <c r="EJ41" s="110"/>
      <c r="EK41" s="110"/>
      <c r="EL41" s="110"/>
      <c r="EM41" s="110"/>
      <c r="EN41" s="110"/>
      <c r="EO41" s="110"/>
      <c r="EP41" s="110"/>
      <c r="EQ41" s="110"/>
      <c r="ER41" s="110"/>
      <c r="ES41" s="110"/>
      <c r="ET41" s="110"/>
      <c r="EU41" s="110"/>
      <c r="EV41" s="110"/>
      <c r="EW41" s="110"/>
      <c r="EX41" s="110"/>
      <c r="EY41" s="110"/>
      <c r="EZ41" s="110"/>
      <c r="FA41" s="110"/>
      <c r="FB41" s="110"/>
      <c r="FC41" s="110"/>
      <c r="FD41" s="110"/>
      <c r="FE41" s="110"/>
      <c r="FF41" s="110"/>
      <c r="FG41" s="110"/>
      <c r="FH41" s="110"/>
      <c r="FI41" s="110"/>
      <c r="FJ41" s="110"/>
      <c r="FK41" s="110"/>
      <c r="FL41" s="110"/>
      <c r="FM41" s="110"/>
      <c r="FN41" s="110"/>
      <c r="FO41" s="110"/>
      <c r="FP41" s="110"/>
      <c r="FQ41" s="110"/>
      <c r="FR41" s="110"/>
      <c r="FS41" s="110"/>
      <c r="FT41" s="110"/>
      <c r="FU41" s="110"/>
      <c r="FV41" s="110"/>
      <c r="FW41" s="110"/>
      <c r="FX41" s="110"/>
      <c r="FY41" s="110"/>
      <c r="FZ41" s="110"/>
      <c r="GA41" s="110"/>
      <c r="GB41" s="110"/>
      <c r="GC41" s="110"/>
      <c r="GD41" s="110"/>
      <c r="GE41" s="110"/>
      <c r="GF41" s="110"/>
      <c r="GG41" s="110"/>
      <c r="GH41" s="110"/>
      <c r="GI41" s="110"/>
      <c r="GJ41" s="110"/>
      <c r="GK41" s="110"/>
      <c r="GL41" s="110"/>
      <c r="GM41" s="110"/>
      <c r="GN41" s="110"/>
      <c r="GO41" s="110"/>
      <c r="GP41" s="110"/>
      <c r="GQ41" s="110"/>
      <c r="GR41" s="110"/>
      <c r="GS41" s="110"/>
      <c r="GT41" s="110"/>
      <c r="GU41" s="110"/>
      <c r="GV41" s="110"/>
      <c r="GW41" s="110"/>
      <c r="GX41" s="110"/>
      <c r="GY41" s="110"/>
      <c r="GZ41" s="110"/>
      <c r="HA41" s="110"/>
      <c r="HB41" s="110"/>
      <c r="HC41" s="110"/>
      <c r="HD41" s="110"/>
      <c r="HE41" s="110"/>
      <c r="HF41" s="110"/>
      <c r="HG41" s="110"/>
      <c r="HH41" s="110"/>
      <c r="HI41" s="110"/>
      <c r="HJ41" s="110"/>
      <c r="HK41" s="110"/>
      <c r="HL41" s="110"/>
      <c r="HM41" s="110"/>
      <c r="HN41" s="110"/>
      <c r="HO41" s="110"/>
      <c r="HP41" s="110"/>
      <c r="HQ41" s="110"/>
      <c r="HR41" s="110"/>
      <c r="HS41" s="110"/>
      <c r="HT41" s="110"/>
      <c r="HU41" s="110"/>
      <c r="HV41" s="110"/>
      <c r="HW41" s="110"/>
      <c r="HX41" s="110"/>
      <c r="HY41" s="110"/>
      <c r="HZ41" s="110"/>
      <c r="IA41" s="110"/>
      <c r="IB41" s="110"/>
      <c r="IC41" s="110"/>
      <c r="ID41" s="110"/>
      <c r="IE41" s="110"/>
      <c r="IF41" s="110"/>
      <c r="IG41" s="110"/>
      <c r="IH41" s="110"/>
      <c r="II41" s="110"/>
      <c r="IJ41" s="110"/>
      <c r="IK41" s="110"/>
      <c r="IL41" s="110"/>
      <c r="IM41" s="110"/>
      <c r="IN41" s="110"/>
      <c r="IO41" s="110"/>
      <c r="IP41" s="110"/>
      <c r="IQ41" s="110"/>
      <c r="IR41" s="110"/>
      <c r="IS41" s="110"/>
      <c r="IT41" s="110"/>
      <c r="IU41" s="110"/>
      <c r="IV41" s="110"/>
    </row>
    <row r="42" spans="1:256" ht="22.5" x14ac:dyDescent="0.2">
      <c r="A42" s="451" t="s">
        <v>679</v>
      </c>
      <c r="B42" s="449" t="s">
        <v>680</v>
      </c>
      <c r="C42" s="50">
        <v>1</v>
      </c>
      <c r="D42" s="511">
        <v>59950</v>
      </c>
      <c r="E42" s="50"/>
      <c r="F42" s="511"/>
      <c r="G42" s="50"/>
      <c r="H42" s="511"/>
      <c r="I42" s="50">
        <v>0</v>
      </c>
      <c r="J42" s="50">
        <v>1</v>
      </c>
      <c r="K42" s="511">
        <v>59950</v>
      </c>
      <c r="L42" s="51">
        <v>3.3703012580293422E-2</v>
      </c>
      <c r="M42" s="51">
        <v>4.6061722708429294E-2</v>
      </c>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c r="EH42" s="110"/>
      <c r="EI42" s="110"/>
      <c r="EJ42" s="110"/>
      <c r="EK42" s="110"/>
      <c r="EL42" s="110"/>
      <c r="EM42" s="110"/>
      <c r="EN42" s="110"/>
      <c r="EO42" s="110"/>
      <c r="EP42" s="110"/>
      <c r="EQ42" s="110"/>
      <c r="ER42" s="110"/>
      <c r="ES42" s="110"/>
      <c r="ET42" s="110"/>
      <c r="EU42" s="110"/>
      <c r="EV42" s="110"/>
      <c r="EW42" s="110"/>
      <c r="EX42" s="110"/>
      <c r="EY42" s="110"/>
      <c r="EZ42" s="110"/>
      <c r="FA42" s="110"/>
      <c r="FB42" s="110"/>
      <c r="FC42" s="110"/>
      <c r="FD42" s="110"/>
      <c r="FE42" s="110"/>
      <c r="FF42" s="110"/>
      <c r="FG42" s="110"/>
      <c r="FH42" s="110"/>
      <c r="FI42" s="110"/>
      <c r="FJ42" s="110"/>
      <c r="FK42" s="110"/>
      <c r="FL42" s="110"/>
      <c r="FM42" s="110"/>
      <c r="FN42" s="110"/>
      <c r="FO42" s="110"/>
      <c r="FP42" s="110"/>
      <c r="FQ42" s="110"/>
      <c r="FR42" s="110"/>
      <c r="FS42" s="110"/>
      <c r="FT42" s="110"/>
      <c r="FU42" s="110"/>
      <c r="FV42" s="110"/>
      <c r="FW42" s="110"/>
      <c r="FX42" s="110"/>
      <c r="FY42" s="110"/>
      <c r="FZ42" s="110"/>
      <c r="GA42" s="110"/>
      <c r="GB42" s="110"/>
      <c r="GC42" s="110"/>
      <c r="GD42" s="110"/>
      <c r="GE42" s="110"/>
      <c r="GF42" s="110"/>
      <c r="GG42" s="110"/>
      <c r="GH42" s="110"/>
      <c r="GI42" s="110"/>
      <c r="GJ42" s="110"/>
      <c r="GK42" s="110"/>
      <c r="GL42" s="110"/>
      <c r="GM42" s="110"/>
      <c r="GN42" s="110"/>
      <c r="GO42" s="110"/>
      <c r="GP42" s="110"/>
      <c r="GQ42" s="110"/>
      <c r="GR42" s="110"/>
      <c r="GS42" s="110"/>
      <c r="GT42" s="110"/>
      <c r="GU42" s="110"/>
      <c r="GV42" s="110"/>
      <c r="GW42" s="110"/>
      <c r="GX42" s="110"/>
      <c r="GY42" s="110"/>
      <c r="GZ42" s="110"/>
      <c r="HA42" s="110"/>
      <c r="HB42" s="110"/>
      <c r="HC42" s="110"/>
      <c r="HD42" s="110"/>
      <c r="HE42" s="110"/>
      <c r="HF42" s="110"/>
      <c r="HG42" s="110"/>
      <c r="HH42" s="110"/>
      <c r="HI42" s="110"/>
      <c r="HJ42" s="110"/>
      <c r="HK42" s="110"/>
      <c r="HL42" s="110"/>
      <c r="HM42" s="110"/>
      <c r="HN42" s="110"/>
      <c r="HO42" s="110"/>
      <c r="HP42" s="110"/>
      <c r="HQ42" s="110"/>
      <c r="HR42" s="110"/>
      <c r="HS42" s="110"/>
      <c r="HT42" s="110"/>
      <c r="HU42" s="110"/>
      <c r="HV42" s="110"/>
      <c r="HW42" s="110"/>
      <c r="HX42" s="110"/>
      <c r="HY42" s="110"/>
      <c r="HZ42" s="110"/>
      <c r="IA42" s="110"/>
      <c r="IB42" s="110"/>
      <c r="IC42" s="110"/>
      <c r="ID42" s="110"/>
      <c r="IE42" s="110"/>
      <c r="IF42" s="110"/>
      <c r="IG42" s="110"/>
      <c r="IH42" s="110"/>
      <c r="II42" s="110"/>
      <c r="IJ42" s="110"/>
      <c r="IK42" s="110"/>
      <c r="IL42" s="110"/>
      <c r="IM42" s="110"/>
      <c r="IN42" s="110"/>
      <c r="IO42" s="110"/>
      <c r="IP42" s="110"/>
      <c r="IQ42" s="110"/>
      <c r="IR42" s="110"/>
      <c r="IS42" s="110"/>
      <c r="IT42" s="110"/>
      <c r="IU42" s="110"/>
      <c r="IV42" s="110"/>
    </row>
    <row r="43" spans="1:256" x14ac:dyDescent="0.2">
      <c r="A43" s="452" t="s">
        <v>608</v>
      </c>
      <c r="B43" s="450" t="s">
        <v>609</v>
      </c>
      <c r="C43" s="53">
        <v>1</v>
      </c>
      <c r="D43" s="512">
        <v>59415</v>
      </c>
      <c r="E43" s="53"/>
      <c r="F43" s="512"/>
      <c r="G43" s="53"/>
      <c r="H43" s="512"/>
      <c r="I43" s="53">
        <v>0</v>
      </c>
      <c r="J43" s="53">
        <v>1</v>
      </c>
      <c r="K43" s="643">
        <v>59415</v>
      </c>
      <c r="L43" s="54">
        <v>3.3402243410477629E-2</v>
      </c>
      <c r="M43" s="54">
        <v>4.6061722708429294E-2</v>
      </c>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110"/>
      <c r="CS43" s="110"/>
      <c r="CT43" s="110"/>
      <c r="CU43" s="110"/>
      <c r="CV43" s="110"/>
      <c r="CW43" s="110"/>
      <c r="CX43" s="110"/>
      <c r="CY43" s="110"/>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c r="EH43" s="110"/>
      <c r="EI43" s="110"/>
      <c r="EJ43" s="110"/>
      <c r="EK43" s="110"/>
      <c r="EL43" s="110"/>
      <c r="EM43" s="110"/>
      <c r="EN43" s="110"/>
      <c r="EO43" s="110"/>
      <c r="EP43" s="110"/>
      <c r="EQ43" s="110"/>
      <c r="ER43" s="110"/>
      <c r="ES43" s="110"/>
      <c r="ET43" s="110"/>
      <c r="EU43" s="110"/>
      <c r="EV43" s="110"/>
      <c r="EW43" s="110"/>
      <c r="EX43" s="110"/>
      <c r="EY43" s="110"/>
      <c r="EZ43" s="110"/>
      <c r="FA43" s="110"/>
      <c r="FB43" s="110"/>
      <c r="FC43" s="110"/>
      <c r="FD43" s="110"/>
      <c r="FE43" s="110"/>
      <c r="FF43" s="110"/>
      <c r="FG43" s="110"/>
      <c r="FH43" s="110"/>
      <c r="FI43" s="110"/>
      <c r="FJ43" s="110"/>
      <c r="FK43" s="110"/>
      <c r="FL43" s="110"/>
      <c r="FM43" s="110"/>
      <c r="FN43" s="110"/>
      <c r="FO43" s="110"/>
      <c r="FP43" s="110"/>
      <c r="FQ43" s="110"/>
      <c r="FR43" s="110"/>
      <c r="FS43" s="110"/>
      <c r="FT43" s="110"/>
      <c r="FU43" s="110"/>
      <c r="FV43" s="110"/>
      <c r="FW43" s="110"/>
      <c r="FX43" s="110"/>
      <c r="FY43" s="110"/>
      <c r="FZ43" s="110"/>
      <c r="GA43" s="110"/>
      <c r="GB43" s="110"/>
      <c r="GC43" s="110"/>
      <c r="GD43" s="110"/>
      <c r="GE43" s="110"/>
      <c r="GF43" s="110"/>
      <c r="GG43" s="110"/>
      <c r="GH43" s="110"/>
      <c r="GI43" s="110"/>
      <c r="GJ43" s="110"/>
      <c r="GK43" s="110"/>
      <c r="GL43" s="110"/>
      <c r="GM43" s="110"/>
      <c r="GN43" s="110"/>
      <c r="GO43" s="110"/>
      <c r="GP43" s="110"/>
      <c r="GQ43" s="110"/>
      <c r="GR43" s="110"/>
      <c r="GS43" s="110"/>
      <c r="GT43" s="110"/>
      <c r="GU43" s="110"/>
      <c r="GV43" s="110"/>
      <c r="GW43" s="110"/>
      <c r="GX43" s="110"/>
      <c r="GY43" s="110"/>
      <c r="GZ43" s="110"/>
      <c r="HA43" s="110"/>
      <c r="HB43" s="110"/>
      <c r="HC43" s="110"/>
      <c r="HD43" s="110"/>
      <c r="HE43" s="110"/>
      <c r="HF43" s="110"/>
      <c r="HG43" s="110"/>
      <c r="HH43" s="110"/>
      <c r="HI43" s="110"/>
      <c r="HJ43" s="110"/>
      <c r="HK43" s="110"/>
      <c r="HL43" s="110"/>
      <c r="HM43" s="110"/>
      <c r="HN43" s="110"/>
      <c r="HO43" s="110"/>
      <c r="HP43" s="110"/>
      <c r="HQ43" s="110"/>
      <c r="HR43" s="110"/>
      <c r="HS43" s="110"/>
      <c r="HT43" s="110"/>
      <c r="HU43" s="110"/>
      <c r="HV43" s="110"/>
      <c r="HW43" s="110"/>
      <c r="HX43" s="110"/>
      <c r="HY43" s="110"/>
      <c r="HZ43" s="110"/>
      <c r="IA43" s="110"/>
      <c r="IB43" s="110"/>
      <c r="IC43" s="110"/>
      <c r="ID43" s="110"/>
      <c r="IE43" s="110"/>
      <c r="IF43" s="110"/>
      <c r="IG43" s="110"/>
      <c r="IH43" s="110"/>
      <c r="II43" s="110"/>
      <c r="IJ43" s="110"/>
      <c r="IK43" s="110"/>
      <c r="IL43" s="110"/>
      <c r="IM43" s="110"/>
      <c r="IN43" s="110"/>
      <c r="IO43" s="110"/>
      <c r="IP43" s="110"/>
      <c r="IQ43" s="110"/>
      <c r="IR43" s="110"/>
      <c r="IS43" s="110"/>
      <c r="IT43" s="110"/>
      <c r="IU43" s="110"/>
      <c r="IV43" s="110"/>
    </row>
    <row r="44" spans="1:256" ht="22.5" x14ac:dyDescent="0.2">
      <c r="A44" s="451" t="s">
        <v>681</v>
      </c>
      <c r="B44" s="449" t="s">
        <v>682</v>
      </c>
      <c r="C44" s="50">
        <v>1</v>
      </c>
      <c r="D44" s="511">
        <v>57500</v>
      </c>
      <c r="E44" s="50"/>
      <c r="F44" s="511"/>
      <c r="G44" s="50"/>
      <c r="H44" s="511"/>
      <c r="I44" s="50">
        <v>0</v>
      </c>
      <c r="J44" s="50">
        <v>1</v>
      </c>
      <c r="K44" s="511">
        <v>57500</v>
      </c>
      <c r="L44" s="51">
        <v>3.2325658438146318E-2</v>
      </c>
      <c r="M44" s="51">
        <v>4.6061722708429294E-2</v>
      </c>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0"/>
      <c r="BV44" s="110"/>
      <c r="BW44" s="110"/>
      <c r="BX44" s="110"/>
      <c r="BY44" s="110"/>
      <c r="BZ44" s="110"/>
      <c r="CA44" s="110"/>
      <c r="CB44" s="110"/>
      <c r="CC44" s="110"/>
      <c r="CD44" s="110"/>
      <c r="CE44" s="110"/>
      <c r="CF44" s="110"/>
      <c r="CG44" s="110"/>
      <c r="CH44" s="110"/>
      <c r="CI44" s="110"/>
      <c r="CJ44" s="110"/>
      <c r="CK44" s="110"/>
      <c r="CL44" s="110"/>
      <c r="CM44" s="110"/>
      <c r="CN44" s="110"/>
      <c r="CO44" s="110"/>
      <c r="CP44" s="110"/>
      <c r="CQ44" s="110"/>
      <c r="CR44" s="110"/>
      <c r="CS44" s="110"/>
      <c r="CT44" s="110"/>
      <c r="CU44" s="110"/>
      <c r="CV44" s="110"/>
      <c r="CW44" s="110"/>
      <c r="CX44" s="110"/>
      <c r="CY44" s="110"/>
      <c r="CZ44" s="110"/>
      <c r="DA44" s="110"/>
      <c r="DB44" s="110"/>
      <c r="DC44" s="110"/>
      <c r="DD44" s="110"/>
      <c r="DE44" s="110"/>
      <c r="DF44" s="110"/>
      <c r="DG44" s="110"/>
      <c r="DH44" s="110"/>
      <c r="DI44" s="110"/>
      <c r="DJ44" s="110"/>
      <c r="DK44" s="110"/>
      <c r="DL44" s="110"/>
      <c r="DM44" s="110"/>
      <c r="DN44" s="110"/>
      <c r="DO44" s="110"/>
      <c r="DP44" s="110"/>
      <c r="DQ44" s="110"/>
      <c r="DR44" s="110"/>
      <c r="DS44" s="110"/>
      <c r="DT44" s="110"/>
      <c r="DU44" s="110"/>
      <c r="DV44" s="110"/>
      <c r="DW44" s="110"/>
      <c r="DX44" s="110"/>
      <c r="DY44" s="110"/>
      <c r="DZ44" s="110"/>
      <c r="EA44" s="110"/>
      <c r="EB44" s="110"/>
      <c r="EC44" s="110"/>
      <c r="ED44" s="110"/>
      <c r="EE44" s="110"/>
      <c r="EF44" s="110"/>
      <c r="EG44" s="110"/>
      <c r="EH44" s="110"/>
      <c r="EI44" s="110"/>
      <c r="EJ44" s="110"/>
      <c r="EK44" s="110"/>
      <c r="EL44" s="110"/>
      <c r="EM44" s="110"/>
      <c r="EN44" s="110"/>
      <c r="EO44" s="110"/>
      <c r="EP44" s="110"/>
      <c r="EQ44" s="110"/>
      <c r="ER44" s="110"/>
      <c r="ES44" s="110"/>
      <c r="ET44" s="110"/>
      <c r="EU44" s="110"/>
      <c r="EV44" s="110"/>
      <c r="EW44" s="110"/>
      <c r="EX44" s="110"/>
      <c r="EY44" s="110"/>
      <c r="EZ44" s="110"/>
      <c r="FA44" s="110"/>
      <c r="FB44" s="110"/>
      <c r="FC44" s="110"/>
      <c r="FD44" s="110"/>
      <c r="FE44" s="110"/>
      <c r="FF44" s="110"/>
      <c r="FG44" s="110"/>
      <c r="FH44" s="110"/>
      <c r="FI44" s="110"/>
      <c r="FJ44" s="110"/>
      <c r="FK44" s="110"/>
      <c r="FL44" s="110"/>
      <c r="FM44" s="110"/>
      <c r="FN44" s="110"/>
      <c r="FO44" s="110"/>
      <c r="FP44" s="110"/>
      <c r="FQ44" s="110"/>
      <c r="FR44" s="110"/>
      <c r="FS44" s="110"/>
      <c r="FT44" s="110"/>
      <c r="FU44" s="110"/>
      <c r="FV44" s="110"/>
      <c r="FW44" s="110"/>
      <c r="FX44" s="110"/>
      <c r="FY44" s="110"/>
      <c r="FZ44" s="110"/>
      <c r="GA44" s="110"/>
      <c r="GB44" s="110"/>
      <c r="GC44" s="110"/>
      <c r="GD44" s="110"/>
      <c r="GE44" s="110"/>
      <c r="GF44" s="110"/>
      <c r="GG44" s="110"/>
      <c r="GH44" s="110"/>
      <c r="GI44" s="110"/>
      <c r="GJ44" s="110"/>
      <c r="GK44" s="110"/>
      <c r="GL44" s="110"/>
      <c r="GM44" s="110"/>
      <c r="GN44" s="110"/>
      <c r="GO44" s="110"/>
      <c r="GP44" s="110"/>
      <c r="GQ44" s="110"/>
      <c r="GR44" s="110"/>
      <c r="GS44" s="110"/>
      <c r="GT44" s="110"/>
      <c r="GU44" s="110"/>
      <c r="GV44" s="110"/>
      <c r="GW44" s="110"/>
      <c r="GX44" s="110"/>
      <c r="GY44" s="110"/>
      <c r="GZ44" s="110"/>
      <c r="HA44" s="110"/>
      <c r="HB44" s="110"/>
      <c r="HC44" s="110"/>
      <c r="HD44" s="110"/>
      <c r="HE44" s="110"/>
      <c r="HF44" s="110"/>
      <c r="HG44" s="110"/>
      <c r="HH44" s="110"/>
      <c r="HI44" s="110"/>
      <c r="HJ44" s="110"/>
      <c r="HK44" s="110"/>
      <c r="HL44" s="110"/>
      <c r="HM44" s="110"/>
      <c r="HN44" s="110"/>
      <c r="HO44" s="110"/>
      <c r="HP44" s="110"/>
      <c r="HQ44" s="110"/>
      <c r="HR44" s="110"/>
      <c r="HS44" s="110"/>
      <c r="HT44" s="110"/>
      <c r="HU44" s="110"/>
      <c r="HV44" s="110"/>
      <c r="HW44" s="110"/>
      <c r="HX44" s="110"/>
      <c r="HY44" s="110"/>
      <c r="HZ44" s="110"/>
      <c r="IA44" s="110"/>
      <c r="IB44" s="110"/>
      <c r="IC44" s="110"/>
      <c r="ID44" s="110"/>
      <c r="IE44" s="110"/>
      <c r="IF44" s="110"/>
      <c r="IG44" s="110"/>
      <c r="IH44" s="110"/>
      <c r="II44" s="110"/>
      <c r="IJ44" s="110"/>
      <c r="IK44" s="110"/>
      <c r="IL44" s="110"/>
      <c r="IM44" s="110"/>
      <c r="IN44" s="110"/>
      <c r="IO44" s="110"/>
      <c r="IP44" s="110"/>
      <c r="IQ44" s="110"/>
      <c r="IR44" s="110"/>
      <c r="IS44" s="110"/>
      <c r="IT44" s="110"/>
      <c r="IU44" s="110"/>
      <c r="IV44" s="110"/>
    </row>
    <row r="45" spans="1:256" x14ac:dyDescent="0.2">
      <c r="A45" s="452" t="s">
        <v>84</v>
      </c>
      <c r="B45" s="450" t="s">
        <v>85</v>
      </c>
      <c r="C45" s="53">
        <v>1</v>
      </c>
      <c r="D45" s="512">
        <v>59902.92</v>
      </c>
      <c r="E45" s="53"/>
      <c r="F45" s="512"/>
      <c r="G45" s="53"/>
      <c r="H45" s="512"/>
      <c r="I45" s="53">
        <v>0</v>
      </c>
      <c r="J45" s="53">
        <v>1</v>
      </c>
      <c r="K45" s="643">
        <v>59902.92</v>
      </c>
      <c r="L45" s="54">
        <v>3.3676544893349633E-2</v>
      </c>
      <c r="M45" s="54">
        <v>4.6061722708429294E-2</v>
      </c>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0"/>
      <c r="DV45" s="110"/>
      <c r="DW45" s="110"/>
      <c r="DX45" s="110"/>
      <c r="DY45" s="110"/>
      <c r="DZ45" s="110"/>
      <c r="EA45" s="110"/>
      <c r="EB45" s="110"/>
      <c r="EC45" s="110"/>
      <c r="ED45" s="110"/>
      <c r="EE45" s="110"/>
      <c r="EF45" s="110"/>
      <c r="EG45" s="110"/>
      <c r="EH45" s="110"/>
      <c r="EI45" s="110"/>
      <c r="EJ45" s="110"/>
      <c r="EK45" s="110"/>
      <c r="EL45" s="110"/>
      <c r="EM45" s="110"/>
      <c r="EN45" s="110"/>
      <c r="EO45" s="110"/>
      <c r="EP45" s="110"/>
      <c r="EQ45" s="110"/>
      <c r="ER45" s="110"/>
      <c r="ES45" s="110"/>
      <c r="ET45" s="110"/>
      <c r="EU45" s="110"/>
      <c r="EV45" s="110"/>
      <c r="EW45" s="110"/>
      <c r="EX45" s="110"/>
      <c r="EY45" s="110"/>
      <c r="EZ45" s="110"/>
      <c r="FA45" s="110"/>
      <c r="FB45" s="110"/>
      <c r="FC45" s="110"/>
      <c r="FD45" s="110"/>
      <c r="FE45" s="110"/>
      <c r="FF45" s="110"/>
      <c r="FG45" s="110"/>
      <c r="FH45" s="110"/>
      <c r="FI45" s="110"/>
      <c r="FJ45" s="110"/>
      <c r="FK45" s="110"/>
      <c r="FL45" s="110"/>
      <c r="FM45" s="110"/>
      <c r="FN45" s="110"/>
      <c r="FO45" s="110"/>
      <c r="FP45" s="110"/>
      <c r="FQ45" s="110"/>
      <c r="FR45" s="110"/>
      <c r="FS45" s="110"/>
      <c r="FT45" s="110"/>
      <c r="FU45" s="110"/>
      <c r="FV45" s="110"/>
      <c r="FW45" s="110"/>
      <c r="FX45" s="110"/>
      <c r="FY45" s="110"/>
      <c r="FZ45" s="110"/>
      <c r="GA45" s="110"/>
      <c r="GB45" s="110"/>
      <c r="GC45" s="110"/>
      <c r="GD45" s="110"/>
      <c r="GE45" s="110"/>
      <c r="GF45" s="110"/>
      <c r="GG45" s="110"/>
      <c r="GH45" s="110"/>
      <c r="GI45" s="110"/>
      <c r="GJ45" s="110"/>
      <c r="GK45" s="110"/>
      <c r="GL45" s="110"/>
      <c r="GM45" s="110"/>
      <c r="GN45" s="110"/>
      <c r="GO45" s="110"/>
      <c r="GP45" s="110"/>
      <c r="GQ45" s="110"/>
      <c r="GR45" s="110"/>
      <c r="GS45" s="110"/>
      <c r="GT45" s="110"/>
      <c r="GU45" s="110"/>
      <c r="GV45" s="110"/>
      <c r="GW45" s="110"/>
      <c r="GX45" s="110"/>
      <c r="GY45" s="110"/>
      <c r="GZ45" s="110"/>
      <c r="HA45" s="110"/>
      <c r="HB45" s="110"/>
      <c r="HC45" s="110"/>
      <c r="HD45" s="110"/>
      <c r="HE45" s="110"/>
      <c r="HF45" s="110"/>
      <c r="HG45" s="110"/>
      <c r="HH45" s="110"/>
      <c r="HI45" s="110"/>
      <c r="HJ45" s="110"/>
      <c r="HK45" s="110"/>
      <c r="HL45" s="110"/>
      <c r="HM45" s="110"/>
      <c r="HN45" s="110"/>
      <c r="HO45" s="110"/>
      <c r="HP45" s="110"/>
      <c r="HQ45" s="110"/>
      <c r="HR45" s="110"/>
      <c r="HS45" s="110"/>
      <c r="HT45" s="110"/>
      <c r="HU45" s="110"/>
      <c r="HV45" s="110"/>
      <c r="HW45" s="110"/>
      <c r="HX45" s="110"/>
      <c r="HY45" s="110"/>
      <c r="HZ45" s="110"/>
      <c r="IA45" s="110"/>
      <c r="IB45" s="110"/>
      <c r="IC45" s="110"/>
      <c r="ID45" s="110"/>
      <c r="IE45" s="110"/>
      <c r="IF45" s="110"/>
      <c r="IG45" s="110"/>
      <c r="IH45" s="110"/>
      <c r="II45" s="110"/>
      <c r="IJ45" s="110"/>
      <c r="IK45" s="110"/>
      <c r="IL45" s="110"/>
      <c r="IM45" s="110"/>
      <c r="IN45" s="110"/>
      <c r="IO45" s="110"/>
      <c r="IP45" s="110"/>
      <c r="IQ45" s="110"/>
      <c r="IR45" s="110"/>
      <c r="IS45" s="110"/>
      <c r="IT45" s="110"/>
      <c r="IU45" s="110"/>
      <c r="IV45" s="110"/>
    </row>
    <row r="46" spans="1:256" x14ac:dyDescent="0.2">
      <c r="A46" s="451" t="s">
        <v>86</v>
      </c>
      <c r="B46" s="449" t="s">
        <v>87</v>
      </c>
      <c r="C46" s="50">
        <v>3</v>
      </c>
      <c r="D46" s="511">
        <v>166677</v>
      </c>
      <c r="E46" s="50"/>
      <c r="F46" s="511"/>
      <c r="G46" s="50"/>
      <c r="H46" s="511"/>
      <c r="I46" s="50">
        <v>0</v>
      </c>
      <c r="J46" s="50">
        <v>3</v>
      </c>
      <c r="K46" s="511">
        <v>166677</v>
      </c>
      <c r="L46" s="51">
        <v>9.3703369939041978E-2</v>
      </c>
      <c r="M46" s="51">
        <v>0.13818516812528789</v>
      </c>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110"/>
      <c r="DF46" s="110"/>
      <c r="DG46" s="110"/>
      <c r="DH46" s="110"/>
      <c r="DI46" s="110"/>
      <c r="DJ46" s="110"/>
      <c r="DK46" s="110"/>
      <c r="DL46" s="110"/>
      <c r="DM46" s="110"/>
      <c r="DN46" s="110"/>
      <c r="DO46" s="110"/>
      <c r="DP46" s="110"/>
      <c r="DQ46" s="110"/>
      <c r="DR46" s="110"/>
      <c r="DS46" s="110"/>
      <c r="DT46" s="110"/>
      <c r="DU46" s="110"/>
      <c r="DV46" s="110"/>
      <c r="DW46" s="110"/>
      <c r="DX46" s="110"/>
      <c r="DY46" s="110"/>
      <c r="DZ46" s="110"/>
      <c r="EA46" s="110"/>
      <c r="EB46" s="110"/>
      <c r="EC46" s="110"/>
      <c r="ED46" s="110"/>
      <c r="EE46" s="110"/>
      <c r="EF46" s="110"/>
      <c r="EG46" s="110"/>
      <c r="EH46" s="110"/>
      <c r="EI46" s="110"/>
      <c r="EJ46" s="110"/>
      <c r="EK46" s="110"/>
      <c r="EL46" s="110"/>
      <c r="EM46" s="110"/>
      <c r="EN46" s="110"/>
      <c r="EO46" s="110"/>
      <c r="EP46" s="110"/>
      <c r="EQ46" s="110"/>
      <c r="ER46" s="110"/>
      <c r="ES46" s="110"/>
      <c r="ET46" s="110"/>
      <c r="EU46" s="110"/>
      <c r="EV46" s="110"/>
      <c r="EW46" s="110"/>
      <c r="EX46" s="110"/>
      <c r="EY46" s="110"/>
      <c r="EZ46" s="110"/>
      <c r="FA46" s="110"/>
      <c r="FB46" s="110"/>
      <c r="FC46" s="110"/>
      <c r="FD46" s="110"/>
      <c r="FE46" s="110"/>
      <c r="FF46" s="110"/>
      <c r="FG46" s="110"/>
      <c r="FH46" s="110"/>
      <c r="FI46" s="110"/>
      <c r="FJ46" s="110"/>
      <c r="FK46" s="110"/>
      <c r="FL46" s="110"/>
      <c r="FM46" s="110"/>
      <c r="FN46" s="110"/>
      <c r="FO46" s="110"/>
      <c r="FP46" s="110"/>
      <c r="FQ46" s="110"/>
      <c r="FR46" s="110"/>
      <c r="FS46" s="110"/>
      <c r="FT46" s="110"/>
      <c r="FU46" s="110"/>
      <c r="FV46" s="110"/>
      <c r="FW46" s="110"/>
      <c r="FX46" s="110"/>
      <c r="FY46" s="110"/>
      <c r="FZ46" s="110"/>
      <c r="GA46" s="110"/>
      <c r="GB46" s="110"/>
      <c r="GC46" s="110"/>
      <c r="GD46" s="110"/>
      <c r="GE46" s="110"/>
      <c r="GF46" s="110"/>
      <c r="GG46" s="110"/>
      <c r="GH46" s="110"/>
      <c r="GI46" s="110"/>
      <c r="GJ46" s="110"/>
      <c r="GK46" s="110"/>
      <c r="GL46" s="110"/>
      <c r="GM46" s="110"/>
      <c r="GN46" s="110"/>
      <c r="GO46" s="110"/>
      <c r="GP46" s="110"/>
      <c r="GQ46" s="110"/>
      <c r="GR46" s="110"/>
      <c r="GS46" s="110"/>
      <c r="GT46" s="110"/>
      <c r="GU46" s="110"/>
      <c r="GV46" s="110"/>
      <c r="GW46" s="110"/>
      <c r="GX46" s="110"/>
      <c r="GY46" s="110"/>
      <c r="GZ46" s="110"/>
      <c r="HA46" s="110"/>
      <c r="HB46" s="110"/>
      <c r="HC46" s="110"/>
      <c r="HD46" s="110"/>
      <c r="HE46" s="110"/>
      <c r="HF46" s="110"/>
      <c r="HG46" s="110"/>
      <c r="HH46" s="110"/>
      <c r="HI46" s="110"/>
      <c r="HJ46" s="110"/>
      <c r="HK46" s="110"/>
      <c r="HL46" s="110"/>
      <c r="HM46" s="110"/>
      <c r="HN46" s="110"/>
      <c r="HO46" s="110"/>
      <c r="HP46" s="110"/>
      <c r="HQ46" s="110"/>
      <c r="HR46" s="110"/>
      <c r="HS46" s="110"/>
      <c r="HT46" s="110"/>
      <c r="HU46" s="110"/>
      <c r="HV46" s="110"/>
      <c r="HW46" s="110"/>
      <c r="HX46" s="110"/>
      <c r="HY46" s="110"/>
      <c r="HZ46" s="110"/>
      <c r="IA46" s="110"/>
      <c r="IB46" s="110"/>
      <c r="IC46" s="110"/>
      <c r="ID46" s="110"/>
      <c r="IE46" s="110"/>
      <c r="IF46" s="110"/>
      <c r="IG46" s="110"/>
      <c r="IH46" s="110"/>
      <c r="II46" s="110"/>
      <c r="IJ46" s="110"/>
      <c r="IK46" s="110"/>
      <c r="IL46" s="110"/>
      <c r="IM46" s="110"/>
      <c r="IN46" s="110"/>
      <c r="IO46" s="110"/>
      <c r="IP46" s="110"/>
      <c r="IQ46" s="110"/>
      <c r="IR46" s="110"/>
      <c r="IS46" s="110"/>
      <c r="IT46" s="110"/>
      <c r="IU46" s="110"/>
      <c r="IV46" s="110"/>
    </row>
    <row r="47" spans="1:256" ht="33.75" x14ac:dyDescent="0.2">
      <c r="A47" s="452" t="s">
        <v>90</v>
      </c>
      <c r="B47" s="450" t="s">
        <v>91</v>
      </c>
      <c r="C47" s="53">
        <v>10</v>
      </c>
      <c r="D47" s="512">
        <v>555281.12</v>
      </c>
      <c r="E47" s="53"/>
      <c r="F47" s="512"/>
      <c r="G47" s="53"/>
      <c r="H47" s="512"/>
      <c r="I47" s="53">
        <v>0</v>
      </c>
      <c r="J47" s="53">
        <v>10</v>
      </c>
      <c r="K47" s="643">
        <v>555281.12</v>
      </c>
      <c r="L47" s="54">
        <v>0.31217091864819718</v>
      </c>
      <c r="M47" s="54">
        <v>0.46061722708429298</v>
      </c>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c r="EG47" s="110"/>
      <c r="EH47" s="110"/>
      <c r="EI47" s="110"/>
      <c r="EJ47" s="110"/>
      <c r="EK47" s="110"/>
      <c r="EL47" s="110"/>
      <c r="EM47" s="110"/>
      <c r="EN47" s="110"/>
      <c r="EO47" s="110"/>
      <c r="EP47" s="110"/>
      <c r="EQ47" s="110"/>
      <c r="ER47" s="110"/>
      <c r="ES47" s="110"/>
      <c r="ET47" s="110"/>
      <c r="EU47" s="110"/>
      <c r="EV47" s="110"/>
      <c r="EW47" s="110"/>
      <c r="EX47" s="110"/>
      <c r="EY47" s="110"/>
      <c r="EZ47" s="110"/>
      <c r="FA47" s="110"/>
      <c r="FB47" s="110"/>
      <c r="FC47" s="110"/>
      <c r="FD47" s="110"/>
      <c r="FE47" s="110"/>
      <c r="FF47" s="110"/>
      <c r="FG47" s="110"/>
      <c r="FH47" s="110"/>
      <c r="FI47" s="110"/>
      <c r="FJ47" s="110"/>
      <c r="FK47" s="110"/>
      <c r="FL47" s="110"/>
      <c r="FM47" s="110"/>
      <c r="FN47" s="110"/>
      <c r="FO47" s="110"/>
      <c r="FP47" s="110"/>
      <c r="FQ47" s="110"/>
      <c r="FR47" s="110"/>
      <c r="FS47" s="110"/>
      <c r="FT47" s="110"/>
      <c r="FU47" s="110"/>
      <c r="FV47" s="110"/>
      <c r="FW47" s="110"/>
      <c r="FX47" s="110"/>
      <c r="FY47" s="110"/>
      <c r="FZ47" s="110"/>
      <c r="GA47" s="110"/>
      <c r="GB47" s="110"/>
      <c r="GC47" s="110"/>
      <c r="GD47" s="110"/>
      <c r="GE47" s="110"/>
      <c r="GF47" s="110"/>
      <c r="GG47" s="110"/>
      <c r="GH47" s="110"/>
      <c r="GI47" s="110"/>
      <c r="GJ47" s="110"/>
      <c r="GK47" s="110"/>
      <c r="GL47" s="110"/>
      <c r="GM47" s="110"/>
      <c r="GN47" s="110"/>
      <c r="GO47" s="110"/>
      <c r="GP47" s="110"/>
      <c r="GQ47" s="110"/>
      <c r="GR47" s="110"/>
      <c r="GS47" s="110"/>
      <c r="GT47" s="110"/>
      <c r="GU47" s="110"/>
      <c r="GV47" s="110"/>
      <c r="GW47" s="110"/>
      <c r="GX47" s="110"/>
      <c r="GY47" s="110"/>
      <c r="GZ47" s="110"/>
      <c r="HA47" s="110"/>
      <c r="HB47" s="110"/>
      <c r="HC47" s="110"/>
      <c r="HD47" s="110"/>
      <c r="HE47" s="110"/>
      <c r="HF47" s="110"/>
      <c r="HG47" s="110"/>
      <c r="HH47" s="110"/>
      <c r="HI47" s="110"/>
      <c r="HJ47" s="110"/>
      <c r="HK47" s="110"/>
      <c r="HL47" s="110"/>
      <c r="HM47" s="110"/>
      <c r="HN47" s="110"/>
      <c r="HO47" s="110"/>
      <c r="HP47" s="110"/>
      <c r="HQ47" s="110"/>
      <c r="HR47" s="110"/>
      <c r="HS47" s="110"/>
      <c r="HT47" s="110"/>
      <c r="HU47" s="110"/>
      <c r="HV47" s="110"/>
      <c r="HW47" s="110"/>
      <c r="HX47" s="110"/>
      <c r="HY47" s="110"/>
      <c r="HZ47" s="110"/>
      <c r="IA47" s="110"/>
      <c r="IB47" s="110"/>
      <c r="IC47" s="110"/>
      <c r="ID47" s="110"/>
      <c r="IE47" s="110"/>
      <c r="IF47" s="110"/>
      <c r="IG47" s="110"/>
      <c r="IH47" s="110"/>
      <c r="II47" s="110"/>
      <c r="IJ47" s="110"/>
      <c r="IK47" s="110"/>
      <c r="IL47" s="110"/>
      <c r="IM47" s="110"/>
      <c r="IN47" s="110"/>
      <c r="IO47" s="110"/>
      <c r="IP47" s="110"/>
      <c r="IQ47" s="110"/>
      <c r="IR47" s="110"/>
      <c r="IS47" s="110"/>
      <c r="IT47" s="110"/>
      <c r="IU47" s="110"/>
      <c r="IV47" s="110"/>
    </row>
    <row r="48" spans="1:256" x14ac:dyDescent="0.2">
      <c r="A48" s="451" t="s">
        <v>564</v>
      </c>
      <c r="B48" s="449" t="s">
        <v>565</v>
      </c>
      <c r="C48" s="50">
        <v>1</v>
      </c>
      <c r="D48" s="511">
        <v>59497</v>
      </c>
      <c r="E48" s="50"/>
      <c r="F48" s="511"/>
      <c r="G48" s="50"/>
      <c r="H48" s="511"/>
      <c r="I48" s="50">
        <v>0</v>
      </c>
      <c r="J48" s="50">
        <v>1</v>
      </c>
      <c r="K48" s="511">
        <v>59497</v>
      </c>
      <c r="L48" s="51">
        <v>3.3448342610337245E-2</v>
      </c>
      <c r="M48" s="51">
        <v>4.6061722708429294E-2</v>
      </c>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c r="DW48" s="110"/>
      <c r="DX48" s="110"/>
      <c r="DY48" s="110"/>
      <c r="DZ48" s="110"/>
      <c r="EA48" s="110"/>
      <c r="EB48" s="110"/>
      <c r="EC48" s="110"/>
      <c r="ED48" s="110"/>
      <c r="EE48" s="110"/>
      <c r="EF48" s="110"/>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0"/>
      <c r="FC48" s="110"/>
      <c r="FD48" s="110"/>
      <c r="FE48" s="110"/>
      <c r="FF48" s="110"/>
      <c r="FG48" s="110"/>
      <c r="FH48" s="110"/>
      <c r="FI48" s="110"/>
      <c r="FJ48" s="110"/>
      <c r="FK48" s="110"/>
      <c r="FL48" s="110"/>
      <c r="FM48" s="110"/>
      <c r="FN48" s="110"/>
      <c r="FO48" s="110"/>
      <c r="FP48" s="110"/>
      <c r="FQ48" s="110"/>
      <c r="FR48" s="110"/>
      <c r="FS48" s="110"/>
      <c r="FT48" s="110"/>
      <c r="FU48" s="110"/>
      <c r="FV48" s="110"/>
      <c r="FW48" s="110"/>
      <c r="FX48" s="110"/>
      <c r="FY48" s="110"/>
      <c r="FZ48" s="110"/>
      <c r="GA48" s="110"/>
      <c r="GB48" s="110"/>
      <c r="GC48" s="110"/>
      <c r="GD48" s="110"/>
      <c r="GE48" s="110"/>
      <c r="GF48" s="110"/>
      <c r="GG48" s="110"/>
      <c r="GH48" s="110"/>
      <c r="GI48" s="110"/>
      <c r="GJ48" s="110"/>
      <c r="GK48" s="110"/>
      <c r="GL48" s="110"/>
      <c r="GM48" s="110"/>
      <c r="GN48" s="110"/>
      <c r="GO48" s="110"/>
      <c r="GP48" s="110"/>
      <c r="GQ48" s="110"/>
      <c r="GR48" s="110"/>
      <c r="GS48" s="110"/>
      <c r="GT48" s="110"/>
      <c r="GU48" s="110"/>
      <c r="GV48" s="110"/>
      <c r="GW48" s="110"/>
      <c r="GX48" s="110"/>
      <c r="GY48" s="110"/>
      <c r="GZ48" s="110"/>
      <c r="HA48" s="110"/>
      <c r="HB48" s="110"/>
      <c r="HC48" s="110"/>
      <c r="HD48" s="110"/>
      <c r="HE48" s="110"/>
      <c r="HF48" s="110"/>
      <c r="HG48" s="110"/>
      <c r="HH48" s="110"/>
      <c r="HI48" s="110"/>
      <c r="HJ48" s="110"/>
      <c r="HK48" s="110"/>
      <c r="HL48" s="110"/>
      <c r="HM48" s="110"/>
      <c r="HN48" s="110"/>
      <c r="HO48" s="110"/>
      <c r="HP48" s="110"/>
      <c r="HQ48" s="110"/>
      <c r="HR48" s="110"/>
      <c r="HS48" s="110"/>
      <c r="HT48" s="110"/>
      <c r="HU48" s="110"/>
      <c r="HV48" s="110"/>
      <c r="HW48" s="110"/>
      <c r="HX48" s="110"/>
      <c r="HY48" s="110"/>
      <c r="HZ48" s="110"/>
      <c r="IA48" s="110"/>
      <c r="IB48" s="110"/>
      <c r="IC48" s="110"/>
      <c r="ID48" s="110"/>
      <c r="IE48" s="110"/>
      <c r="IF48" s="110"/>
      <c r="IG48" s="110"/>
      <c r="IH48" s="110"/>
      <c r="II48" s="110"/>
      <c r="IJ48" s="110"/>
      <c r="IK48" s="110"/>
      <c r="IL48" s="110"/>
      <c r="IM48" s="110"/>
      <c r="IN48" s="110"/>
      <c r="IO48" s="110"/>
      <c r="IP48" s="110"/>
      <c r="IQ48" s="110"/>
      <c r="IR48" s="110"/>
      <c r="IS48" s="110"/>
      <c r="IT48" s="110"/>
      <c r="IU48" s="110"/>
      <c r="IV48" s="110"/>
    </row>
    <row r="49" spans="1:256" ht="33.75" x14ac:dyDescent="0.2">
      <c r="A49" s="452" t="s">
        <v>92</v>
      </c>
      <c r="B49" s="450" t="s">
        <v>93</v>
      </c>
      <c r="C49" s="53">
        <v>3</v>
      </c>
      <c r="D49" s="512">
        <v>163778.29999999999</v>
      </c>
      <c r="E49" s="53"/>
      <c r="F49" s="512"/>
      <c r="G49" s="53"/>
      <c r="H49" s="512"/>
      <c r="I49" s="53">
        <v>1</v>
      </c>
      <c r="J49" s="53">
        <v>4</v>
      </c>
      <c r="K49" s="643">
        <v>163778.29999999999</v>
      </c>
      <c r="L49" s="54">
        <v>9.2073763224004498E-2</v>
      </c>
      <c r="M49" s="54">
        <v>0.18424689083371718</v>
      </c>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0"/>
      <c r="BQ49" s="110"/>
      <c r="BR49" s="110"/>
      <c r="BS49" s="110"/>
      <c r="BT49" s="110"/>
      <c r="BU49" s="110"/>
      <c r="BV49" s="110"/>
      <c r="BW49" s="110"/>
      <c r="BX49" s="110"/>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s="110"/>
      <c r="DE49" s="110"/>
      <c r="DF49" s="110"/>
      <c r="DG49" s="110"/>
      <c r="DH49" s="110"/>
      <c r="DI49" s="110"/>
      <c r="DJ49" s="110"/>
      <c r="DK49" s="110"/>
      <c r="DL49" s="110"/>
      <c r="DM49" s="110"/>
      <c r="DN49" s="110"/>
      <c r="DO49" s="110"/>
      <c r="DP49" s="110"/>
      <c r="DQ49" s="110"/>
      <c r="DR49" s="110"/>
      <c r="DS49" s="110"/>
      <c r="DT49" s="110"/>
      <c r="DU49" s="110"/>
      <c r="DV49" s="110"/>
      <c r="DW49" s="110"/>
      <c r="DX49" s="110"/>
      <c r="DY49" s="110"/>
      <c r="DZ49" s="110"/>
      <c r="EA49" s="110"/>
      <c r="EB49" s="110"/>
      <c r="EC49" s="110"/>
      <c r="ED49" s="110"/>
      <c r="EE49" s="110"/>
      <c r="EF49" s="110"/>
      <c r="EG49" s="110"/>
      <c r="EH49" s="110"/>
      <c r="EI49" s="110"/>
      <c r="EJ49" s="110"/>
      <c r="EK49" s="110"/>
      <c r="EL49" s="110"/>
      <c r="EM49" s="110"/>
      <c r="EN49" s="110"/>
      <c r="EO49" s="110"/>
      <c r="EP49" s="110"/>
      <c r="EQ49" s="110"/>
      <c r="ER49" s="110"/>
      <c r="ES49" s="110"/>
      <c r="ET49" s="110"/>
      <c r="EU49" s="110"/>
      <c r="EV49" s="110"/>
      <c r="EW49" s="110"/>
      <c r="EX49" s="110"/>
      <c r="EY49" s="110"/>
      <c r="EZ49" s="110"/>
      <c r="FA49" s="110"/>
      <c r="FB49" s="110"/>
      <c r="FC49" s="110"/>
      <c r="FD49" s="110"/>
      <c r="FE49" s="110"/>
      <c r="FF49" s="110"/>
      <c r="FG49" s="110"/>
      <c r="FH49" s="110"/>
      <c r="FI49" s="110"/>
      <c r="FJ49" s="110"/>
      <c r="FK49" s="110"/>
      <c r="FL49" s="110"/>
      <c r="FM49" s="110"/>
      <c r="FN49" s="110"/>
      <c r="FO49" s="110"/>
      <c r="FP49" s="110"/>
      <c r="FQ49" s="110"/>
      <c r="FR49" s="110"/>
      <c r="FS49" s="110"/>
      <c r="FT49" s="110"/>
      <c r="FU49" s="110"/>
      <c r="FV49" s="110"/>
      <c r="FW49" s="110"/>
      <c r="FX49" s="110"/>
      <c r="FY49" s="110"/>
      <c r="FZ49" s="110"/>
      <c r="GA49" s="110"/>
      <c r="GB49" s="110"/>
      <c r="GC49" s="110"/>
      <c r="GD49" s="110"/>
      <c r="GE49" s="110"/>
      <c r="GF49" s="110"/>
      <c r="GG49" s="110"/>
      <c r="GH49" s="110"/>
      <c r="GI49" s="110"/>
      <c r="GJ49" s="110"/>
      <c r="GK49" s="110"/>
      <c r="GL49" s="110"/>
      <c r="GM49" s="110"/>
      <c r="GN49" s="110"/>
      <c r="GO49" s="110"/>
      <c r="GP49" s="110"/>
      <c r="GQ49" s="110"/>
      <c r="GR49" s="110"/>
      <c r="GS49" s="110"/>
      <c r="GT49" s="110"/>
      <c r="GU49" s="110"/>
      <c r="GV49" s="110"/>
      <c r="GW49" s="110"/>
      <c r="GX49" s="110"/>
      <c r="GY49" s="110"/>
      <c r="GZ49" s="110"/>
      <c r="HA49" s="110"/>
      <c r="HB49" s="110"/>
      <c r="HC49" s="110"/>
      <c r="HD49" s="110"/>
      <c r="HE49" s="110"/>
      <c r="HF49" s="110"/>
      <c r="HG49" s="110"/>
      <c r="HH49" s="110"/>
      <c r="HI49" s="110"/>
      <c r="HJ49" s="110"/>
      <c r="HK49" s="110"/>
      <c r="HL49" s="110"/>
      <c r="HM49" s="110"/>
      <c r="HN49" s="110"/>
      <c r="HO49" s="110"/>
      <c r="HP49" s="110"/>
      <c r="HQ49" s="110"/>
      <c r="HR49" s="110"/>
      <c r="HS49" s="110"/>
      <c r="HT49" s="110"/>
      <c r="HU49" s="110"/>
      <c r="HV49" s="110"/>
      <c r="HW49" s="110"/>
      <c r="HX49" s="110"/>
      <c r="HY49" s="110"/>
      <c r="HZ49" s="110"/>
      <c r="IA49" s="110"/>
      <c r="IB49" s="110"/>
      <c r="IC49" s="110"/>
      <c r="ID49" s="110"/>
      <c r="IE49" s="110"/>
      <c r="IF49" s="110"/>
      <c r="IG49" s="110"/>
      <c r="IH49" s="110"/>
      <c r="II49" s="110"/>
      <c r="IJ49" s="110"/>
      <c r="IK49" s="110"/>
      <c r="IL49" s="110"/>
      <c r="IM49" s="110"/>
      <c r="IN49" s="110"/>
      <c r="IO49" s="110"/>
      <c r="IP49" s="110"/>
      <c r="IQ49" s="110"/>
      <c r="IR49" s="110"/>
      <c r="IS49" s="110"/>
      <c r="IT49" s="110"/>
      <c r="IU49" s="110"/>
      <c r="IV49" s="110"/>
    </row>
    <row r="50" spans="1:256" x14ac:dyDescent="0.2">
      <c r="A50" s="451" t="s">
        <v>94</v>
      </c>
      <c r="B50" s="449" t="s">
        <v>95</v>
      </c>
      <c r="C50" s="50">
        <v>17</v>
      </c>
      <c r="D50" s="511">
        <v>825357</v>
      </c>
      <c r="E50" s="50"/>
      <c r="F50" s="511"/>
      <c r="G50" s="50"/>
      <c r="H50" s="511"/>
      <c r="I50" s="50">
        <v>0</v>
      </c>
      <c r="J50" s="50">
        <v>17</v>
      </c>
      <c r="K50" s="511">
        <v>825357</v>
      </c>
      <c r="L50" s="51">
        <v>0.46400362559188052</v>
      </c>
      <c r="M50" s="51">
        <v>0.78304928604329804</v>
      </c>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0"/>
      <c r="BR50" s="110"/>
      <c r="BS50" s="110"/>
      <c r="BT50" s="110"/>
      <c r="BU50" s="110"/>
      <c r="BV50" s="110"/>
      <c r="BW50" s="110"/>
      <c r="BX50" s="110"/>
      <c r="BY50" s="110"/>
      <c r="BZ50" s="11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c r="CZ50" s="110"/>
      <c r="DA50" s="110"/>
      <c r="DB50" s="110"/>
      <c r="DC50" s="110"/>
      <c r="DD50" s="110"/>
      <c r="DE50" s="110"/>
      <c r="DF50" s="110"/>
      <c r="DG50" s="110"/>
      <c r="DH50" s="110"/>
      <c r="DI50" s="110"/>
      <c r="DJ50" s="110"/>
      <c r="DK50" s="110"/>
      <c r="DL50" s="110"/>
      <c r="DM50" s="110"/>
      <c r="DN50" s="110"/>
      <c r="DO50" s="110"/>
      <c r="DP50" s="110"/>
      <c r="DQ50" s="110"/>
      <c r="DR50" s="110"/>
      <c r="DS50" s="110"/>
      <c r="DT50" s="110"/>
      <c r="DU50" s="110"/>
      <c r="DV50" s="110"/>
      <c r="DW50" s="110"/>
      <c r="DX50" s="110"/>
      <c r="DY50" s="110"/>
      <c r="DZ50" s="110"/>
      <c r="EA50" s="110"/>
      <c r="EB50" s="110"/>
      <c r="EC50" s="110"/>
      <c r="ED50" s="110"/>
      <c r="EE50" s="110"/>
      <c r="EF50" s="110"/>
      <c r="EG50" s="110"/>
      <c r="EH50" s="110"/>
      <c r="EI50" s="110"/>
      <c r="EJ50" s="110"/>
      <c r="EK50" s="110"/>
      <c r="EL50" s="110"/>
      <c r="EM50" s="110"/>
      <c r="EN50" s="110"/>
      <c r="EO50" s="110"/>
      <c r="EP50" s="110"/>
      <c r="EQ50" s="110"/>
      <c r="ER50" s="110"/>
      <c r="ES50" s="110"/>
      <c r="ET50" s="110"/>
      <c r="EU50" s="110"/>
      <c r="EV50" s="110"/>
      <c r="EW50" s="110"/>
      <c r="EX50" s="110"/>
      <c r="EY50" s="110"/>
      <c r="EZ50" s="110"/>
      <c r="FA50" s="110"/>
      <c r="FB50" s="110"/>
      <c r="FC50" s="110"/>
      <c r="FD50" s="110"/>
      <c r="FE50" s="110"/>
      <c r="FF50" s="110"/>
      <c r="FG50" s="110"/>
      <c r="FH50" s="110"/>
      <c r="FI50" s="110"/>
      <c r="FJ50" s="110"/>
      <c r="FK50" s="110"/>
      <c r="FL50" s="110"/>
      <c r="FM50" s="110"/>
      <c r="FN50" s="110"/>
      <c r="FO50" s="110"/>
      <c r="FP50" s="110"/>
      <c r="FQ50" s="110"/>
      <c r="FR50" s="110"/>
      <c r="FS50" s="110"/>
      <c r="FT50" s="110"/>
      <c r="FU50" s="110"/>
      <c r="FV50" s="110"/>
      <c r="FW50" s="110"/>
      <c r="FX50" s="110"/>
      <c r="FY50" s="110"/>
      <c r="FZ50" s="110"/>
      <c r="GA50" s="110"/>
      <c r="GB50" s="110"/>
      <c r="GC50" s="110"/>
      <c r="GD50" s="110"/>
      <c r="GE50" s="110"/>
      <c r="GF50" s="110"/>
      <c r="GG50" s="110"/>
      <c r="GH50" s="110"/>
      <c r="GI50" s="110"/>
      <c r="GJ50" s="110"/>
      <c r="GK50" s="110"/>
      <c r="GL50" s="110"/>
      <c r="GM50" s="110"/>
      <c r="GN50" s="110"/>
      <c r="GO50" s="110"/>
      <c r="GP50" s="110"/>
      <c r="GQ50" s="110"/>
      <c r="GR50" s="110"/>
      <c r="GS50" s="110"/>
      <c r="GT50" s="110"/>
      <c r="GU50" s="110"/>
      <c r="GV50" s="110"/>
      <c r="GW50" s="110"/>
      <c r="GX50" s="110"/>
      <c r="GY50" s="110"/>
      <c r="GZ50" s="110"/>
      <c r="HA50" s="110"/>
      <c r="HB50" s="110"/>
      <c r="HC50" s="110"/>
      <c r="HD50" s="110"/>
      <c r="HE50" s="110"/>
      <c r="HF50" s="110"/>
      <c r="HG50" s="110"/>
      <c r="HH50" s="110"/>
      <c r="HI50" s="110"/>
      <c r="HJ50" s="110"/>
      <c r="HK50" s="110"/>
      <c r="HL50" s="110"/>
      <c r="HM50" s="110"/>
      <c r="HN50" s="110"/>
      <c r="HO50" s="110"/>
      <c r="HP50" s="110"/>
      <c r="HQ50" s="110"/>
      <c r="HR50" s="110"/>
      <c r="HS50" s="110"/>
      <c r="HT50" s="110"/>
      <c r="HU50" s="110"/>
      <c r="HV50" s="110"/>
      <c r="HW50" s="110"/>
      <c r="HX50" s="110"/>
      <c r="HY50" s="110"/>
      <c r="HZ50" s="110"/>
      <c r="IA50" s="110"/>
      <c r="IB50" s="110"/>
      <c r="IC50" s="110"/>
      <c r="ID50" s="110"/>
      <c r="IE50" s="110"/>
      <c r="IF50" s="110"/>
      <c r="IG50" s="110"/>
      <c r="IH50" s="110"/>
      <c r="II50" s="110"/>
      <c r="IJ50" s="110"/>
      <c r="IK50" s="110"/>
      <c r="IL50" s="110"/>
      <c r="IM50" s="110"/>
      <c r="IN50" s="110"/>
      <c r="IO50" s="110"/>
      <c r="IP50" s="110"/>
      <c r="IQ50" s="110"/>
      <c r="IR50" s="110"/>
      <c r="IS50" s="110"/>
      <c r="IT50" s="110"/>
      <c r="IU50" s="110"/>
      <c r="IV50" s="110"/>
    </row>
    <row r="51" spans="1:256" x14ac:dyDescent="0.2">
      <c r="A51" s="452" t="s">
        <v>96</v>
      </c>
      <c r="B51" s="450" t="s">
        <v>97</v>
      </c>
      <c r="C51" s="53">
        <v>9</v>
      </c>
      <c r="D51" s="512">
        <v>360949.52999999997</v>
      </c>
      <c r="E51" s="53"/>
      <c r="F51" s="512"/>
      <c r="G51" s="53"/>
      <c r="H51" s="512"/>
      <c r="I51" s="53">
        <v>0</v>
      </c>
      <c r="J51" s="53">
        <v>9</v>
      </c>
      <c r="K51" s="643">
        <v>360949.52999999997</v>
      </c>
      <c r="L51" s="54">
        <v>0.20292054295981649</v>
      </c>
      <c r="M51" s="54">
        <v>0.41455550437586364</v>
      </c>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0"/>
      <c r="BR51" s="110"/>
      <c r="BS51" s="110"/>
      <c r="BT51" s="110"/>
      <c r="BU51" s="110"/>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110"/>
      <c r="CX51" s="110"/>
      <c r="CY51" s="110"/>
      <c r="CZ51" s="110"/>
      <c r="DA51" s="110"/>
      <c r="DB51" s="110"/>
      <c r="DC51" s="110"/>
      <c r="DD51" s="110"/>
      <c r="DE51" s="110"/>
      <c r="DF51" s="110"/>
      <c r="DG51" s="110"/>
      <c r="DH51" s="110"/>
      <c r="DI51" s="110"/>
      <c r="DJ51" s="110"/>
      <c r="DK51" s="110"/>
      <c r="DL51" s="110"/>
      <c r="DM51" s="110"/>
      <c r="DN51" s="110"/>
      <c r="DO51" s="110"/>
      <c r="DP51" s="110"/>
      <c r="DQ51" s="110"/>
      <c r="DR51" s="110"/>
      <c r="DS51" s="110"/>
      <c r="DT51" s="110"/>
      <c r="DU51" s="110"/>
      <c r="DV51" s="110"/>
      <c r="DW51" s="110"/>
      <c r="DX51" s="110"/>
      <c r="DY51" s="110"/>
      <c r="DZ51" s="110"/>
      <c r="EA51" s="110"/>
      <c r="EB51" s="110"/>
      <c r="EC51" s="110"/>
      <c r="ED51" s="110"/>
      <c r="EE51" s="110"/>
      <c r="EF51" s="110"/>
      <c r="EG51" s="110"/>
      <c r="EH51" s="110"/>
      <c r="EI51" s="110"/>
      <c r="EJ51" s="110"/>
      <c r="EK51" s="110"/>
      <c r="EL51" s="110"/>
      <c r="EM51" s="110"/>
      <c r="EN51" s="110"/>
      <c r="EO51" s="110"/>
      <c r="EP51" s="110"/>
      <c r="EQ51" s="110"/>
      <c r="ER51" s="110"/>
      <c r="ES51" s="110"/>
      <c r="ET51" s="110"/>
      <c r="EU51" s="110"/>
      <c r="EV51" s="110"/>
      <c r="EW51" s="110"/>
      <c r="EX51" s="110"/>
      <c r="EY51" s="110"/>
      <c r="EZ51" s="110"/>
      <c r="FA51" s="110"/>
      <c r="FB51" s="110"/>
      <c r="FC51" s="110"/>
      <c r="FD51" s="110"/>
      <c r="FE51" s="110"/>
      <c r="FF51" s="110"/>
      <c r="FG51" s="110"/>
      <c r="FH51" s="110"/>
      <c r="FI51" s="110"/>
      <c r="FJ51" s="110"/>
      <c r="FK51" s="110"/>
      <c r="FL51" s="110"/>
      <c r="FM51" s="110"/>
      <c r="FN51" s="110"/>
      <c r="FO51" s="110"/>
      <c r="FP51" s="110"/>
      <c r="FQ51" s="110"/>
      <c r="FR51" s="110"/>
      <c r="FS51" s="110"/>
      <c r="FT51" s="110"/>
      <c r="FU51" s="110"/>
      <c r="FV51" s="110"/>
      <c r="FW51" s="110"/>
      <c r="FX51" s="110"/>
      <c r="FY51" s="110"/>
      <c r="FZ51" s="110"/>
      <c r="GA51" s="110"/>
      <c r="GB51" s="110"/>
      <c r="GC51" s="110"/>
      <c r="GD51" s="110"/>
      <c r="GE51" s="110"/>
      <c r="GF51" s="110"/>
      <c r="GG51" s="110"/>
      <c r="GH51" s="110"/>
      <c r="GI51" s="110"/>
      <c r="GJ51" s="110"/>
      <c r="GK51" s="110"/>
      <c r="GL51" s="110"/>
      <c r="GM51" s="110"/>
      <c r="GN51" s="110"/>
      <c r="GO51" s="110"/>
      <c r="GP51" s="110"/>
      <c r="GQ51" s="110"/>
      <c r="GR51" s="110"/>
      <c r="GS51" s="110"/>
      <c r="GT51" s="110"/>
      <c r="GU51" s="110"/>
      <c r="GV51" s="110"/>
      <c r="GW51" s="110"/>
      <c r="GX51" s="110"/>
      <c r="GY51" s="110"/>
      <c r="GZ51" s="110"/>
      <c r="HA51" s="110"/>
      <c r="HB51" s="110"/>
      <c r="HC51" s="110"/>
      <c r="HD51" s="110"/>
      <c r="HE51" s="110"/>
      <c r="HF51" s="110"/>
      <c r="HG51" s="110"/>
      <c r="HH51" s="110"/>
      <c r="HI51" s="110"/>
      <c r="HJ51" s="110"/>
      <c r="HK51" s="110"/>
      <c r="HL51" s="110"/>
      <c r="HM51" s="110"/>
      <c r="HN51" s="110"/>
      <c r="HO51" s="110"/>
      <c r="HP51" s="110"/>
      <c r="HQ51" s="110"/>
      <c r="HR51" s="110"/>
      <c r="HS51" s="110"/>
      <c r="HT51" s="110"/>
      <c r="HU51" s="110"/>
      <c r="HV51" s="110"/>
      <c r="HW51" s="110"/>
      <c r="HX51" s="110"/>
      <c r="HY51" s="110"/>
      <c r="HZ51" s="110"/>
      <c r="IA51" s="110"/>
      <c r="IB51" s="110"/>
      <c r="IC51" s="110"/>
      <c r="ID51" s="110"/>
      <c r="IE51" s="110"/>
      <c r="IF51" s="110"/>
      <c r="IG51" s="110"/>
      <c r="IH51" s="110"/>
      <c r="II51" s="110"/>
      <c r="IJ51" s="110"/>
      <c r="IK51" s="110"/>
      <c r="IL51" s="110"/>
      <c r="IM51" s="110"/>
      <c r="IN51" s="110"/>
      <c r="IO51" s="110"/>
      <c r="IP51" s="110"/>
      <c r="IQ51" s="110"/>
      <c r="IR51" s="110"/>
      <c r="IS51" s="110"/>
      <c r="IT51" s="110"/>
      <c r="IU51" s="110"/>
      <c r="IV51" s="110"/>
    </row>
    <row r="52" spans="1:256" x14ac:dyDescent="0.2">
      <c r="A52" s="451" t="s">
        <v>98</v>
      </c>
      <c r="B52" s="449" t="s">
        <v>99</v>
      </c>
      <c r="C52" s="50">
        <v>3</v>
      </c>
      <c r="D52" s="511">
        <v>177383</v>
      </c>
      <c r="E52" s="50"/>
      <c r="F52" s="511"/>
      <c r="G52" s="50"/>
      <c r="H52" s="511"/>
      <c r="I52" s="50">
        <v>1</v>
      </c>
      <c r="J52" s="50">
        <v>4</v>
      </c>
      <c r="K52" s="511">
        <v>177383</v>
      </c>
      <c r="L52" s="51">
        <v>9.9722126447542747E-2</v>
      </c>
      <c r="M52" s="51">
        <v>0.18424689083371718</v>
      </c>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0"/>
      <c r="BR52" s="110"/>
      <c r="BS52" s="110"/>
      <c r="BT52" s="110"/>
      <c r="BU52" s="110"/>
      <c r="BV52" s="110"/>
      <c r="BW52" s="110"/>
      <c r="BX52" s="110"/>
      <c r="BY52" s="110"/>
      <c r="BZ52" s="110"/>
      <c r="CA52" s="110"/>
      <c r="CB52" s="110"/>
      <c r="CC52" s="110"/>
      <c r="CD52" s="110"/>
      <c r="CE52" s="110"/>
      <c r="CF52" s="110"/>
      <c r="CG52" s="110"/>
      <c r="CH52" s="110"/>
      <c r="CI52" s="110"/>
      <c r="CJ52" s="110"/>
      <c r="CK52" s="110"/>
      <c r="CL52" s="110"/>
      <c r="CM52" s="110"/>
      <c r="CN52" s="110"/>
      <c r="CO52" s="110"/>
      <c r="CP52" s="110"/>
      <c r="CQ52" s="110"/>
      <c r="CR52" s="110"/>
      <c r="CS52" s="110"/>
      <c r="CT52" s="110"/>
      <c r="CU52" s="110"/>
      <c r="CV52" s="110"/>
      <c r="CW52" s="110"/>
      <c r="CX52" s="110"/>
      <c r="CY52" s="110"/>
      <c r="CZ52" s="110"/>
      <c r="DA52" s="110"/>
      <c r="DB52" s="110"/>
      <c r="DC52" s="110"/>
      <c r="DD52" s="110"/>
      <c r="DE52" s="110"/>
      <c r="DF52" s="110"/>
      <c r="DG52" s="110"/>
      <c r="DH52" s="110"/>
      <c r="DI52" s="110"/>
      <c r="DJ52" s="110"/>
      <c r="DK52" s="110"/>
      <c r="DL52" s="110"/>
      <c r="DM52" s="110"/>
      <c r="DN52" s="110"/>
      <c r="DO52" s="110"/>
      <c r="DP52" s="110"/>
      <c r="DQ52" s="110"/>
      <c r="DR52" s="110"/>
      <c r="DS52" s="110"/>
      <c r="DT52" s="110"/>
      <c r="DU52" s="110"/>
      <c r="DV52" s="110"/>
      <c r="DW52" s="110"/>
      <c r="DX52" s="110"/>
      <c r="DY52" s="110"/>
      <c r="DZ52" s="110"/>
      <c r="EA52" s="110"/>
      <c r="EB52" s="110"/>
      <c r="EC52" s="110"/>
      <c r="ED52" s="110"/>
      <c r="EE52" s="110"/>
      <c r="EF52" s="110"/>
      <c r="EG52" s="110"/>
      <c r="EH52" s="110"/>
      <c r="EI52" s="110"/>
      <c r="EJ52" s="110"/>
      <c r="EK52" s="110"/>
      <c r="EL52" s="110"/>
      <c r="EM52" s="110"/>
      <c r="EN52" s="110"/>
      <c r="EO52" s="110"/>
      <c r="EP52" s="110"/>
      <c r="EQ52" s="110"/>
      <c r="ER52" s="110"/>
      <c r="ES52" s="110"/>
      <c r="ET52" s="110"/>
      <c r="EU52" s="110"/>
      <c r="EV52" s="110"/>
      <c r="EW52" s="110"/>
      <c r="EX52" s="110"/>
      <c r="EY52" s="110"/>
      <c r="EZ52" s="110"/>
      <c r="FA52" s="110"/>
      <c r="FB52" s="110"/>
      <c r="FC52" s="110"/>
      <c r="FD52" s="110"/>
      <c r="FE52" s="110"/>
      <c r="FF52" s="110"/>
      <c r="FG52" s="110"/>
      <c r="FH52" s="110"/>
      <c r="FI52" s="110"/>
      <c r="FJ52" s="110"/>
      <c r="FK52" s="110"/>
      <c r="FL52" s="110"/>
      <c r="FM52" s="110"/>
      <c r="FN52" s="110"/>
      <c r="FO52" s="110"/>
      <c r="FP52" s="110"/>
      <c r="FQ52" s="110"/>
      <c r="FR52" s="110"/>
      <c r="FS52" s="110"/>
      <c r="FT52" s="110"/>
      <c r="FU52" s="110"/>
      <c r="FV52" s="110"/>
      <c r="FW52" s="110"/>
      <c r="FX52" s="110"/>
      <c r="FY52" s="110"/>
      <c r="FZ52" s="110"/>
      <c r="GA52" s="110"/>
      <c r="GB52" s="110"/>
      <c r="GC52" s="110"/>
      <c r="GD52" s="110"/>
      <c r="GE52" s="110"/>
      <c r="GF52" s="110"/>
      <c r="GG52" s="110"/>
      <c r="GH52" s="110"/>
      <c r="GI52" s="110"/>
      <c r="GJ52" s="110"/>
      <c r="GK52" s="110"/>
      <c r="GL52" s="110"/>
      <c r="GM52" s="110"/>
      <c r="GN52" s="110"/>
      <c r="GO52" s="110"/>
      <c r="GP52" s="110"/>
      <c r="GQ52" s="110"/>
      <c r="GR52" s="110"/>
      <c r="GS52" s="110"/>
      <c r="GT52" s="110"/>
      <c r="GU52" s="110"/>
      <c r="GV52" s="110"/>
      <c r="GW52" s="110"/>
      <c r="GX52" s="110"/>
      <c r="GY52" s="110"/>
      <c r="GZ52" s="110"/>
      <c r="HA52" s="110"/>
      <c r="HB52" s="110"/>
      <c r="HC52" s="110"/>
      <c r="HD52" s="110"/>
      <c r="HE52" s="110"/>
      <c r="HF52" s="110"/>
      <c r="HG52" s="110"/>
      <c r="HH52" s="110"/>
      <c r="HI52" s="110"/>
      <c r="HJ52" s="110"/>
      <c r="HK52" s="110"/>
      <c r="HL52" s="110"/>
      <c r="HM52" s="110"/>
      <c r="HN52" s="110"/>
      <c r="HO52" s="110"/>
      <c r="HP52" s="110"/>
      <c r="HQ52" s="110"/>
      <c r="HR52" s="110"/>
      <c r="HS52" s="110"/>
      <c r="HT52" s="110"/>
      <c r="HU52" s="110"/>
      <c r="HV52" s="110"/>
      <c r="HW52" s="110"/>
      <c r="HX52" s="110"/>
      <c r="HY52" s="110"/>
      <c r="HZ52" s="110"/>
      <c r="IA52" s="110"/>
      <c r="IB52" s="110"/>
      <c r="IC52" s="110"/>
      <c r="ID52" s="110"/>
      <c r="IE52" s="110"/>
      <c r="IF52" s="110"/>
      <c r="IG52" s="110"/>
      <c r="IH52" s="110"/>
      <c r="II52" s="110"/>
      <c r="IJ52" s="110"/>
      <c r="IK52" s="110"/>
      <c r="IL52" s="110"/>
      <c r="IM52" s="110"/>
      <c r="IN52" s="110"/>
      <c r="IO52" s="110"/>
      <c r="IP52" s="110"/>
      <c r="IQ52" s="110"/>
      <c r="IR52" s="110"/>
      <c r="IS52" s="110"/>
      <c r="IT52" s="110"/>
      <c r="IU52" s="110"/>
      <c r="IV52" s="110"/>
    </row>
    <row r="53" spans="1:256" ht="22.5" x14ac:dyDescent="0.2">
      <c r="A53" s="452" t="s">
        <v>578</v>
      </c>
      <c r="B53" s="450" t="s">
        <v>579</v>
      </c>
      <c r="C53" s="53">
        <v>3</v>
      </c>
      <c r="D53" s="512">
        <v>115006.39999999999</v>
      </c>
      <c r="E53" s="53"/>
      <c r="F53" s="512"/>
      <c r="G53" s="53"/>
      <c r="H53" s="512"/>
      <c r="I53" s="53">
        <v>0</v>
      </c>
      <c r="J53" s="53">
        <v>3</v>
      </c>
      <c r="K53" s="643">
        <v>115006.39999999999</v>
      </c>
      <c r="L53" s="54">
        <v>6.4654914862623147E-2</v>
      </c>
      <c r="M53" s="54">
        <v>0.13818516812528789</v>
      </c>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0"/>
      <c r="BR53" s="110"/>
      <c r="BS53" s="110"/>
      <c r="BT53" s="110"/>
      <c r="BU53" s="110"/>
      <c r="BV53" s="110"/>
      <c r="BW53" s="110"/>
      <c r="BX53" s="110"/>
      <c r="BY53" s="110"/>
      <c r="BZ53" s="110"/>
      <c r="CA53" s="110"/>
      <c r="CB53" s="110"/>
      <c r="CC53" s="110"/>
      <c r="CD53" s="110"/>
      <c r="CE53" s="110"/>
      <c r="CF53" s="110"/>
      <c r="CG53" s="110"/>
      <c r="CH53" s="110"/>
      <c r="CI53" s="110"/>
      <c r="CJ53" s="110"/>
      <c r="CK53" s="110"/>
      <c r="CL53" s="110"/>
      <c r="CM53" s="110"/>
      <c r="CN53" s="110"/>
      <c r="CO53" s="110"/>
      <c r="CP53" s="110"/>
      <c r="CQ53" s="110"/>
      <c r="CR53" s="110"/>
      <c r="CS53" s="110"/>
      <c r="CT53" s="110"/>
      <c r="CU53" s="110"/>
      <c r="CV53" s="110"/>
      <c r="CW53" s="110"/>
      <c r="CX53" s="110"/>
      <c r="CY53" s="110"/>
      <c r="CZ53" s="110"/>
      <c r="DA53" s="110"/>
      <c r="DB53" s="110"/>
      <c r="DC53" s="110"/>
      <c r="DD53" s="110"/>
      <c r="DE53" s="110"/>
      <c r="DF53" s="110"/>
      <c r="DG53" s="110"/>
      <c r="DH53" s="110"/>
      <c r="DI53" s="110"/>
      <c r="DJ53" s="110"/>
      <c r="DK53" s="110"/>
      <c r="DL53" s="110"/>
      <c r="DM53" s="110"/>
      <c r="DN53" s="110"/>
      <c r="DO53" s="110"/>
      <c r="DP53" s="110"/>
      <c r="DQ53" s="110"/>
      <c r="DR53" s="110"/>
      <c r="DS53" s="110"/>
      <c r="DT53" s="110"/>
      <c r="DU53" s="110"/>
      <c r="DV53" s="110"/>
      <c r="DW53" s="110"/>
      <c r="DX53" s="110"/>
      <c r="DY53" s="110"/>
      <c r="DZ53" s="110"/>
      <c r="EA53" s="110"/>
      <c r="EB53" s="110"/>
      <c r="EC53" s="110"/>
      <c r="ED53" s="110"/>
      <c r="EE53" s="110"/>
      <c r="EF53" s="110"/>
      <c r="EG53" s="110"/>
      <c r="EH53" s="110"/>
      <c r="EI53" s="110"/>
      <c r="EJ53" s="110"/>
      <c r="EK53" s="110"/>
      <c r="EL53" s="110"/>
      <c r="EM53" s="110"/>
      <c r="EN53" s="110"/>
      <c r="EO53" s="110"/>
      <c r="EP53" s="110"/>
      <c r="EQ53" s="110"/>
      <c r="ER53" s="110"/>
      <c r="ES53" s="110"/>
      <c r="ET53" s="110"/>
      <c r="EU53" s="110"/>
      <c r="EV53" s="110"/>
      <c r="EW53" s="110"/>
      <c r="EX53" s="110"/>
      <c r="EY53" s="110"/>
      <c r="EZ53" s="110"/>
      <c r="FA53" s="110"/>
      <c r="FB53" s="110"/>
      <c r="FC53" s="110"/>
      <c r="FD53" s="110"/>
      <c r="FE53" s="110"/>
      <c r="FF53" s="110"/>
      <c r="FG53" s="110"/>
      <c r="FH53" s="110"/>
      <c r="FI53" s="110"/>
      <c r="FJ53" s="110"/>
      <c r="FK53" s="110"/>
      <c r="FL53" s="110"/>
      <c r="FM53" s="110"/>
      <c r="FN53" s="110"/>
      <c r="FO53" s="110"/>
      <c r="FP53" s="110"/>
      <c r="FQ53" s="110"/>
      <c r="FR53" s="110"/>
      <c r="FS53" s="110"/>
      <c r="FT53" s="110"/>
      <c r="FU53" s="110"/>
      <c r="FV53" s="110"/>
      <c r="FW53" s="110"/>
      <c r="FX53" s="110"/>
      <c r="FY53" s="110"/>
      <c r="FZ53" s="110"/>
      <c r="GA53" s="110"/>
      <c r="GB53" s="110"/>
      <c r="GC53" s="110"/>
      <c r="GD53" s="110"/>
      <c r="GE53" s="110"/>
      <c r="GF53" s="110"/>
      <c r="GG53" s="110"/>
      <c r="GH53" s="110"/>
      <c r="GI53" s="110"/>
      <c r="GJ53" s="110"/>
      <c r="GK53" s="110"/>
      <c r="GL53" s="110"/>
      <c r="GM53" s="110"/>
      <c r="GN53" s="110"/>
      <c r="GO53" s="110"/>
      <c r="GP53" s="110"/>
      <c r="GQ53" s="110"/>
      <c r="GR53" s="110"/>
      <c r="GS53" s="110"/>
      <c r="GT53" s="110"/>
      <c r="GU53" s="110"/>
      <c r="GV53" s="110"/>
      <c r="GW53" s="110"/>
      <c r="GX53" s="110"/>
      <c r="GY53" s="110"/>
      <c r="GZ53" s="110"/>
      <c r="HA53" s="110"/>
      <c r="HB53" s="110"/>
      <c r="HC53" s="110"/>
      <c r="HD53" s="110"/>
      <c r="HE53" s="110"/>
      <c r="HF53" s="110"/>
      <c r="HG53" s="110"/>
      <c r="HH53" s="110"/>
      <c r="HI53" s="110"/>
      <c r="HJ53" s="110"/>
      <c r="HK53" s="110"/>
      <c r="HL53" s="110"/>
      <c r="HM53" s="110"/>
      <c r="HN53" s="110"/>
      <c r="HO53" s="110"/>
      <c r="HP53" s="110"/>
      <c r="HQ53" s="110"/>
      <c r="HR53" s="110"/>
      <c r="HS53" s="110"/>
      <c r="HT53" s="110"/>
      <c r="HU53" s="110"/>
      <c r="HV53" s="110"/>
      <c r="HW53" s="110"/>
      <c r="HX53" s="110"/>
      <c r="HY53" s="110"/>
      <c r="HZ53" s="110"/>
      <c r="IA53" s="110"/>
      <c r="IB53" s="110"/>
      <c r="IC53" s="110"/>
      <c r="ID53" s="110"/>
      <c r="IE53" s="110"/>
      <c r="IF53" s="110"/>
      <c r="IG53" s="110"/>
      <c r="IH53" s="110"/>
      <c r="II53" s="110"/>
      <c r="IJ53" s="110"/>
      <c r="IK53" s="110"/>
      <c r="IL53" s="110"/>
      <c r="IM53" s="110"/>
      <c r="IN53" s="110"/>
      <c r="IO53" s="110"/>
      <c r="IP53" s="110"/>
      <c r="IQ53" s="110"/>
      <c r="IR53" s="110"/>
      <c r="IS53" s="110"/>
      <c r="IT53" s="110"/>
      <c r="IU53" s="110"/>
      <c r="IV53" s="110"/>
    </row>
    <row r="54" spans="1:256" ht="22.5" x14ac:dyDescent="0.2">
      <c r="A54" s="451" t="s">
        <v>100</v>
      </c>
      <c r="B54" s="449" t="s">
        <v>101</v>
      </c>
      <c r="C54" s="50">
        <v>5</v>
      </c>
      <c r="D54" s="511">
        <v>23943.96</v>
      </c>
      <c r="E54" s="50"/>
      <c r="F54" s="511"/>
      <c r="G54" s="50"/>
      <c r="H54" s="511"/>
      <c r="I54" s="50">
        <v>0</v>
      </c>
      <c r="J54" s="50">
        <v>5</v>
      </c>
      <c r="K54" s="511">
        <v>23943.96</v>
      </c>
      <c r="L54" s="51">
        <v>1.3460943871593703E-2</v>
      </c>
      <c r="M54" s="51">
        <v>0.23030861354214649</v>
      </c>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c r="BR54" s="110"/>
      <c r="BS54" s="110"/>
      <c r="BT54" s="110"/>
      <c r="BU54" s="110"/>
      <c r="BV54" s="110"/>
      <c r="BW54" s="110"/>
      <c r="BX54" s="110"/>
      <c r="BY54" s="110"/>
      <c r="BZ54" s="110"/>
      <c r="CA54" s="110"/>
      <c r="CB54" s="110"/>
      <c r="CC54" s="110"/>
      <c r="CD54" s="110"/>
      <c r="CE54" s="110"/>
      <c r="CF54" s="110"/>
      <c r="CG54" s="110"/>
      <c r="CH54" s="110"/>
      <c r="CI54" s="110"/>
      <c r="CJ54" s="110"/>
      <c r="CK54" s="110"/>
      <c r="CL54" s="110"/>
      <c r="CM54" s="110"/>
      <c r="CN54" s="110"/>
      <c r="CO54" s="110"/>
      <c r="CP54" s="110"/>
      <c r="CQ54" s="110"/>
      <c r="CR54" s="110"/>
      <c r="CS54" s="110"/>
      <c r="CT54" s="110"/>
      <c r="CU54" s="110"/>
      <c r="CV54" s="110"/>
      <c r="CW54" s="110"/>
      <c r="CX54" s="110"/>
      <c r="CY54" s="110"/>
      <c r="CZ54" s="110"/>
      <c r="DA54" s="110"/>
      <c r="DB54" s="110"/>
      <c r="DC54" s="110"/>
      <c r="DD54" s="110"/>
      <c r="DE54" s="110"/>
      <c r="DF54" s="110"/>
      <c r="DG54" s="110"/>
      <c r="DH54" s="110"/>
      <c r="DI54" s="110"/>
      <c r="DJ54" s="110"/>
      <c r="DK54" s="110"/>
      <c r="DL54" s="110"/>
      <c r="DM54" s="110"/>
      <c r="DN54" s="110"/>
      <c r="DO54" s="110"/>
      <c r="DP54" s="110"/>
      <c r="DQ54" s="110"/>
      <c r="DR54" s="110"/>
      <c r="DS54" s="110"/>
      <c r="DT54" s="110"/>
      <c r="DU54" s="110"/>
      <c r="DV54" s="110"/>
      <c r="DW54" s="110"/>
      <c r="DX54" s="110"/>
      <c r="DY54" s="110"/>
      <c r="DZ54" s="110"/>
      <c r="EA54" s="110"/>
      <c r="EB54" s="110"/>
      <c r="EC54" s="110"/>
      <c r="ED54" s="110"/>
      <c r="EE54" s="110"/>
      <c r="EF54" s="110"/>
      <c r="EG54" s="110"/>
      <c r="EH54" s="110"/>
      <c r="EI54" s="110"/>
      <c r="EJ54" s="110"/>
      <c r="EK54" s="110"/>
      <c r="EL54" s="110"/>
      <c r="EM54" s="110"/>
      <c r="EN54" s="110"/>
      <c r="EO54" s="110"/>
      <c r="EP54" s="110"/>
      <c r="EQ54" s="110"/>
      <c r="ER54" s="110"/>
      <c r="ES54" s="110"/>
      <c r="ET54" s="110"/>
      <c r="EU54" s="110"/>
      <c r="EV54" s="110"/>
      <c r="EW54" s="110"/>
      <c r="EX54" s="110"/>
      <c r="EY54" s="110"/>
      <c r="EZ54" s="110"/>
      <c r="FA54" s="110"/>
      <c r="FB54" s="110"/>
      <c r="FC54" s="110"/>
      <c r="FD54" s="110"/>
      <c r="FE54" s="110"/>
      <c r="FF54" s="110"/>
      <c r="FG54" s="110"/>
      <c r="FH54" s="110"/>
      <c r="FI54" s="110"/>
      <c r="FJ54" s="110"/>
      <c r="FK54" s="110"/>
      <c r="FL54" s="110"/>
      <c r="FM54" s="110"/>
      <c r="FN54" s="110"/>
      <c r="FO54" s="110"/>
      <c r="FP54" s="110"/>
      <c r="FQ54" s="110"/>
      <c r="FR54" s="110"/>
      <c r="FS54" s="110"/>
      <c r="FT54" s="110"/>
      <c r="FU54" s="110"/>
      <c r="FV54" s="110"/>
      <c r="FW54" s="110"/>
      <c r="FX54" s="110"/>
      <c r="FY54" s="110"/>
      <c r="FZ54" s="110"/>
      <c r="GA54" s="110"/>
      <c r="GB54" s="110"/>
      <c r="GC54" s="110"/>
      <c r="GD54" s="110"/>
      <c r="GE54" s="110"/>
      <c r="GF54" s="110"/>
      <c r="GG54" s="110"/>
      <c r="GH54" s="110"/>
      <c r="GI54" s="110"/>
      <c r="GJ54" s="110"/>
      <c r="GK54" s="110"/>
      <c r="GL54" s="110"/>
      <c r="GM54" s="110"/>
      <c r="GN54" s="110"/>
      <c r="GO54" s="110"/>
      <c r="GP54" s="110"/>
      <c r="GQ54" s="110"/>
      <c r="GR54" s="110"/>
      <c r="GS54" s="110"/>
      <c r="GT54" s="110"/>
      <c r="GU54" s="110"/>
      <c r="GV54" s="110"/>
      <c r="GW54" s="110"/>
      <c r="GX54" s="110"/>
      <c r="GY54" s="110"/>
      <c r="GZ54" s="110"/>
      <c r="HA54" s="110"/>
      <c r="HB54" s="110"/>
      <c r="HC54" s="110"/>
      <c r="HD54" s="110"/>
      <c r="HE54" s="110"/>
      <c r="HF54" s="110"/>
      <c r="HG54" s="110"/>
      <c r="HH54" s="110"/>
      <c r="HI54" s="110"/>
      <c r="HJ54" s="110"/>
      <c r="HK54" s="110"/>
      <c r="HL54" s="110"/>
      <c r="HM54" s="110"/>
      <c r="HN54" s="110"/>
      <c r="HO54" s="110"/>
      <c r="HP54" s="110"/>
      <c r="HQ54" s="110"/>
      <c r="HR54" s="110"/>
      <c r="HS54" s="110"/>
      <c r="HT54" s="110"/>
      <c r="HU54" s="110"/>
      <c r="HV54" s="110"/>
      <c r="HW54" s="110"/>
      <c r="HX54" s="110"/>
      <c r="HY54" s="110"/>
      <c r="HZ54" s="110"/>
      <c r="IA54" s="110"/>
      <c r="IB54" s="110"/>
      <c r="IC54" s="110"/>
      <c r="ID54" s="110"/>
      <c r="IE54" s="110"/>
      <c r="IF54" s="110"/>
      <c r="IG54" s="110"/>
      <c r="IH54" s="110"/>
      <c r="II54" s="110"/>
      <c r="IJ54" s="110"/>
      <c r="IK54" s="110"/>
      <c r="IL54" s="110"/>
      <c r="IM54" s="110"/>
      <c r="IN54" s="110"/>
      <c r="IO54" s="110"/>
      <c r="IP54" s="110"/>
      <c r="IQ54" s="110"/>
      <c r="IR54" s="110"/>
      <c r="IS54" s="110"/>
      <c r="IT54" s="110"/>
      <c r="IU54" s="110"/>
      <c r="IV54" s="110"/>
    </row>
    <row r="55" spans="1:256" ht="22.5" x14ac:dyDescent="0.2">
      <c r="A55" s="452" t="s">
        <v>703</v>
      </c>
      <c r="B55" s="450" t="s">
        <v>704</v>
      </c>
      <c r="C55" s="53">
        <v>2</v>
      </c>
      <c r="D55" s="512">
        <v>119730.75</v>
      </c>
      <c r="E55" s="53"/>
      <c r="F55" s="512"/>
      <c r="G55" s="53"/>
      <c r="H55" s="512"/>
      <c r="I55" s="53">
        <v>0</v>
      </c>
      <c r="J55" s="53">
        <v>2</v>
      </c>
      <c r="K55" s="643">
        <v>119730.75</v>
      </c>
      <c r="L55" s="54">
        <v>6.7310875287705865E-2</v>
      </c>
      <c r="M55" s="54">
        <v>9.2123445416858588E-2</v>
      </c>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10"/>
      <c r="AS55" s="110"/>
      <c r="AT55" s="110"/>
      <c r="AU55" s="110"/>
      <c r="AV55" s="110"/>
      <c r="AW55" s="110"/>
      <c r="AX55" s="110"/>
      <c r="AY55" s="110"/>
      <c r="AZ55" s="110"/>
      <c r="BA55" s="110"/>
      <c r="BB55" s="110"/>
      <c r="BC55" s="110"/>
      <c r="BD55" s="110"/>
      <c r="BE55" s="110"/>
      <c r="BF55" s="110"/>
      <c r="BG55" s="110"/>
      <c r="BH55" s="110"/>
      <c r="BI55" s="110"/>
      <c r="BJ55" s="110"/>
      <c r="BK55" s="110"/>
      <c r="BL55" s="110"/>
      <c r="BM55" s="110"/>
      <c r="BN55" s="110"/>
      <c r="BO55" s="110"/>
      <c r="BP55" s="110"/>
      <c r="BQ55" s="110"/>
      <c r="BR55" s="110"/>
      <c r="BS55" s="110"/>
      <c r="BT55" s="110"/>
      <c r="BU55" s="110"/>
      <c r="BV55" s="110"/>
      <c r="BW55" s="110"/>
      <c r="BX55" s="110"/>
      <c r="BY55" s="110"/>
      <c r="BZ55" s="110"/>
      <c r="CA55" s="110"/>
      <c r="CB55" s="110"/>
      <c r="CC55" s="110"/>
      <c r="CD55" s="110"/>
      <c r="CE55" s="110"/>
      <c r="CF55" s="110"/>
      <c r="CG55" s="110"/>
      <c r="CH55" s="110"/>
      <c r="CI55" s="110"/>
      <c r="CJ55" s="110"/>
      <c r="CK55" s="110"/>
      <c r="CL55" s="110"/>
      <c r="CM55" s="110"/>
      <c r="CN55" s="110"/>
      <c r="CO55" s="110"/>
      <c r="CP55" s="110"/>
      <c r="CQ55" s="110"/>
      <c r="CR55" s="110"/>
      <c r="CS55" s="110"/>
      <c r="CT55" s="110"/>
      <c r="CU55" s="110"/>
      <c r="CV55" s="110"/>
      <c r="CW55" s="110"/>
      <c r="CX55" s="110"/>
      <c r="CY55" s="110"/>
      <c r="CZ55" s="110"/>
      <c r="DA55" s="110"/>
      <c r="DB55" s="110"/>
      <c r="DC55" s="110"/>
      <c r="DD55" s="110"/>
      <c r="DE55" s="110"/>
      <c r="DF55" s="110"/>
      <c r="DG55" s="110"/>
      <c r="DH55" s="110"/>
      <c r="DI55" s="110"/>
      <c r="DJ55" s="110"/>
      <c r="DK55" s="110"/>
      <c r="DL55" s="110"/>
      <c r="DM55" s="110"/>
      <c r="DN55" s="110"/>
      <c r="DO55" s="110"/>
      <c r="DP55" s="110"/>
      <c r="DQ55" s="110"/>
      <c r="DR55" s="110"/>
      <c r="DS55" s="110"/>
      <c r="DT55" s="110"/>
      <c r="DU55" s="110"/>
      <c r="DV55" s="110"/>
      <c r="DW55" s="110"/>
      <c r="DX55" s="110"/>
      <c r="DY55" s="110"/>
      <c r="DZ55" s="110"/>
      <c r="EA55" s="110"/>
      <c r="EB55" s="110"/>
      <c r="EC55" s="110"/>
      <c r="ED55" s="110"/>
      <c r="EE55" s="110"/>
      <c r="EF55" s="110"/>
      <c r="EG55" s="110"/>
      <c r="EH55" s="110"/>
      <c r="EI55" s="110"/>
      <c r="EJ55" s="110"/>
      <c r="EK55" s="110"/>
      <c r="EL55" s="110"/>
      <c r="EM55" s="110"/>
      <c r="EN55" s="110"/>
      <c r="EO55" s="110"/>
      <c r="EP55" s="110"/>
      <c r="EQ55" s="110"/>
      <c r="ER55" s="110"/>
      <c r="ES55" s="110"/>
      <c r="ET55" s="110"/>
      <c r="EU55" s="110"/>
      <c r="EV55" s="110"/>
      <c r="EW55" s="110"/>
      <c r="EX55" s="110"/>
      <c r="EY55" s="110"/>
      <c r="EZ55" s="110"/>
      <c r="FA55" s="110"/>
      <c r="FB55" s="110"/>
      <c r="FC55" s="110"/>
      <c r="FD55" s="110"/>
      <c r="FE55" s="110"/>
      <c r="FF55" s="110"/>
      <c r="FG55" s="110"/>
      <c r="FH55" s="110"/>
      <c r="FI55" s="110"/>
      <c r="FJ55" s="110"/>
      <c r="FK55" s="110"/>
      <c r="FL55" s="110"/>
      <c r="FM55" s="110"/>
      <c r="FN55" s="110"/>
      <c r="FO55" s="110"/>
      <c r="FP55" s="110"/>
      <c r="FQ55" s="110"/>
      <c r="FR55" s="110"/>
      <c r="FS55" s="110"/>
      <c r="FT55" s="110"/>
      <c r="FU55" s="110"/>
      <c r="FV55" s="110"/>
      <c r="FW55" s="110"/>
      <c r="FX55" s="110"/>
      <c r="FY55" s="110"/>
      <c r="FZ55" s="110"/>
      <c r="GA55" s="110"/>
      <c r="GB55" s="110"/>
      <c r="GC55" s="110"/>
      <c r="GD55" s="110"/>
      <c r="GE55" s="110"/>
      <c r="GF55" s="110"/>
      <c r="GG55" s="110"/>
      <c r="GH55" s="110"/>
      <c r="GI55" s="110"/>
      <c r="GJ55" s="110"/>
      <c r="GK55" s="110"/>
      <c r="GL55" s="110"/>
      <c r="GM55" s="110"/>
      <c r="GN55" s="110"/>
      <c r="GO55" s="110"/>
      <c r="GP55" s="110"/>
      <c r="GQ55" s="110"/>
      <c r="GR55" s="110"/>
      <c r="GS55" s="110"/>
      <c r="GT55" s="110"/>
      <c r="GU55" s="110"/>
      <c r="GV55" s="110"/>
      <c r="GW55" s="110"/>
      <c r="GX55" s="110"/>
      <c r="GY55" s="110"/>
      <c r="GZ55" s="110"/>
      <c r="HA55" s="110"/>
      <c r="HB55" s="110"/>
      <c r="HC55" s="110"/>
      <c r="HD55" s="110"/>
      <c r="HE55" s="110"/>
      <c r="HF55" s="110"/>
      <c r="HG55" s="110"/>
      <c r="HH55" s="110"/>
      <c r="HI55" s="110"/>
      <c r="HJ55" s="110"/>
      <c r="HK55" s="110"/>
      <c r="HL55" s="110"/>
      <c r="HM55" s="110"/>
      <c r="HN55" s="110"/>
      <c r="HO55" s="110"/>
      <c r="HP55" s="110"/>
      <c r="HQ55" s="110"/>
      <c r="HR55" s="110"/>
      <c r="HS55" s="110"/>
      <c r="HT55" s="110"/>
      <c r="HU55" s="110"/>
      <c r="HV55" s="110"/>
      <c r="HW55" s="110"/>
      <c r="HX55" s="110"/>
      <c r="HY55" s="110"/>
      <c r="HZ55" s="110"/>
      <c r="IA55" s="110"/>
      <c r="IB55" s="110"/>
      <c r="IC55" s="110"/>
      <c r="ID55" s="110"/>
      <c r="IE55" s="110"/>
      <c r="IF55" s="110"/>
      <c r="IG55" s="110"/>
      <c r="IH55" s="110"/>
      <c r="II55" s="110"/>
      <c r="IJ55" s="110"/>
      <c r="IK55" s="110"/>
      <c r="IL55" s="110"/>
      <c r="IM55" s="110"/>
      <c r="IN55" s="110"/>
      <c r="IO55" s="110"/>
      <c r="IP55" s="110"/>
      <c r="IQ55" s="110"/>
      <c r="IR55" s="110"/>
      <c r="IS55" s="110"/>
      <c r="IT55" s="110"/>
      <c r="IU55" s="110"/>
      <c r="IV55" s="110"/>
    </row>
    <row r="56" spans="1:256" ht="22.5" x14ac:dyDescent="0.2">
      <c r="A56" s="451" t="s">
        <v>104</v>
      </c>
      <c r="B56" s="449" t="s">
        <v>105</v>
      </c>
      <c r="C56" s="50">
        <v>5</v>
      </c>
      <c r="D56" s="511">
        <v>236015.85</v>
      </c>
      <c r="E56" s="50"/>
      <c r="F56" s="511"/>
      <c r="G56" s="50"/>
      <c r="H56" s="511"/>
      <c r="I56" s="50">
        <v>0</v>
      </c>
      <c r="J56" s="50">
        <v>5</v>
      </c>
      <c r="K56" s="511">
        <v>236015.85</v>
      </c>
      <c r="L56" s="51">
        <v>0.13268465657545697</v>
      </c>
      <c r="M56" s="51">
        <v>0.23030861354214649</v>
      </c>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c r="AS56" s="110"/>
      <c r="AT56" s="110"/>
      <c r="AU56" s="110"/>
      <c r="AV56" s="110"/>
      <c r="AW56" s="110"/>
      <c r="AX56" s="110"/>
      <c r="AY56" s="110"/>
      <c r="AZ56" s="110"/>
      <c r="BA56" s="110"/>
      <c r="BB56" s="110"/>
      <c r="BC56" s="110"/>
      <c r="BD56" s="110"/>
      <c r="BE56" s="110"/>
      <c r="BF56" s="110"/>
      <c r="BG56" s="110"/>
      <c r="BH56" s="110"/>
      <c r="BI56" s="110"/>
      <c r="BJ56" s="110"/>
      <c r="BK56" s="110"/>
      <c r="BL56" s="110"/>
      <c r="BM56" s="110"/>
      <c r="BN56" s="110"/>
      <c r="BO56" s="110"/>
      <c r="BP56" s="110"/>
      <c r="BQ56" s="110"/>
      <c r="BR56" s="110"/>
      <c r="BS56" s="110"/>
      <c r="BT56" s="110"/>
      <c r="BU56" s="110"/>
      <c r="BV56" s="110"/>
      <c r="BW56" s="110"/>
      <c r="BX56" s="110"/>
      <c r="BY56" s="110"/>
      <c r="BZ56" s="110"/>
      <c r="CA56" s="110"/>
      <c r="CB56" s="110"/>
      <c r="CC56" s="110"/>
      <c r="CD56" s="110"/>
      <c r="CE56" s="110"/>
      <c r="CF56" s="110"/>
      <c r="CG56" s="110"/>
      <c r="CH56" s="110"/>
      <c r="CI56" s="110"/>
      <c r="CJ56" s="110"/>
      <c r="CK56" s="110"/>
      <c r="CL56" s="110"/>
      <c r="CM56" s="110"/>
      <c r="CN56" s="110"/>
      <c r="CO56" s="110"/>
      <c r="CP56" s="110"/>
      <c r="CQ56" s="110"/>
      <c r="CR56" s="110"/>
      <c r="CS56" s="110"/>
      <c r="CT56" s="110"/>
      <c r="CU56" s="110"/>
      <c r="CV56" s="110"/>
      <c r="CW56" s="110"/>
      <c r="CX56" s="110"/>
      <c r="CY56" s="110"/>
      <c r="CZ56" s="110"/>
      <c r="DA56" s="110"/>
      <c r="DB56" s="110"/>
      <c r="DC56" s="110"/>
      <c r="DD56" s="110"/>
      <c r="DE56" s="110"/>
      <c r="DF56" s="110"/>
      <c r="DG56" s="110"/>
      <c r="DH56" s="110"/>
      <c r="DI56" s="110"/>
      <c r="DJ56" s="110"/>
      <c r="DK56" s="110"/>
      <c r="DL56" s="110"/>
      <c r="DM56" s="110"/>
      <c r="DN56" s="110"/>
      <c r="DO56" s="110"/>
      <c r="DP56" s="110"/>
      <c r="DQ56" s="110"/>
      <c r="DR56" s="110"/>
      <c r="DS56" s="110"/>
      <c r="DT56" s="110"/>
      <c r="DU56" s="110"/>
      <c r="DV56" s="110"/>
      <c r="DW56" s="110"/>
      <c r="DX56" s="110"/>
      <c r="DY56" s="110"/>
      <c r="DZ56" s="110"/>
      <c r="EA56" s="110"/>
      <c r="EB56" s="110"/>
      <c r="EC56" s="110"/>
      <c r="ED56" s="110"/>
      <c r="EE56" s="110"/>
      <c r="EF56" s="110"/>
      <c r="EG56" s="110"/>
      <c r="EH56" s="110"/>
      <c r="EI56" s="110"/>
      <c r="EJ56" s="110"/>
      <c r="EK56" s="110"/>
      <c r="EL56" s="110"/>
      <c r="EM56" s="110"/>
      <c r="EN56" s="110"/>
      <c r="EO56" s="110"/>
      <c r="EP56" s="110"/>
      <c r="EQ56" s="110"/>
      <c r="ER56" s="110"/>
      <c r="ES56" s="110"/>
      <c r="ET56" s="110"/>
      <c r="EU56" s="110"/>
      <c r="EV56" s="110"/>
      <c r="EW56" s="110"/>
      <c r="EX56" s="110"/>
      <c r="EY56" s="110"/>
      <c r="EZ56" s="110"/>
      <c r="FA56" s="110"/>
      <c r="FB56" s="110"/>
      <c r="FC56" s="110"/>
      <c r="FD56" s="110"/>
      <c r="FE56" s="110"/>
      <c r="FF56" s="110"/>
      <c r="FG56" s="110"/>
      <c r="FH56" s="110"/>
      <c r="FI56" s="110"/>
      <c r="FJ56" s="110"/>
      <c r="FK56" s="110"/>
      <c r="FL56" s="110"/>
      <c r="FM56" s="110"/>
      <c r="FN56" s="110"/>
      <c r="FO56" s="110"/>
      <c r="FP56" s="110"/>
      <c r="FQ56" s="110"/>
      <c r="FR56" s="110"/>
      <c r="FS56" s="110"/>
      <c r="FT56" s="110"/>
      <c r="FU56" s="110"/>
      <c r="FV56" s="110"/>
      <c r="FW56" s="110"/>
      <c r="FX56" s="110"/>
      <c r="FY56" s="110"/>
      <c r="FZ56" s="110"/>
      <c r="GA56" s="110"/>
      <c r="GB56" s="110"/>
      <c r="GC56" s="110"/>
      <c r="GD56" s="110"/>
      <c r="GE56" s="110"/>
      <c r="GF56" s="110"/>
      <c r="GG56" s="110"/>
      <c r="GH56" s="110"/>
      <c r="GI56" s="110"/>
      <c r="GJ56" s="110"/>
      <c r="GK56" s="110"/>
      <c r="GL56" s="110"/>
      <c r="GM56" s="110"/>
      <c r="GN56" s="110"/>
      <c r="GO56" s="110"/>
      <c r="GP56" s="110"/>
      <c r="GQ56" s="110"/>
      <c r="GR56" s="110"/>
      <c r="GS56" s="110"/>
      <c r="GT56" s="110"/>
      <c r="GU56" s="110"/>
      <c r="GV56" s="110"/>
      <c r="GW56" s="110"/>
      <c r="GX56" s="110"/>
      <c r="GY56" s="110"/>
      <c r="GZ56" s="110"/>
      <c r="HA56" s="110"/>
      <c r="HB56" s="110"/>
      <c r="HC56" s="110"/>
      <c r="HD56" s="110"/>
      <c r="HE56" s="110"/>
      <c r="HF56" s="110"/>
      <c r="HG56" s="110"/>
      <c r="HH56" s="110"/>
      <c r="HI56" s="110"/>
      <c r="HJ56" s="110"/>
      <c r="HK56" s="110"/>
      <c r="HL56" s="110"/>
      <c r="HM56" s="110"/>
      <c r="HN56" s="110"/>
      <c r="HO56" s="110"/>
      <c r="HP56" s="110"/>
      <c r="HQ56" s="110"/>
      <c r="HR56" s="110"/>
      <c r="HS56" s="110"/>
      <c r="HT56" s="110"/>
      <c r="HU56" s="110"/>
      <c r="HV56" s="110"/>
      <c r="HW56" s="110"/>
      <c r="HX56" s="110"/>
      <c r="HY56" s="110"/>
      <c r="HZ56" s="110"/>
      <c r="IA56" s="110"/>
      <c r="IB56" s="110"/>
      <c r="IC56" s="110"/>
      <c r="ID56" s="110"/>
      <c r="IE56" s="110"/>
      <c r="IF56" s="110"/>
      <c r="IG56" s="110"/>
      <c r="IH56" s="110"/>
      <c r="II56" s="110"/>
      <c r="IJ56" s="110"/>
      <c r="IK56" s="110"/>
      <c r="IL56" s="110"/>
      <c r="IM56" s="110"/>
      <c r="IN56" s="110"/>
      <c r="IO56" s="110"/>
      <c r="IP56" s="110"/>
      <c r="IQ56" s="110"/>
      <c r="IR56" s="110"/>
      <c r="IS56" s="110"/>
      <c r="IT56" s="110"/>
      <c r="IU56" s="110"/>
      <c r="IV56" s="110"/>
    </row>
    <row r="57" spans="1:256" ht="22.5" x14ac:dyDescent="0.2">
      <c r="A57" s="452" t="s">
        <v>108</v>
      </c>
      <c r="B57" s="450" t="s">
        <v>109</v>
      </c>
      <c r="C57" s="53">
        <v>5</v>
      </c>
      <c r="D57" s="512">
        <v>283563.8</v>
      </c>
      <c r="E57" s="53"/>
      <c r="F57" s="512"/>
      <c r="G57" s="53"/>
      <c r="H57" s="512"/>
      <c r="I57" s="53">
        <v>0</v>
      </c>
      <c r="J57" s="53">
        <v>5</v>
      </c>
      <c r="K57" s="643">
        <v>283563.8</v>
      </c>
      <c r="L57" s="54">
        <v>0.15941541816039712</v>
      </c>
      <c r="M57" s="54">
        <v>0.23030861354214649</v>
      </c>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110"/>
      <c r="DF57" s="110"/>
      <c r="DG57" s="110"/>
      <c r="DH57" s="110"/>
      <c r="DI57" s="110"/>
      <c r="DJ57" s="110"/>
      <c r="DK57" s="110"/>
      <c r="DL57" s="110"/>
      <c r="DM57" s="110"/>
      <c r="DN57" s="110"/>
      <c r="DO57" s="110"/>
      <c r="DP57" s="110"/>
      <c r="DQ57" s="110"/>
      <c r="DR57" s="110"/>
      <c r="DS57" s="110"/>
      <c r="DT57" s="110"/>
      <c r="DU57" s="110"/>
      <c r="DV57" s="110"/>
      <c r="DW57" s="110"/>
      <c r="DX57" s="110"/>
      <c r="DY57" s="110"/>
      <c r="DZ57" s="110"/>
      <c r="EA57" s="110"/>
      <c r="EB57" s="110"/>
      <c r="EC57" s="110"/>
      <c r="ED57" s="110"/>
      <c r="EE57" s="110"/>
      <c r="EF57" s="110"/>
      <c r="EG57" s="110"/>
      <c r="EH57" s="110"/>
      <c r="EI57" s="110"/>
      <c r="EJ57" s="110"/>
      <c r="EK57" s="110"/>
      <c r="EL57" s="110"/>
      <c r="EM57" s="110"/>
      <c r="EN57" s="110"/>
      <c r="EO57" s="110"/>
      <c r="EP57" s="110"/>
      <c r="EQ57" s="110"/>
      <c r="ER57" s="110"/>
      <c r="ES57" s="110"/>
      <c r="ET57" s="110"/>
      <c r="EU57" s="110"/>
      <c r="EV57" s="110"/>
      <c r="EW57" s="110"/>
      <c r="EX57" s="110"/>
      <c r="EY57" s="110"/>
      <c r="EZ57" s="110"/>
      <c r="FA57" s="110"/>
      <c r="FB57" s="110"/>
      <c r="FC57" s="110"/>
      <c r="FD57" s="110"/>
      <c r="FE57" s="110"/>
      <c r="FF57" s="110"/>
      <c r="FG57" s="110"/>
      <c r="FH57" s="110"/>
      <c r="FI57" s="110"/>
      <c r="FJ57" s="110"/>
      <c r="FK57" s="110"/>
      <c r="FL57" s="110"/>
      <c r="FM57" s="110"/>
      <c r="FN57" s="110"/>
      <c r="FO57" s="110"/>
      <c r="FP57" s="110"/>
      <c r="FQ57" s="110"/>
      <c r="FR57" s="110"/>
      <c r="FS57" s="110"/>
      <c r="FT57" s="110"/>
      <c r="FU57" s="110"/>
      <c r="FV57" s="110"/>
      <c r="FW57" s="110"/>
      <c r="FX57" s="110"/>
      <c r="FY57" s="110"/>
      <c r="FZ57" s="110"/>
      <c r="GA57" s="110"/>
      <c r="GB57" s="110"/>
      <c r="GC57" s="110"/>
      <c r="GD57" s="110"/>
      <c r="GE57" s="110"/>
      <c r="GF57" s="110"/>
      <c r="GG57" s="110"/>
      <c r="GH57" s="110"/>
      <c r="GI57" s="110"/>
      <c r="GJ57" s="110"/>
      <c r="GK57" s="110"/>
      <c r="GL57" s="110"/>
      <c r="GM57" s="110"/>
      <c r="GN57" s="110"/>
      <c r="GO57" s="110"/>
      <c r="GP57" s="110"/>
      <c r="GQ57" s="110"/>
      <c r="GR57" s="110"/>
      <c r="GS57" s="110"/>
      <c r="GT57" s="110"/>
      <c r="GU57" s="110"/>
      <c r="GV57" s="110"/>
      <c r="GW57" s="110"/>
      <c r="GX57" s="110"/>
      <c r="GY57" s="110"/>
      <c r="GZ57" s="110"/>
      <c r="HA57" s="110"/>
      <c r="HB57" s="110"/>
      <c r="HC57" s="110"/>
      <c r="HD57" s="110"/>
      <c r="HE57" s="110"/>
      <c r="HF57" s="110"/>
      <c r="HG57" s="110"/>
      <c r="HH57" s="110"/>
      <c r="HI57" s="110"/>
      <c r="HJ57" s="110"/>
      <c r="HK57" s="110"/>
      <c r="HL57" s="110"/>
      <c r="HM57" s="110"/>
      <c r="HN57" s="110"/>
      <c r="HO57" s="110"/>
      <c r="HP57" s="110"/>
      <c r="HQ57" s="110"/>
      <c r="HR57" s="110"/>
      <c r="HS57" s="110"/>
      <c r="HT57" s="110"/>
      <c r="HU57" s="110"/>
      <c r="HV57" s="110"/>
      <c r="HW57" s="110"/>
      <c r="HX57" s="110"/>
      <c r="HY57" s="110"/>
      <c r="HZ57" s="110"/>
      <c r="IA57" s="110"/>
      <c r="IB57" s="110"/>
      <c r="IC57" s="110"/>
      <c r="ID57" s="110"/>
      <c r="IE57" s="110"/>
      <c r="IF57" s="110"/>
      <c r="IG57" s="110"/>
      <c r="IH57" s="110"/>
      <c r="II57" s="110"/>
      <c r="IJ57" s="110"/>
      <c r="IK57" s="110"/>
      <c r="IL57" s="110"/>
      <c r="IM57" s="110"/>
      <c r="IN57" s="110"/>
      <c r="IO57" s="110"/>
      <c r="IP57" s="110"/>
      <c r="IQ57" s="110"/>
      <c r="IR57" s="110"/>
      <c r="IS57" s="110"/>
      <c r="IT57" s="110"/>
      <c r="IU57" s="110"/>
      <c r="IV57" s="110"/>
    </row>
    <row r="58" spans="1:256" ht="33.75" x14ac:dyDescent="0.2">
      <c r="A58" s="451" t="s">
        <v>641</v>
      </c>
      <c r="B58" s="449" t="s">
        <v>642</v>
      </c>
      <c r="C58" s="50">
        <v>1</v>
      </c>
      <c r="D58" s="511">
        <v>59947.199999999997</v>
      </c>
      <c r="E58" s="50"/>
      <c r="F58" s="511"/>
      <c r="G58" s="50"/>
      <c r="H58" s="511"/>
      <c r="I58" s="50">
        <v>0</v>
      </c>
      <c r="J58" s="50">
        <v>1</v>
      </c>
      <c r="K58" s="511">
        <v>59947.199999999997</v>
      </c>
      <c r="L58" s="51">
        <v>3.3701438461273825E-2</v>
      </c>
      <c r="M58" s="51">
        <v>4.6061722708429294E-2</v>
      </c>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0"/>
      <c r="BR58" s="110"/>
      <c r="BS58" s="110"/>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110"/>
      <c r="DF58" s="110"/>
      <c r="DG58" s="110"/>
      <c r="DH58" s="110"/>
      <c r="DI58" s="110"/>
      <c r="DJ58" s="110"/>
      <c r="DK58" s="110"/>
      <c r="DL58" s="110"/>
      <c r="DM58" s="110"/>
      <c r="DN58" s="110"/>
      <c r="DO58" s="110"/>
      <c r="DP58" s="110"/>
      <c r="DQ58" s="110"/>
      <c r="DR58" s="110"/>
      <c r="DS58" s="110"/>
      <c r="DT58" s="110"/>
      <c r="DU58" s="110"/>
      <c r="DV58" s="110"/>
      <c r="DW58" s="110"/>
      <c r="DX58" s="110"/>
      <c r="DY58" s="110"/>
      <c r="DZ58" s="110"/>
      <c r="EA58" s="110"/>
      <c r="EB58" s="110"/>
      <c r="EC58" s="110"/>
      <c r="ED58" s="110"/>
      <c r="EE58" s="110"/>
      <c r="EF58" s="110"/>
      <c r="EG58" s="110"/>
      <c r="EH58" s="110"/>
      <c r="EI58" s="110"/>
      <c r="EJ58" s="110"/>
      <c r="EK58" s="110"/>
      <c r="EL58" s="110"/>
      <c r="EM58" s="110"/>
      <c r="EN58" s="110"/>
      <c r="EO58" s="110"/>
      <c r="EP58" s="110"/>
      <c r="EQ58" s="110"/>
      <c r="ER58" s="110"/>
      <c r="ES58" s="110"/>
      <c r="ET58" s="110"/>
      <c r="EU58" s="110"/>
      <c r="EV58" s="110"/>
      <c r="EW58" s="110"/>
      <c r="EX58" s="110"/>
      <c r="EY58" s="110"/>
      <c r="EZ58" s="110"/>
      <c r="FA58" s="110"/>
      <c r="FB58" s="110"/>
      <c r="FC58" s="110"/>
      <c r="FD58" s="110"/>
      <c r="FE58" s="110"/>
      <c r="FF58" s="110"/>
      <c r="FG58" s="110"/>
      <c r="FH58" s="110"/>
      <c r="FI58" s="110"/>
      <c r="FJ58" s="110"/>
      <c r="FK58" s="110"/>
      <c r="FL58" s="110"/>
      <c r="FM58" s="110"/>
      <c r="FN58" s="110"/>
      <c r="FO58" s="110"/>
      <c r="FP58" s="110"/>
      <c r="FQ58" s="110"/>
      <c r="FR58" s="110"/>
      <c r="FS58" s="110"/>
      <c r="FT58" s="110"/>
      <c r="FU58" s="110"/>
      <c r="FV58" s="110"/>
      <c r="FW58" s="110"/>
      <c r="FX58" s="110"/>
      <c r="FY58" s="110"/>
      <c r="FZ58" s="110"/>
      <c r="GA58" s="110"/>
      <c r="GB58" s="110"/>
      <c r="GC58" s="110"/>
      <c r="GD58" s="110"/>
      <c r="GE58" s="110"/>
      <c r="GF58" s="110"/>
      <c r="GG58" s="110"/>
      <c r="GH58" s="110"/>
      <c r="GI58" s="110"/>
      <c r="GJ58" s="110"/>
      <c r="GK58" s="110"/>
      <c r="GL58" s="110"/>
      <c r="GM58" s="110"/>
      <c r="GN58" s="110"/>
      <c r="GO58" s="110"/>
      <c r="GP58" s="110"/>
      <c r="GQ58" s="110"/>
      <c r="GR58" s="110"/>
      <c r="GS58" s="110"/>
      <c r="GT58" s="110"/>
      <c r="GU58" s="110"/>
      <c r="GV58" s="110"/>
      <c r="GW58" s="110"/>
      <c r="GX58" s="110"/>
      <c r="GY58" s="110"/>
      <c r="GZ58" s="110"/>
      <c r="HA58" s="110"/>
      <c r="HB58" s="110"/>
      <c r="HC58" s="110"/>
      <c r="HD58" s="110"/>
      <c r="HE58" s="110"/>
      <c r="HF58" s="110"/>
      <c r="HG58" s="110"/>
      <c r="HH58" s="110"/>
      <c r="HI58" s="110"/>
      <c r="HJ58" s="110"/>
      <c r="HK58" s="110"/>
      <c r="HL58" s="110"/>
      <c r="HM58" s="110"/>
      <c r="HN58" s="110"/>
      <c r="HO58" s="110"/>
      <c r="HP58" s="110"/>
      <c r="HQ58" s="110"/>
      <c r="HR58" s="110"/>
      <c r="HS58" s="110"/>
      <c r="HT58" s="110"/>
      <c r="HU58" s="110"/>
      <c r="HV58" s="110"/>
      <c r="HW58" s="110"/>
      <c r="HX58" s="110"/>
      <c r="HY58" s="110"/>
      <c r="HZ58" s="110"/>
      <c r="IA58" s="110"/>
      <c r="IB58" s="110"/>
      <c r="IC58" s="110"/>
      <c r="ID58" s="110"/>
      <c r="IE58" s="110"/>
      <c r="IF58" s="110"/>
      <c r="IG58" s="110"/>
      <c r="IH58" s="110"/>
      <c r="II58" s="110"/>
      <c r="IJ58" s="110"/>
      <c r="IK58" s="110"/>
      <c r="IL58" s="110"/>
      <c r="IM58" s="110"/>
      <c r="IN58" s="110"/>
      <c r="IO58" s="110"/>
      <c r="IP58" s="110"/>
      <c r="IQ58" s="110"/>
      <c r="IR58" s="110"/>
      <c r="IS58" s="110"/>
      <c r="IT58" s="110"/>
      <c r="IU58" s="110"/>
      <c r="IV58" s="110"/>
    </row>
    <row r="59" spans="1:256" x14ac:dyDescent="0.2">
      <c r="A59" s="452" t="s">
        <v>617</v>
      </c>
      <c r="B59" s="450" t="s">
        <v>618</v>
      </c>
      <c r="C59" s="53">
        <v>1</v>
      </c>
      <c r="D59" s="512">
        <v>59980</v>
      </c>
      <c r="E59" s="53"/>
      <c r="F59" s="512"/>
      <c r="G59" s="53"/>
      <c r="H59" s="512"/>
      <c r="I59" s="53">
        <v>0</v>
      </c>
      <c r="J59" s="53">
        <v>1</v>
      </c>
      <c r="K59" s="643">
        <v>59980</v>
      </c>
      <c r="L59" s="54">
        <v>3.3719878141217671E-2</v>
      </c>
      <c r="M59" s="54">
        <v>4.6061722708429294E-2</v>
      </c>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10"/>
      <c r="BR59" s="110"/>
      <c r="BS59" s="110"/>
      <c r="BT59" s="110"/>
      <c r="BU59" s="110"/>
      <c r="BV59" s="110"/>
      <c r="BW59" s="110"/>
      <c r="BX59" s="110"/>
      <c r="BY59" s="110"/>
      <c r="BZ59" s="110"/>
      <c r="CA59" s="110"/>
      <c r="CB59" s="110"/>
      <c r="CC59" s="110"/>
      <c r="CD59" s="110"/>
      <c r="CE59" s="110"/>
      <c r="CF59" s="110"/>
      <c r="CG59" s="110"/>
      <c r="CH59" s="110"/>
      <c r="CI59" s="110"/>
      <c r="CJ59" s="110"/>
      <c r="CK59" s="110"/>
      <c r="CL59" s="110"/>
      <c r="CM59" s="110"/>
      <c r="CN59" s="110"/>
      <c r="CO59" s="110"/>
      <c r="CP59" s="110"/>
      <c r="CQ59" s="110"/>
      <c r="CR59" s="110"/>
      <c r="CS59" s="110"/>
      <c r="CT59" s="110"/>
      <c r="CU59" s="110"/>
      <c r="CV59" s="110"/>
      <c r="CW59" s="110"/>
      <c r="CX59" s="110"/>
      <c r="CY59" s="110"/>
      <c r="CZ59" s="110"/>
      <c r="DA59" s="110"/>
      <c r="DB59" s="110"/>
      <c r="DC59" s="110"/>
      <c r="DD59" s="110"/>
      <c r="DE59" s="110"/>
      <c r="DF59" s="110"/>
      <c r="DG59" s="110"/>
      <c r="DH59" s="110"/>
      <c r="DI59" s="110"/>
      <c r="DJ59" s="110"/>
      <c r="DK59" s="110"/>
      <c r="DL59" s="110"/>
      <c r="DM59" s="110"/>
      <c r="DN59" s="110"/>
      <c r="DO59" s="110"/>
      <c r="DP59" s="110"/>
      <c r="DQ59" s="110"/>
      <c r="DR59" s="110"/>
      <c r="DS59" s="110"/>
      <c r="DT59" s="110"/>
      <c r="DU59" s="110"/>
      <c r="DV59" s="110"/>
      <c r="DW59" s="110"/>
      <c r="DX59" s="110"/>
      <c r="DY59" s="110"/>
      <c r="DZ59" s="110"/>
      <c r="EA59" s="110"/>
      <c r="EB59" s="110"/>
      <c r="EC59" s="110"/>
      <c r="ED59" s="110"/>
      <c r="EE59" s="110"/>
      <c r="EF59" s="110"/>
      <c r="EG59" s="110"/>
      <c r="EH59" s="110"/>
      <c r="EI59" s="110"/>
      <c r="EJ59" s="110"/>
      <c r="EK59" s="110"/>
      <c r="EL59" s="110"/>
      <c r="EM59" s="110"/>
      <c r="EN59" s="110"/>
      <c r="EO59" s="110"/>
      <c r="EP59" s="110"/>
      <c r="EQ59" s="110"/>
      <c r="ER59" s="110"/>
      <c r="ES59" s="110"/>
      <c r="ET59" s="110"/>
      <c r="EU59" s="110"/>
      <c r="EV59" s="110"/>
      <c r="EW59" s="110"/>
      <c r="EX59" s="110"/>
      <c r="EY59" s="110"/>
      <c r="EZ59" s="110"/>
      <c r="FA59" s="110"/>
      <c r="FB59" s="110"/>
      <c r="FC59" s="110"/>
      <c r="FD59" s="110"/>
      <c r="FE59" s="110"/>
      <c r="FF59" s="110"/>
      <c r="FG59" s="110"/>
      <c r="FH59" s="110"/>
      <c r="FI59" s="110"/>
      <c r="FJ59" s="110"/>
      <c r="FK59" s="110"/>
      <c r="FL59" s="110"/>
      <c r="FM59" s="110"/>
      <c r="FN59" s="110"/>
      <c r="FO59" s="110"/>
      <c r="FP59" s="110"/>
      <c r="FQ59" s="110"/>
      <c r="FR59" s="110"/>
      <c r="FS59" s="110"/>
      <c r="FT59" s="110"/>
      <c r="FU59" s="110"/>
      <c r="FV59" s="110"/>
      <c r="FW59" s="110"/>
      <c r="FX59" s="110"/>
      <c r="FY59" s="110"/>
      <c r="FZ59" s="110"/>
      <c r="GA59" s="110"/>
      <c r="GB59" s="110"/>
      <c r="GC59" s="110"/>
      <c r="GD59" s="110"/>
      <c r="GE59" s="110"/>
      <c r="GF59" s="110"/>
      <c r="GG59" s="110"/>
      <c r="GH59" s="110"/>
      <c r="GI59" s="110"/>
      <c r="GJ59" s="110"/>
      <c r="GK59" s="110"/>
      <c r="GL59" s="110"/>
      <c r="GM59" s="110"/>
      <c r="GN59" s="110"/>
      <c r="GO59" s="110"/>
      <c r="GP59" s="110"/>
      <c r="GQ59" s="110"/>
      <c r="GR59" s="110"/>
      <c r="GS59" s="110"/>
      <c r="GT59" s="110"/>
      <c r="GU59" s="110"/>
      <c r="GV59" s="110"/>
      <c r="GW59" s="110"/>
      <c r="GX59" s="110"/>
      <c r="GY59" s="110"/>
      <c r="GZ59" s="110"/>
      <c r="HA59" s="110"/>
      <c r="HB59" s="110"/>
      <c r="HC59" s="110"/>
      <c r="HD59" s="110"/>
      <c r="HE59" s="110"/>
      <c r="HF59" s="110"/>
      <c r="HG59" s="110"/>
      <c r="HH59" s="110"/>
      <c r="HI59" s="110"/>
      <c r="HJ59" s="110"/>
      <c r="HK59" s="110"/>
      <c r="HL59" s="110"/>
      <c r="HM59" s="110"/>
      <c r="HN59" s="110"/>
      <c r="HO59" s="110"/>
      <c r="HP59" s="110"/>
      <c r="HQ59" s="110"/>
      <c r="HR59" s="110"/>
      <c r="HS59" s="110"/>
      <c r="HT59" s="110"/>
      <c r="HU59" s="110"/>
      <c r="HV59" s="110"/>
      <c r="HW59" s="110"/>
      <c r="HX59" s="110"/>
      <c r="HY59" s="110"/>
      <c r="HZ59" s="110"/>
      <c r="IA59" s="110"/>
      <c r="IB59" s="110"/>
      <c r="IC59" s="110"/>
      <c r="ID59" s="110"/>
      <c r="IE59" s="110"/>
      <c r="IF59" s="110"/>
      <c r="IG59" s="110"/>
      <c r="IH59" s="110"/>
      <c r="II59" s="110"/>
      <c r="IJ59" s="110"/>
      <c r="IK59" s="110"/>
      <c r="IL59" s="110"/>
      <c r="IM59" s="110"/>
      <c r="IN59" s="110"/>
      <c r="IO59" s="110"/>
      <c r="IP59" s="110"/>
      <c r="IQ59" s="110"/>
      <c r="IR59" s="110"/>
      <c r="IS59" s="110"/>
      <c r="IT59" s="110"/>
      <c r="IU59" s="110"/>
      <c r="IV59" s="110"/>
    </row>
    <row r="60" spans="1:256" ht="33.75" x14ac:dyDescent="0.2">
      <c r="A60" s="451" t="s">
        <v>361</v>
      </c>
      <c r="B60" s="449" t="s">
        <v>362</v>
      </c>
      <c r="C60" s="50">
        <v>1</v>
      </c>
      <c r="D60" s="511">
        <v>60000</v>
      </c>
      <c r="E60" s="50"/>
      <c r="F60" s="511"/>
      <c r="G60" s="50"/>
      <c r="H60" s="511"/>
      <c r="I60" s="50">
        <v>0</v>
      </c>
      <c r="J60" s="50">
        <v>1</v>
      </c>
      <c r="K60" s="511">
        <v>60000</v>
      </c>
      <c r="L60" s="51">
        <v>3.3731121848500509E-2</v>
      </c>
      <c r="M60" s="51">
        <v>4.6061722708429294E-2</v>
      </c>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row>
    <row r="61" spans="1:256" x14ac:dyDescent="0.2">
      <c r="A61" s="452" t="s">
        <v>110</v>
      </c>
      <c r="B61" s="450" t="s">
        <v>111</v>
      </c>
      <c r="C61" s="53">
        <v>2</v>
      </c>
      <c r="D61" s="512">
        <v>117675</v>
      </c>
      <c r="E61" s="53"/>
      <c r="F61" s="512"/>
      <c r="G61" s="53">
        <v>1</v>
      </c>
      <c r="H61" s="512">
        <v>-23840</v>
      </c>
      <c r="I61" s="53">
        <v>1</v>
      </c>
      <c r="J61" s="53">
        <v>4</v>
      </c>
      <c r="K61" s="643">
        <v>93835</v>
      </c>
      <c r="L61" s="54">
        <v>5.2752663644234081E-2</v>
      </c>
      <c r="M61" s="54">
        <v>0.18424689083371718</v>
      </c>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row>
    <row r="62" spans="1:256" x14ac:dyDescent="0.2">
      <c r="A62" s="451" t="s">
        <v>112</v>
      </c>
      <c r="B62" s="449" t="s">
        <v>113</v>
      </c>
      <c r="C62" s="50">
        <v>1</v>
      </c>
      <c r="D62" s="511">
        <v>59990</v>
      </c>
      <c r="E62" s="50"/>
      <c r="F62" s="511"/>
      <c r="G62" s="50"/>
      <c r="H62" s="511"/>
      <c r="I62" s="50">
        <v>0</v>
      </c>
      <c r="J62" s="50">
        <v>1</v>
      </c>
      <c r="K62" s="511">
        <v>59990</v>
      </c>
      <c r="L62" s="51">
        <v>3.372549999485909E-2</v>
      </c>
      <c r="M62" s="51">
        <v>4.6061722708429294E-2</v>
      </c>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row>
    <row r="63" spans="1:256" ht="22.5" x14ac:dyDescent="0.2">
      <c r="A63" s="452" t="s">
        <v>114</v>
      </c>
      <c r="B63" s="450" t="s">
        <v>115</v>
      </c>
      <c r="C63" s="53">
        <v>2</v>
      </c>
      <c r="D63" s="512">
        <v>108960</v>
      </c>
      <c r="E63" s="53"/>
      <c r="F63" s="512"/>
      <c r="G63" s="53"/>
      <c r="H63" s="512"/>
      <c r="I63" s="53">
        <v>0</v>
      </c>
      <c r="J63" s="53">
        <v>2</v>
      </c>
      <c r="K63" s="643">
        <v>108960</v>
      </c>
      <c r="L63" s="54">
        <v>6.1255717276876918E-2</v>
      </c>
      <c r="M63" s="54">
        <v>9.2123445416858588E-2</v>
      </c>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c r="BW63" s="110"/>
      <c r="BX63" s="110"/>
      <c r="BY63" s="110"/>
      <c r="BZ63" s="110"/>
      <c r="CA63" s="110"/>
      <c r="CB63" s="110"/>
      <c r="CC63" s="110"/>
      <c r="CD63" s="110"/>
      <c r="CE63" s="110"/>
      <c r="CF63" s="110"/>
      <c r="CG63" s="110"/>
      <c r="CH63" s="110"/>
      <c r="CI63" s="110"/>
      <c r="CJ63" s="110"/>
      <c r="CK63" s="110"/>
      <c r="CL63" s="110"/>
      <c r="CM63" s="110"/>
      <c r="CN63" s="110"/>
      <c r="CO63" s="110"/>
      <c r="CP63" s="110"/>
      <c r="CQ63" s="110"/>
      <c r="CR63" s="110"/>
      <c r="CS63" s="110"/>
      <c r="CT63" s="110"/>
      <c r="CU63" s="110"/>
      <c r="CV63" s="110"/>
      <c r="CW63" s="110"/>
      <c r="CX63" s="110"/>
      <c r="CY63" s="110"/>
      <c r="CZ63" s="110"/>
      <c r="DA63" s="110"/>
      <c r="DB63" s="110"/>
      <c r="DC63" s="110"/>
      <c r="DD63" s="110"/>
      <c r="DE63" s="110"/>
      <c r="DF63" s="110"/>
      <c r="DG63" s="110"/>
      <c r="DH63" s="110"/>
      <c r="DI63" s="110"/>
      <c r="DJ63" s="110"/>
      <c r="DK63" s="110"/>
      <c r="DL63" s="110"/>
      <c r="DM63" s="110"/>
      <c r="DN63" s="110"/>
      <c r="DO63" s="110"/>
      <c r="DP63" s="110"/>
      <c r="DQ63" s="110"/>
      <c r="DR63" s="110"/>
      <c r="DS63" s="110"/>
      <c r="DT63" s="110"/>
      <c r="DU63" s="110"/>
      <c r="DV63" s="110"/>
      <c r="DW63" s="110"/>
      <c r="DX63" s="110"/>
      <c r="DY63" s="110"/>
      <c r="DZ63" s="110"/>
      <c r="EA63" s="110"/>
      <c r="EB63" s="110"/>
      <c r="EC63" s="110"/>
      <c r="ED63" s="110"/>
      <c r="EE63" s="110"/>
      <c r="EF63" s="110"/>
      <c r="EG63" s="110"/>
      <c r="EH63" s="110"/>
      <c r="EI63" s="110"/>
      <c r="EJ63" s="110"/>
      <c r="EK63" s="110"/>
      <c r="EL63" s="110"/>
      <c r="EM63" s="110"/>
      <c r="EN63" s="110"/>
      <c r="EO63" s="110"/>
      <c r="EP63" s="110"/>
      <c r="EQ63" s="110"/>
      <c r="ER63" s="110"/>
      <c r="ES63" s="110"/>
      <c r="ET63" s="110"/>
      <c r="EU63" s="110"/>
      <c r="EV63" s="110"/>
      <c r="EW63" s="110"/>
      <c r="EX63" s="110"/>
      <c r="EY63" s="110"/>
      <c r="EZ63" s="110"/>
      <c r="FA63" s="110"/>
      <c r="FB63" s="110"/>
      <c r="FC63" s="110"/>
      <c r="FD63" s="110"/>
      <c r="FE63" s="110"/>
      <c r="FF63" s="110"/>
      <c r="FG63" s="110"/>
      <c r="FH63" s="110"/>
      <c r="FI63" s="110"/>
      <c r="FJ63" s="110"/>
      <c r="FK63" s="110"/>
      <c r="FL63" s="110"/>
      <c r="FM63" s="110"/>
      <c r="FN63" s="110"/>
      <c r="FO63" s="110"/>
      <c r="FP63" s="110"/>
      <c r="FQ63" s="110"/>
      <c r="FR63" s="110"/>
      <c r="FS63" s="110"/>
      <c r="FT63" s="110"/>
      <c r="FU63" s="110"/>
      <c r="FV63" s="110"/>
      <c r="FW63" s="110"/>
      <c r="FX63" s="110"/>
      <c r="FY63" s="110"/>
      <c r="FZ63" s="110"/>
      <c r="GA63" s="110"/>
      <c r="GB63" s="110"/>
      <c r="GC63" s="110"/>
      <c r="GD63" s="110"/>
      <c r="GE63" s="110"/>
      <c r="GF63" s="110"/>
      <c r="GG63" s="110"/>
      <c r="GH63" s="110"/>
      <c r="GI63" s="110"/>
      <c r="GJ63" s="110"/>
      <c r="GK63" s="110"/>
      <c r="GL63" s="110"/>
      <c r="GM63" s="110"/>
      <c r="GN63" s="110"/>
      <c r="GO63" s="110"/>
      <c r="GP63" s="110"/>
      <c r="GQ63" s="110"/>
      <c r="GR63" s="110"/>
      <c r="GS63" s="110"/>
      <c r="GT63" s="110"/>
      <c r="GU63" s="110"/>
      <c r="GV63" s="110"/>
      <c r="GW63" s="110"/>
      <c r="GX63" s="110"/>
      <c r="GY63" s="110"/>
      <c r="GZ63" s="110"/>
      <c r="HA63" s="110"/>
      <c r="HB63" s="110"/>
      <c r="HC63" s="110"/>
      <c r="HD63" s="110"/>
      <c r="HE63" s="110"/>
      <c r="HF63" s="110"/>
      <c r="HG63" s="110"/>
      <c r="HH63" s="110"/>
      <c r="HI63" s="110"/>
      <c r="HJ63" s="110"/>
      <c r="HK63" s="110"/>
      <c r="HL63" s="110"/>
      <c r="HM63" s="110"/>
      <c r="HN63" s="110"/>
      <c r="HO63" s="110"/>
      <c r="HP63" s="110"/>
      <c r="HQ63" s="110"/>
      <c r="HR63" s="110"/>
      <c r="HS63" s="110"/>
      <c r="HT63" s="110"/>
      <c r="HU63" s="110"/>
      <c r="HV63" s="110"/>
      <c r="HW63" s="110"/>
      <c r="HX63" s="110"/>
      <c r="HY63" s="110"/>
      <c r="HZ63" s="110"/>
      <c r="IA63" s="110"/>
      <c r="IB63" s="110"/>
      <c r="IC63" s="110"/>
      <c r="ID63" s="110"/>
      <c r="IE63" s="110"/>
      <c r="IF63" s="110"/>
      <c r="IG63" s="110"/>
      <c r="IH63" s="110"/>
      <c r="II63" s="110"/>
      <c r="IJ63" s="110"/>
      <c r="IK63" s="110"/>
      <c r="IL63" s="110"/>
      <c r="IM63" s="110"/>
      <c r="IN63" s="110"/>
      <c r="IO63" s="110"/>
      <c r="IP63" s="110"/>
      <c r="IQ63" s="110"/>
      <c r="IR63" s="110"/>
      <c r="IS63" s="110"/>
      <c r="IT63" s="110"/>
      <c r="IU63" s="110"/>
      <c r="IV63" s="110"/>
    </row>
    <row r="64" spans="1:256" x14ac:dyDescent="0.2">
      <c r="A64" s="451" t="s">
        <v>590</v>
      </c>
      <c r="B64" s="449" t="s">
        <v>591</v>
      </c>
      <c r="C64" s="50">
        <v>1</v>
      </c>
      <c r="D64" s="511">
        <v>54018</v>
      </c>
      <c r="E64" s="50"/>
      <c r="F64" s="511"/>
      <c r="G64" s="50"/>
      <c r="H64" s="511"/>
      <c r="I64" s="50">
        <v>0</v>
      </c>
      <c r="J64" s="50">
        <v>1</v>
      </c>
      <c r="K64" s="511">
        <v>54018</v>
      </c>
      <c r="L64" s="51">
        <v>3.0368129000205007E-2</v>
      </c>
      <c r="M64" s="51">
        <v>4.6061722708429294E-2</v>
      </c>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c r="AS64" s="110"/>
      <c r="AT64" s="110"/>
      <c r="AU64" s="110"/>
      <c r="AV64" s="110"/>
      <c r="AW64" s="110"/>
      <c r="AX64" s="110"/>
      <c r="AY64" s="110"/>
      <c r="AZ64" s="110"/>
      <c r="BA64" s="110"/>
      <c r="BB64" s="110"/>
      <c r="BC64" s="110"/>
      <c r="BD64" s="110"/>
      <c r="BE64" s="110"/>
      <c r="BF64" s="110"/>
      <c r="BG64" s="110"/>
      <c r="BH64" s="110"/>
      <c r="BI64" s="110"/>
      <c r="BJ64" s="110"/>
      <c r="BK64" s="110"/>
      <c r="BL64" s="110"/>
      <c r="BM64" s="110"/>
      <c r="BN64" s="110"/>
      <c r="BO64" s="110"/>
      <c r="BP64" s="110"/>
      <c r="BQ64" s="110"/>
      <c r="BR64" s="110"/>
      <c r="BS64" s="110"/>
      <c r="BT64" s="110"/>
      <c r="BU64" s="110"/>
      <c r="BV64" s="110"/>
      <c r="BW64" s="110"/>
      <c r="BX64" s="110"/>
      <c r="BY64" s="110"/>
      <c r="BZ64" s="110"/>
      <c r="CA64" s="110"/>
      <c r="CB64" s="110"/>
      <c r="CC64" s="110"/>
      <c r="CD64" s="110"/>
      <c r="CE64" s="110"/>
      <c r="CF64" s="110"/>
      <c r="CG64" s="110"/>
      <c r="CH64" s="110"/>
      <c r="CI64" s="110"/>
      <c r="CJ64" s="110"/>
      <c r="CK64" s="110"/>
      <c r="CL64" s="110"/>
      <c r="CM64" s="110"/>
      <c r="CN64" s="110"/>
      <c r="CO64" s="110"/>
      <c r="CP64" s="110"/>
      <c r="CQ64" s="110"/>
      <c r="CR64" s="110"/>
      <c r="CS64" s="110"/>
      <c r="CT64" s="110"/>
      <c r="CU64" s="110"/>
      <c r="CV64" s="110"/>
      <c r="CW64" s="110"/>
      <c r="CX64" s="110"/>
      <c r="CY64" s="110"/>
      <c r="CZ64" s="110"/>
      <c r="DA64" s="110"/>
      <c r="DB64" s="110"/>
      <c r="DC64" s="110"/>
      <c r="DD64" s="110"/>
      <c r="DE64" s="110"/>
      <c r="DF64" s="110"/>
      <c r="DG64" s="110"/>
      <c r="DH64" s="110"/>
      <c r="DI64" s="110"/>
      <c r="DJ64" s="110"/>
      <c r="DK64" s="110"/>
      <c r="DL64" s="110"/>
      <c r="DM64" s="110"/>
      <c r="DN64" s="110"/>
      <c r="DO64" s="110"/>
      <c r="DP64" s="110"/>
      <c r="DQ64" s="110"/>
      <c r="DR64" s="110"/>
      <c r="DS64" s="110"/>
      <c r="DT64" s="110"/>
      <c r="DU64" s="110"/>
      <c r="DV64" s="110"/>
      <c r="DW64" s="110"/>
      <c r="DX64" s="110"/>
      <c r="DY64" s="110"/>
      <c r="DZ64" s="110"/>
      <c r="EA64" s="110"/>
      <c r="EB64" s="110"/>
      <c r="EC64" s="110"/>
      <c r="ED64" s="110"/>
      <c r="EE64" s="110"/>
      <c r="EF64" s="110"/>
      <c r="EG64" s="110"/>
      <c r="EH64" s="110"/>
      <c r="EI64" s="110"/>
      <c r="EJ64" s="110"/>
      <c r="EK64" s="110"/>
      <c r="EL64" s="110"/>
      <c r="EM64" s="110"/>
      <c r="EN64" s="110"/>
      <c r="EO64" s="110"/>
      <c r="EP64" s="110"/>
      <c r="EQ64" s="110"/>
      <c r="ER64" s="110"/>
      <c r="ES64" s="110"/>
      <c r="ET64" s="110"/>
      <c r="EU64" s="110"/>
      <c r="EV64" s="110"/>
      <c r="EW64" s="110"/>
      <c r="EX64" s="110"/>
      <c r="EY64" s="110"/>
      <c r="EZ64" s="110"/>
      <c r="FA64" s="110"/>
      <c r="FB64" s="110"/>
      <c r="FC64" s="110"/>
      <c r="FD64" s="110"/>
      <c r="FE64" s="110"/>
      <c r="FF64" s="110"/>
      <c r="FG64" s="110"/>
      <c r="FH64" s="110"/>
      <c r="FI64" s="110"/>
      <c r="FJ64" s="110"/>
      <c r="FK64" s="110"/>
      <c r="FL64" s="110"/>
      <c r="FM64" s="110"/>
      <c r="FN64" s="110"/>
      <c r="FO64" s="110"/>
      <c r="FP64" s="110"/>
      <c r="FQ64" s="110"/>
      <c r="FR64" s="110"/>
      <c r="FS64" s="110"/>
      <c r="FT64" s="110"/>
      <c r="FU64" s="110"/>
      <c r="FV64" s="110"/>
      <c r="FW64" s="110"/>
      <c r="FX64" s="110"/>
      <c r="FY64" s="110"/>
      <c r="FZ64" s="110"/>
      <c r="GA64" s="110"/>
      <c r="GB64" s="110"/>
      <c r="GC64" s="110"/>
      <c r="GD64" s="110"/>
      <c r="GE64" s="110"/>
      <c r="GF64" s="110"/>
      <c r="GG64" s="110"/>
      <c r="GH64" s="110"/>
      <c r="GI64" s="110"/>
      <c r="GJ64" s="110"/>
      <c r="GK64" s="110"/>
      <c r="GL64" s="110"/>
      <c r="GM64" s="110"/>
      <c r="GN64" s="110"/>
      <c r="GO64" s="110"/>
      <c r="GP64" s="110"/>
      <c r="GQ64" s="110"/>
      <c r="GR64" s="110"/>
      <c r="GS64" s="110"/>
      <c r="GT64" s="110"/>
      <c r="GU64" s="110"/>
      <c r="GV64" s="110"/>
      <c r="GW64" s="110"/>
      <c r="GX64" s="110"/>
      <c r="GY64" s="110"/>
      <c r="GZ64" s="110"/>
      <c r="HA64" s="110"/>
      <c r="HB64" s="110"/>
      <c r="HC64" s="110"/>
      <c r="HD64" s="110"/>
      <c r="HE64" s="110"/>
      <c r="HF64" s="110"/>
      <c r="HG64" s="110"/>
      <c r="HH64" s="110"/>
      <c r="HI64" s="110"/>
      <c r="HJ64" s="110"/>
      <c r="HK64" s="110"/>
      <c r="HL64" s="110"/>
      <c r="HM64" s="110"/>
      <c r="HN64" s="110"/>
      <c r="HO64" s="110"/>
      <c r="HP64" s="110"/>
      <c r="HQ64" s="110"/>
      <c r="HR64" s="110"/>
      <c r="HS64" s="110"/>
      <c r="HT64" s="110"/>
      <c r="HU64" s="110"/>
      <c r="HV64" s="110"/>
      <c r="HW64" s="110"/>
      <c r="HX64" s="110"/>
      <c r="HY64" s="110"/>
      <c r="HZ64" s="110"/>
      <c r="IA64" s="110"/>
      <c r="IB64" s="110"/>
      <c r="IC64" s="110"/>
      <c r="ID64" s="110"/>
      <c r="IE64" s="110"/>
      <c r="IF64" s="110"/>
      <c r="IG64" s="110"/>
      <c r="IH64" s="110"/>
      <c r="II64" s="110"/>
      <c r="IJ64" s="110"/>
      <c r="IK64" s="110"/>
      <c r="IL64" s="110"/>
      <c r="IM64" s="110"/>
      <c r="IN64" s="110"/>
      <c r="IO64" s="110"/>
      <c r="IP64" s="110"/>
      <c r="IQ64" s="110"/>
      <c r="IR64" s="110"/>
      <c r="IS64" s="110"/>
      <c r="IT64" s="110"/>
      <c r="IU64" s="110"/>
      <c r="IV64" s="110"/>
    </row>
    <row r="65" spans="1:256" x14ac:dyDescent="0.2">
      <c r="A65" s="452" t="s">
        <v>645</v>
      </c>
      <c r="B65" s="450" t="s">
        <v>646</v>
      </c>
      <c r="C65" s="53">
        <v>1</v>
      </c>
      <c r="D65" s="512">
        <v>57430</v>
      </c>
      <c r="E65" s="53"/>
      <c r="F65" s="512"/>
      <c r="G65" s="53"/>
      <c r="H65" s="512"/>
      <c r="I65" s="53">
        <v>0</v>
      </c>
      <c r="J65" s="53">
        <v>1</v>
      </c>
      <c r="K65" s="643">
        <v>57430</v>
      </c>
      <c r="L65" s="54">
        <v>3.2286305462656401E-2</v>
      </c>
      <c r="M65" s="54">
        <v>4.6061722708429294E-2</v>
      </c>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c r="AS65" s="110"/>
      <c r="AT65" s="110"/>
      <c r="AU65" s="110"/>
      <c r="AV65" s="110"/>
      <c r="AW65" s="110"/>
      <c r="AX65" s="110"/>
      <c r="AY65" s="110"/>
      <c r="AZ65" s="110"/>
      <c r="BA65" s="110"/>
      <c r="BB65" s="110"/>
      <c r="BC65" s="110"/>
      <c r="BD65" s="110"/>
      <c r="BE65" s="110"/>
      <c r="BF65" s="110"/>
      <c r="BG65" s="110"/>
      <c r="BH65" s="110"/>
      <c r="BI65" s="110"/>
      <c r="BJ65" s="110"/>
      <c r="BK65" s="110"/>
      <c r="BL65" s="110"/>
      <c r="BM65" s="110"/>
      <c r="BN65" s="110"/>
      <c r="BO65" s="110"/>
      <c r="BP65" s="110"/>
      <c r="BQ65" s="110"/>
      <c r="BR65" s="110"/>
      <c r="BS65" s="110"/>
      <c r="BT65" s="110"/>
      <c r="BU65" s="110"/>
      <c r="BV65" s="110"/>
      <c r="BW65" s="110"/>
      <c r="BX65" s="110"/>
      <c r="BY65" s="110"/>
      <c r="BZ65" s="110"/>
      <c r="CA65" s="110"/>
      <c r="CB65" s="110"/>
      <c r="CC65" s="110"/>
      <c r="CD65" s="110"/>
      <c r="CE65" s="110"/>
      <c r="CF65" s="110"/>
      <c r="CG65" s="110"/>
      <c r="CH65" s="110"/>
      <c r="CI65" s="110"/>
      <c r="CJ65" s="110"/>
      <c r="CK65" s="110"/>
      <c r="CL65" s="110"/>
      <c r="CM65" s="110"/>
      <c r="CN65" s="110"/>
      <c r="CO65" s="110"/>
      <c r="CP65" s="110"/>
      <c r="CQ65" s="110"/>
      <c r="CR65" s="110"/>
      <c r="CS65" s="110"/>
      <c r="CT65" s="110"/>
      <c r="CU65" s="110"/>
      <c r="CV65" s="110"/>
      <c r="CW65" s="110"/>
      <c r="CX65" s="110"/>
      <c r="CY65" s="110"/>
      <c r="CZ65" s="110"/>
      <c r="DA65" s="110"/>
      <c r="DB65" s="110"/>
      <c r="DC65" s="110"/>
      <c r="DD65" s="110"/>
      <c r="DE65" s="110"/>
      <c r="DF65" s="110"/>
      <c r="DG65" s="110"/>
      <c r="DH65" s="110"/>
      <c r="DI65" s="110"/>
      <c r="DJ65" s="110"/>
      <c r="DK65" s="110"/>
      <c r="DL65" s="110"/>
      <c r="DM65" s="110"/>
      <c r="DN65" s="110"/>
      <c r="DO65" s="110"/>
      <c r="DP65" s="110"/>
      <c r="DQ65" s="110"/>
      <c r="DR65" s="110"/>
      <c r="DS65" s="110"/>
      <c r="DT65" s="110"/>
      <c r="DU65" s="110"/>
      <c r="DV65" s="110"/>
      <c r="DW65" s="110"/>
      <c r="DX65" s="110"/>
      <c r="DY65" s="110"/>
      <c r="DZ65" s="110"/>
      <c r="EA65" s="110"/>
      <c r="EB65" s="110"/>
      <c r="EC65" s="110"/>
      <c r="ED65" s="110"/>
      <c r="EE65" s="110"/>
      <c r="EF65" s="110"/>
      <c r="EG65" s="110"/>
      <c r="EH65" s="110"/>
      <c r="EI65" s="110"/>
      <c r="EJ65" s="110"/>
      <c r="EK65" s="110"/>
      <c r="EL65" s="110"/>
      <c r="EM65" s="110"/>
      <c r="EN65" s="110"/>
      <c r="EO65" s="110"/>
      <c r="EP65" s="110"/>
      <c r="EQ65" s="110"/>
      <c r="ER65" s="110"/>
      <c r="ES65" s="110"/>
      <c r="ET65" s="110"/>
      <c r="EU65" s="110"/>
      <c r="EV65" s="110"/>
      <c r="EW65" s="110"/>
      <c r="EX65" s="110"/>
      <c r="EY65" s="110"/>
      <c r="EZ65" s="110"/>
      <c r="FA65" s="110"/>
      <c r="FB65" s="110"/>
      <c r="FC65" s="110"/>
      <c r="FD65" s="110"/>
      <c r="FE65" s="110"/>
      <c r="FF65" s="110"/>
      <c r="FG65" s="110"/>
      <c r="FH65" s="110"/>
      <c r="FI65" s="110"/>
      <c r="FJ65" s="110"/>
      <c r="FK65" s="110"/>
      <c r="FL65" s="110"/>
      <c r="FM65" s="110"/>
      <c r="FN65" s="110"/>
      <c r="FO65" s="110"/>
      <c r="FP65" s="110"/>
      <c r="FQ65" s="110"/>
      <c r="FR65" s="110"/>
      <c r="FS65" s="110"/>
      <c r="FT65" s="110"/>
      <c r="FU65" s="110"/>
      <c r="FV65" s="110"/>
      <c r="FW65" s="110"/>
      <c r="FX65" s="110"/>
      <c r="FY65" s="110"/>
      <c r="FZ65" s="110"/>
      <c r="GA65" s="110"/>
      <c r="GB65" s="110"/>
      <c r="GC65" s="110"/>
      <c r="GD65" s="110"/>
      <c r="GE65" s="110"/>
      <c r="GF65" s="110"/>
      <c r="GG65" s="110"/>
      <c r="GH65" s="110"/>
      <c r="GI65" s="110"/>
      <c r="GJ65" s="110"/>
      <c r="GK65" s="110"/>
      <c r="GL65" s="110"/>
      <c r="GM65" s="110"/>
      <c r="GN65" s="110"/>
      <c r="GO65" s="110"/>
      <c r="GP65" s="110"/>
      <c r="GQ65" s="110"/>
      <c r="GR65" s="110"/>
      <c r="GS65" s="110"/>
      <c r="GT65" s="110"/>
      <c r="GU65" s="110"/>
      <c r="GV65" s="110"/>
      <c r="GW65" s="110"/>
      <c r="GX65" s="110"/>
      <c r="GY65" s="110"/>
      <c r="GZ65" s="110"/>
      <c r="HA65" s="110"/>
      <c r="HB65" s="110"/>
      <c r="HC65" s="110"/>
      <c r="HD65" s="110"/>
      <c r="HE65" s="110"/>
      <c r="HF65" s="110"/>
      <c r="HG65" s="110"/>
      <c r="HH65" s="110"/>
      <c r="HI65" s="110"/>
      <c r="HJ65" s="110"/>
      <c r="HK65" s="110"/>
      <c r="HL65" s="110"/>
      <c r="HM65" s="110"/>
      <c r="HN65" s="110"/>
      <c r="HO65" s="110"/>
      <c r="HP65" s="110"/>
      <c r="HQ65" s="110"/>
      <c r="HR65" s="110"/>
      <c r="HS65" s="110"/>
      <c r="HT65" s="110"/>
      <c r="HU65" s="110"/>
      <c r="HV65" s="110"/>
      <c r="HW65" s="110"/>
      <c r="HX65" s="110"/>
      <c r="HY65" s="110"/>
      <c r="HZ65" s="110"/>
      <c r="IA65" s="110"/>
      <c r="IB65" s="110"/>
      <c r="IC65" s="110"/>
      <c r="ID65" s="110"/>
      <c r="IE65" s="110"/>
      <c r="IF65" s="110"/>
      <c r="IG65" s="110"/>
      <c r="IH65" s="110"/>
      <c r="II65" s="110"/>
      <c r="IJ65" s="110"/>
      <c r="IK65" s="110"/>
      <c r="IL65" s="110"/>
      <c r="IM65" s="110"/>
      <c r="IN65" s="110"/>
      <c r="IO65" s="110"/>
      <c r="IP65" s="110"/>
      <c r="IQ65" s="110"/>
      <c r="IR65" s="110"/>
      <c r="IS65" s="110"/>
      <c r="IT65" s="110"/>
      <c r="IU65" s="110"/>
      <c r="IV65" s="110"/>
    </row>
    <row r="66" spans="1:256" ht="45" x14ac:dyDescent="0.2">
      <c r="A66" s="451" t="s">
        <v>118</v>
      </c>
      <c r="B66" s="449" t="s">
        <v>119</v>
      </c>
      <c r="C66" s="50">
        <v>9</v>
      </c>
      <c r="D66" s="511">
        <v>463352</v>
      </c>
      <c r="E66" s="50"/>
      <c r="F66" s="511"/>
      <c r="G66" s="50"/>
      <c r="H66" s="511"/>
      <c r="I66" s="50">
        <v>0</v>
      </c>
      <c r="J66" s="50">
        <v>9</v>
      </c>
      <c r="K66" s="511">
        <v>463352</v>
      </c>
      <c r="L66" s="51">
        <v>0.26048971284577344</v>
      </c>
      <c r="M66" s="51">
        <v>0.41455550437586364</v>
      </c>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c r="AQ66" s="110"/>
      <c r="AR66" s="110"/>
      <c r="AS66" s="110"/>
      <c r="AT66" s="110"/>
      <c r="AU66" s="110"/>
      <c r="AV66" s="110"/>
      <c r="AW66" s="110"/>
      <c r="AX66" s="110"/>
      <c r="AY66" s="110"/>
      <c r="AZ66" s="110"/>
      <c r="BA66" s="110"/>
      <c r="BB66" s="110"/>
      <c r="BC66" s="110"/>
      <c r="BD66" s="110"/>
      <c r="BE66" s="110"/>
      <c r="BF66" s="110"/>
      <c r="BG66" s="110"/>
      <c r="BH66" s="110"/>
      <c r="BI66" s="110"/>
      <c r="BJ66" s="110"/>
      <c r="BK66" s="110"/>
      <c r="BL66" s="110"/>
      <c r="BM66" s="110"/>
      <c r="BN66" s="110"/>
      <c r="BO66" s="110"/>
      <c r="BP66" s="110"/>
      <c r="BQ66" s="110"/>
      <c r="BR66" s="110"/>
      <c r="BS66" s="110"/>
      <c r="BT66" s="110"/>
      <c r="BU66" s="110"/>
      <c r="BV66" s="110"/>
      <c r="BW66" s="110"/>
      <c r="BX66" s="110"/>
      <c r="BY66" s="110"/>
      <c r="BZ66" s="110"/>
      <c r="CA66" s="110"/>
      <c r="CB66" s="110"/>
      <c r="CC66" s="110"/>
      <c r="CD66" s="110"/>
      <c r="CE66" s="110"/>
      <c r="CF66" s="110"/>
      <c r="CG66" s="110"/>
      <c r="CH66" s="110"/>
      <c r="CI66" s="110"/>
      <c r="CJ66" s="110"/>
      <c r="CK66" s="110"/>
      <c r="CL66" s="110"/>
      <c r="CM66" s="110"/>
      <c r="CN66" s="110"/>
      <c r="CO66" s="110"/>
      <c r="CP66" s="110"/>
      <c r="CQ66" s="110"/>
      <c r="CR66" s="110"/>
      <c r="CS66" s="110"/>
      <c r="CT66" s="110"/>
      <c r="CU66" s="110"/>
      <c r="CV66" s="110"/>
      <c r="CW66" s="110"/>
      <c r="CX66" s="110"/>
      <c r="CY66" s="110"/>
      <c r="CZ66" s="110"/>
      <c r="DA66" s="110"/>
      <c r="DB66" s="110"/>
      <c r="DC66" s="110"/>
      <c r="DD66" s="110"/>
      <c r="DE66" s="110"/>
      <c r="DF66" s="110"/>
      <c r="DG66" s="110"/>
      <c r="DH66" s="110"/>
      <c r="DI66" s="110"/>
      <c r="DJ66" s="110"/>
      <c r="DK66" s="110"/>
      <c r="DL66" s="110"/>
      <c r="DM66" s="110"/>
      <c r="DN66" s="110"/>
      <c r="DO66" s="110"/>
      <c r="DP66" s="110"/>
      <c r="DQ66" s="110"/>
      <c r="DR66" s="110"/>
      <c r="DS66" s="110"/>
      <c r="DT66" s="110"/>
      <c r="DU66" s="110"/>
      <c r="DV66" s="110"/>
      <c r="DW66" s="110"/>
      <c r="DX66" s="110"/>
      <c r="DY66" s="110"/>
      <c r="DZ66" s="110"/>
      <c r="EA66" s="110"/>
      <c r="EB66" s="110"/>
      <c r="EC66" s="110"/>
      <c r="ED66" s="110"/>
      <c r="EE66" s="110"/>
      <c r="EF66" s="110"/>
      <c r="EG66" s="110"/>
      <c r="EH66" s="110"/>
      <c r="EI66" s="110"/>
      <c r="EJ66" s="110"/>
      <c r="EK66" s="110"/>
      <c r="EL66" s="110"/>
      <c r="EM66" s="110"/>
      <c r="EN66" s="110"/>
      <c r="EO66" s="110"/>
      <c r="EP66" s="110"/>
      <c r="EQ66" s="110"/>
      <c r="ER66" s="110"/>
      <c r="ES66" s="110"/>
      <c r="ET66" s="110"/>
      <c r="EU66" s="110"/>
      <c r="EV66" s="110"/>
      <c r="EW66" s="110"/>
      <c r="EX66" s="110"/>
      <c r="EY66" s="110"/>
      <c r="EZ66" s="110"/>
      <c r="FA66" s="110"/>
      <c r="FB66" s="110"/>
      <c r="FC66" s="110"/>
      <c r="FD66" s="110"/>
      <c r="FE66" s="110"/>
      <c r="FF66" s="110"/>
      <c r="FG66" s="110"/>
      <c r="FH66" s="110"/>
      <c r="FI66" s="110"/>
      <c r="FJ66" s="110"/>
      <c r="FK66" s="110"/>
      <c r="FL66" s="110"/>
      <c r="FM66" s="110"/>
      <c r="FN66" s="110"/>
      <c r="FO66" s="110"/>
      <c r="FP66" s="110"/>
      <c r="FQ66" s="110"/>
      <c r="FR66" s="110"/>
      <c r="FS66" s="110"/>
      <c r="FT66" s="110"/>
      <c r="FU66" s="110"/>
      <c r="FV66" s="110"/>
      <c r="FW66" s="110"/>
      <c r="FX66" s="110"/>
      <c r="FY66" s="110"/>
      <c r="FZ66" s="110"/>
      <c r="GA66" s="110"/>
      <c r="GB66" s="110"/>
      <c r="GC66" s="110"/>
      <c r="GD66" s="110"/>
      <c r="GE66" s="110"/>
      <c r="GF66" s="110"/>
      <c r="GG66" s="110"/>
      <c r="GH66" s="110"/>
      <c r="GI66" s="110"/>
      <c r="GJ66" s="110"/>
      <c r="GK66" s="110"/>
      <c r="GL66" s="110"/>
      <c r="GM66" s="110"/>
      <c r="GN66" s="110"/>
      <c r="GO66" s="110"/>
      <c r="GP66" s="110"/>
      <c r="GQ66" s="110"/>
      <c r="GR66" s="110"/>
      <c r="GS66" s="110"/>
      <c r="GT66" s="110"/>
      <c r="GU66" s="110"/>
      <c r="GV66" s="110"/>
      <c r="GW66" s="110"/>
      <c r="GX66" s="110"/>
      <c r="GY66" s="110"/>
      <c r="GZ66" s="110"/>
      <c r="HA66" s="110"/>
      <c r="HB66" s="110"/>
      <c r="HC66" s="110"/>
      <c r="HD66" s="110"/>
      <c r="HE66" s="110"/>
      <c r="HF66" s="110"/>
      <c r="HG66" s="110"/>
      <c r="HH66" s="110"/>
      <c r="HI66" s="110"/>
      <c r="HJ66" s="110"/>
      <c r="HK66" s="110"/>
      <c r="HL66" s="110"/>
      <c r="HM66" s="110"/>
      <c r="HN66" s="110"/>
      <c r="HO66" s="110"/>
      <c r="HP66" s="110"/>
      <c r="HQ66" s="110"/>
      <c r="HR66" s="110"/>
      <c r="HS66" s="110"/>
      <c r="HT66" s="110"/>
      <c r="HU66" s="110"/>
      <c r="HV66" s="110"/>
      <c r="HW66" s="110"/>
      <c r="HX66" s="110"/>
      <c r="HY66" s="110"/>
      <c r="HZ66" s="110"/>
      <c r="IA66" s="110"/>
      <c r="IB66" s="110"/>
      <c r="IC66" s="110"/>
      <c r="ID66" s="110"/>
      <c r="IE66" s="110"/>
      <c r="IF66" s="110"/>
      <c r="IG66" s="110"/>
      <c r="IH66" s="110"/>
      <c r="II66" s="110"/>
      <c r="IJ66" s="110"/>
      <c r="IK66" s="110"/>
      <c r="IL66" s="110"/>
      <c r="IM66" s="110"/>
      <c r="IN66" s="110"/>
      <c r="IO66" s="110"/>
      <c r="IP66" s="110"/>
      <c r="IQ66" s="110"/>
      <c r="IR66" s="110"/>
      <c r="IS66" s="110"/>
      <c r="IT66" s="110"/>
      <c r="IU66" s="110"/>
      <c r="IV66" s="110"/>
    </row>
    <row r="67" spans="1:256" x14ac:dyDescent="0.2">
      <c r="A67" s="452" t="s">
        <v>120</v>
      </c>
      <c r="B67" s="450" t="s">
        <v>121</v>
      </c>
      <c r="C67" s="53">
        <v>34</v>
      </c>
      <c r="D67" s="512">
        <v>1807326.8</v>
      </c>
      <c r="E67" s="53"/>
      <c r="F67" s="512"/>
      <c r="G67" s="53">
        <v>2</v>
      </c>
      <c r="H67" s="512">
        <v>-69160</v>
      </c>
      <c r="I67" s="53">
        <v>2</v>
      </c>
      <c r="J67" s="53">
        <v>38</v>
      </c>
      <c r="K67" s="643">
        <v>1738166.8</v>
      </c>
      <c r="L67" s="54">
        <v>0.97717193539697011</v>
      </c>
      <c r="M67" s="54">
        <v>1.7503454629203132</v>
      </c>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c r="AW67" s="110"/>
      <c r="AX67" s="110"/>
      <c r="AY67" s="110"/>
      <c r="AZ67" s="110"/>
      <c r="BA67" s="110"/>
      <c r="BB67" s="110"/>
      <c r="BC67" s="110"/>
      <c r="BD67" s="110"/>
      <c r="BE67" s="110"/>
      <c r="BF67" s="110"/>
      <c r="BG67" s="110"/>
      <c r="BH67" s="110"/>
      <c r="BI67" s="110"/>
      <c r="BJ67" s="110"/>
      <c r="BK67" s="110"/>
      <c r="BL67" s="110"/>
      <c r="BM67" s="110"/>
      <c r="BN67" s="110"/>
      <c r="BO67" s="110"/>
      <c r="BP67" s="110"/>
      <c r="BQ67" s="110"/>
      <c r="BR67" s="110"/>
      <c r="BS67" s="110"/>
      <c r="BT67" s="110"/>
      <c r="BU67" s="110"/>
      <c r="BV67" s="110"/>
      <c r="BW67" s="110"/>
      <c r="BX67" s="110"/>
      <c r="BY67" s="110"/>
      <c r="BZ67" s="110"/>
      <c r="CA67" s="110"/>
      <c r="CB67" s="110"/>
      <c r="CC67" s="110"/>
      <c r="CD67" s="110"/>
      <c r="CE67" s="110"/>
      <c r="CF67" s="110"/>
      <c r="CG67" s="110"/>
      <c r="CH67" s="110"/>
      <c r="CI67" s="110"/>
      <c r="CJ67" s="110"/>
      <c r="CK67" s="110"/>
      <c r="CL67" s="110"/>
      <c r="CM67" s="110"/>
      <c r="CN67" s="110"/>
      <c r="CO67" s="110"/>
      <c r="CP67" s="110"/>
      <c r="CQ67" s="110"/>
      <c r="CR67" s="110"/>
      <c r="CS67" s="110"/>
      <c r="CT67" s="110"/>
      <c r="CU67" s="110"/>
      <c r="CV67" s="110"/>
      <c r="CW67" s="110"/>
      <c r="CX67" s="110"/>
      <c r="CY67" s="110"/>
      <c r="CZ67" s="110"/>
      <c r="DA67" s="110"/>
      <c r="DB67" s="110"/>
      <c r="DC67" s="110"/>
      <c r="DD67" s="110"/>
      <c r="DE67" s="110"/>
      <c r="DF67" s="110"/>
      <c r="DG67" s="110"/>
      <c r="DH67" s="110"/>
      <c r="DI67" s="110"/>
      <c r="DJ67" s="110"/>
      <c r="DK67" s="110"/>
      <c r="DL67" s="110"/>
      <c r="DM67" s="110"/>
      <c r="DN67" s="110"/>
      <c r="DO67" s="110"/>
      <c r="DP67" s="110"/>
      <c r="DQ67" s="110"/>
      <c r="DR67" s="110"/>
      <c r="DS67" s="110"/>
      <c r="DT67" s="110"/>
      <c r="DU67" s="110"/>
      <c r="DV67" s="110"/>
      <c r="DW67" s="110"/>
      <c r="DX67" s="110"/>
      <c r="DY67" s="110"/>
      <c r="DZ67" s="110"/>
      <c r="EA67" s="110"/>
      <c r="EB67" s="110"/>
      <c r="EC67" s="110"/>
      <c r="ED67" s="110"/>
      <c r="EE67" s="110"/>
      <c r="EF67" s="110"/>
      <c r="EG67" s="110"/>
      <c r="EH67" s="110"/>
      <c r="EI67" s="110"/>
      <c r="EJ67" s="110"/>
      <c r="EK67" s="110"/>
      <c r="EL67" s="110"/>
      <c r="EM67" s="110"/>
      <c r="EN67" s="110"/>
      <c r="EO67" s="110"/>
      <c r="EP67" s="110"/>
      <c r="EQ67" s="110"/>
      <c r="ER67" s="110"/>
      <c r="ES67" s="110"/>
      <c r="ET67" s="110"/>
      <c r="EU67" s="110"/>
      <c r="EV67" s="110"/>
      <c r="EW67" s="110"/>
      <c r="EX67" s="110"/>
      <c r="EY67" s="110"/>
      <c r="EZ67" s="110"/>
      <c r="FA67" s="110"/>
      <c r="FB67" s="110"/>
      <c r="FC67" s="110"/>
      <c r="FD67" s="110"/>
      <c r="FE67" s="110"/>
      <c r="FF67" s="110"/>
      <c r="FG67" s="110"/>
      <c r="FH67" s="110"/>
      <c r="FI67" s="110"/>
      <c r="FJ67" s="110"/>
      <c r="FK67" s="110"/>
      <c r="FL67" s="110"/>
      <c r="FM67" s="110"/>
      <c r="FN67" s="110"/>
      <c r="FO67" s="110"/>
      <c r="FP67" s="110"/>
      <c r="FQ67" s="110"/>
      <c r="FR67" s="110"/>
      <c r="FS67" s="110"/>
      <c r="FT67" s="110"/>
      <c r="FU67" s="110"/>
      <c r="FV67" s="110"/>
      <c r="FW67" s="110"/>
      <c r="FX67" s="110"/>
      <c r="FY67" s="110"/>
      <c r="FZ67" s="110"/>
      <c r="GA67" s="110"/>
      <c r="GB67" s="110"/>
      <c r="GC67" s="110"/>
      <c r="GD67" s="110"/>
      <c r="GE67" s="110"/>
      <c r="GF67" s="110"/>
      <c r="GG67" s="110"/>
      <c r="GH67" s="110"/>
      <c r="GI67" s="110"/>
      <c r="GJ67" s="110"/>
      <c r="GK67" s="110"/>
      <c r="GL67" s="110"/>
      <c r="GM67" s="110"/>
      <c r="GN67" s="110"/>
      <c r="GO67" s="110"/>
      <c r="GP67" s="110"/>
      <c r="GQ67" s="110"/>
      <c r="GR67" s="110"/>
      <c r="GS67" s="110"/>
      <c r="GT67" s="110"/>
      <c r="GU67" s="110"/>
      <c r="GV67" s="110"/>
      <c r="GW67" s="110"/>
      <c r="GX67" s="110"/>
      <c r="GY67" s="110"/>
      <c r="GZ67" s="110"/>
      <c r="HA67" s="110"/>
      <c r="HB67" s="110"/>
      <c r="HC67" s="110"/>
      <c r="HD67" s="110"/>
      <c r="HE67" s="110"/>
      <c r="HF67" s="110"/>
      <c r="HG67" s="110"/>
      <c r="HH67" s="110"/>
      <c r="HI67" s="110"/>
      <c r="HJ67" s="110"/>
      <c r="HK67" s="110"/>
      <c r="HL67" s="110"/>
      <c r="HM67" s="110"/>
      <c r="HN67" s="110"/>
      <c r="HO67" s="110"/>
      <c r="HP67" s="110"/>
      <c r="HQ67" s="110"/>
      <c r="HR67" s="110"/>
      <c r="HS67" s="110"/>
      <c r="HT67" s="110"/>
      <c r="HU67" s="110"/>
      <c r="HV67" s="110"/>
      <c r="HW67" s="110"/>
      <c r="HX67" s="110"/>
      <c r="HY67" s="110"/>
      <c r="HZ67" s="110"/>
      <c r="IA67" s="110"/>
      <c r="IB67" s="110"/>
      <c r="IC67" s="110"/>
      <c r="ID67" s="110"/>
      <c r="IE67" s="110"/>
      <c r="IF67" s="110"/>
      <c r="IG67" s="110"/>
      <c r="IH67" s="110"/>
      <c r="II67" s="110"/>
      <c r="IJ67" s="110"/>
      <c r="IK67" s="110"/>
      <c r="IL67" s="110"/>
      <c r="IM67" s="110"/>
      <c r="IN67" s="110"/>
      <c r="IO67" s="110"/>
      <c r="IP67" s="110"/>
      <c r="IQ67" s="110"/>
      <c r="IR67" s="110"/>
      <c r="IS67" s="110"/>
      <c r="IT67" s="110"/>
      <c r="IU67" s="110"/>
      <c r="IV67" s="110"/>
    </row>
    <row r="68" spans="1:256" x14ac:dyDescent="0.2">
      <c r="A68" s="451" t="s">
        <v>122</v>
      </c>
      <c r="B68" s="449" t="s">
        <v>123</v>
      </c>
      <c r="C68" s="50">
        <v>7</v>
      </c>
      <c r="D68" s="511">
        <v>394809</v>
      </c>
      <c r="E68" s="50"/>
      <c r="F68" s="511"/>
      <c r="G68" s="50"/>
      <c r="H68" s="511"/>
      <c r="I68" s="50">
        <v>1</v>
      </c>
      <c r="J68" s="50">
        <v>8</v>
      </c>
      <c r="K68" s="511">
        <v>394809</v>
      </c>
      <c r="L68" s="51">
        <v>0.22195584143141062</v>
      </c>
      <c r="M68" s="51">
        <v>0.36849378166743435</v>
      </c>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AW68" s="110"/>
      <c r="AX68" s="110"/>
      <c r="AY68" s="110"/>
      <c r="AZ68" s="110"/>
      <c r="BA68" s="110"/>
      <c r="BB68" s="110"/>
      <c r="BC68" s="110"/>
      <c r="BD68" s="110"/>
      <c r="BE68" s="110"/>
      <c r="BF68" s="110"/>
      <c r="BG68" s="110"/>
      <c r="BH68" s="110"/>
      <c r="BI68" s="110"/>
      <c r="BJ68" s="110"/>
      <c r="BK68" s="110"/>
      <c r="BL68" s="110"/>
      <c r="BM68" s="110"/>
      <c r="BN68" s="110"/>
      <c r="BO68" s="110"/>
      <c r="BP68" s="110"/>
      <c r="BQ68" s="110"/>
      <c r="BR68" s="110"/>
      <c r="BS68" s="110"/>
      <c r="BT68" s="110"/>
      <c r="BU68" s="110"/>
      <c r="BV68" s="110"/>
      <c r="BW68" s="110"/>
      <c r="BX68" s="110"/>
      <c r="BY68" s="110"/>
      <c r="BZ68" s="110"/>
      <c r="CA68" s="110"/>
      <c r="CB68" s="110"/>
      <c r="CC68" s="110"/>
      <c r="CD68" s="110"/>
      <c r="CE68" s="110"/>
      <c r="CF68" s="110"/>
      <c r="CG68" s="110"/>
      <c r="CH68" s="110"/>
      <c r="CI68" s="110"/>
      <c r="CJ68" s="110"/>
      <c r="CK68" s="110"/>
      <c r="CL68" s="110"/>
      <c r="CM68" s="110"/>
      <c r="CN68" s="110"/>
      <c r="CO68" s="110"/>
      <c r="CP68" s="110"/>
      <c r="CQ68" s="110"/>
      <c r="CR68" s="110"/>
      <c r="CS68" s="110"/>
      <c r="CT68" s="110"/>
      <c r="CU68" s="110"/>
      <c r="CV68" s="110"/>
      <c r="CW68" s="110"/>
      <c r="CX68" s="110"/>
      <c r="CY68" s="110"/>
      <c r="CZ68" s="110"/>
      <c r="DA68" s="110"/>
      <c r="DB68" s="110"/>
      <c r="DC68" s="110"/>
      <c r="DD68" s="110"/>
      <c r="DE68" s="110"/>
      <c r="DF68" s="110"/>
      <c r="DG68" s="110"/>
      <c r="DH68" s="110"/>
      <c r="DI68" s="110"/>
      <c r="DJ68" s="110"/>
      <c r="DK68" s="110"/>
      <c r="DL68" s="110"/>
      <c r="DM68" s="110"/>
      <c r="DN68" s="110"/>
      <c r="DO68" s="110"/>
      <c r="DP68" s="110"/>
      <c r="DQ68" s="110"/>
      <c r="DR68" s="110"/>
      <c r="DS68" s="110"/>
      <c r="DT68" s="110"/>
      <c r="DU68" s="110"/>
      <c r="DV68" s="110"/>
      <c r="DW68" s="110"/>
      <c r="DX68" s="110"/>
      <c r="DY68" s="110"/>
      <c r="DZ68" s="110"/>
      <c r="EA68" s="110"/>
      <c r="EB68" s="110"/>
      <c r="EC68" s="110"/>
      <c r="ED68" s="110"/>
      <c r="EE68" s="110"/>
      <c r="EF68" s="110"/>
      <c r="EG68" s="110"/>
      <c r="EH68" s="110"/>
      <c r="EI68" s="110"/>
      <c r="EJ68" s="110"/>
      <c r="EK68" s="110"/>
      <c r="EL68" s="110"/>
      <c r="EM68" s="110"/>
      <c r="EN68" s="110"/>
      <c r="EO68" s="110"/>
      <c r="EP68" s="110"/>
      <c r="EQ68" s="110"/>
      <c r="ER68" s="110"/>
      <c r="ES68" s="110"/>
      <c r="ET68" s="110"/>
      <c r="EU68" s="110"/>
      <c r="EV68" s="110"/>
      <c r="EW68" s="110"/>
      <c r="EX68" s="110"/>
      <c r="EY68" s="110"/>
      <c r="EZ68" s="110"/>
      <c r="FA68" s="110"/>
      <c r="FB68" s="110"/>
      <c r="FC68" s="110"/>
      <c r="FD68" s="110"/>
      <c r="FE68" s="110"/>
      <c r="FF68" s="110"/>
      <c r="FG68" s="110"/>
      <c r="FH68" s="110"/>
      <c r="FI68" s="110"/>
      <c r="FJ68" s="110"/>
      <c r="FK68" s="110"/>
      <c r="FL68" s="110"/>
      <c r="FM68" s="110"/>
      <c r="FN68" s="110"/>
      <c r="FO68" s="110"/>
      <c r="FP68" s="110"/>
      <c r="FQ68" s="110"/>
      <c r="FR68" s="110"/>
      <c r="FS68" s="110"/>
      <c r="FT68" s="110"/>
      <c r="FU68" s="110"/>
      <c r="FV68" s="110"/>
      <c r="FW68" s="110"/>
      <c r="FX68" s="110"/>
      <c r="FY68" s="110"/>
      <c r="FZ68" s="110"/>
      <c r="GA68" s="110"/>
      <c r="GB68" s="110"/>
      <c r="GC68" s="110"/>
      <c r="GD68" s="110"/>
      <c r="GE68" s="110"/>
      <c r="GF68" s="110"/>
      <c r="GG68" s="110"/>
      <c r="GH68" s="110"/>
      <c r="GI68" s="110"/>
      <c r="GJ68" s="110"/>
      <c r="GK68" s="110"/>
      <c r="GL68" s="110"/>
      <c r="GM68" s="110"/>
      <c r="GN68" s="110"/>
      <c r="GO68" s="110"/>
      <c r="GP68" s="110"/>
      <c r="GQ68" s="110"/>
      <c r="GR68" s="110"/>
      <c r="GS68" s="110"/>
      <c r="GT68" s="110"/>
      <c r="GU68" s="110"/>
      <c r="GV68" s="110"/>
      <c r="GW68" s="110"/>
      <c r="GX68" s="110"/>
      <c r="GY68" s="110"/>
      <c r="GZ68" s="110"/>
      <c r="HA68" s="110"/>
      <c r="HB68" s="110"/>
      <c r="HC68" s="110"/>
      <c r="HD68" s="110"/>
      <c r="HE68" s="110"/>
      <c r="HF68" s="110"/>
      <c r="HG68" s="110"/>
      <c r="HH68" s="110"/>
      <c r="HI68" s="110"/>
      <c r="HJ68" s="110"/>
      <c r="HK68" s="110"/>
      <c r="HL68" s="110"/>
      <c r="HM68" s="110"/>
      <c r="HN68" s="110"/>
      <c r="HO68" s="110"/>
      <c r="HP68" s="110"/>
      <c r="HQ68" s="110"/>
      <c r="HR68" s="110"/>
      <c r="HS68" s="110"/>
      <c r="HT68" s="110"/>
      <c r="HU68" s="110"/>
      <c r="HV68" s="110"/>
      <c r="HW68" s="110"/>
      <c r="HX68" s="110"/>
      <c r="HY68" s="110"/>
      <c r="HZ68" s="110"/>
      <c r="IA68" s="110"/>
      <c r="IB68" s="110"/>
      <c r="IC68" s="110"/>
      <c r="ID68" s="110"/>
      <c r="IE68" s="110"/>
      <c r="IF68" s="110"/>
      <c r="IG68" s="110"/>
      <c r="IH68" s="110"/>
      <c r="II68" s="110"/>
      <c r="IJ68" s="110"/>
      <c r="IK68" s="110"/>
      <c r="IL68" s="110"/>
      <c r="IM68" s="110"/>
      <c r="IN68" s="110"/>
      <c r="IO68" s="110"/>
      <c r="IP68" s="110"/>
      <c r="IQ68" s="110"/>
      <c r="IR68" s="110"/>
      <c r="IS68" s="110"/>
      <c r="IT68" s="110"/>
      <c r="IU68" s="110"/>
      <c r="IV68" s="110"/>
    </row>
    <row r="69" spans="1:256" x14ac:dyDescent="0.2">
      <c r="A69" s="452" t="s">
        <v>124</v>
      </c>
      <c r="B69" s="450" t="s">
        <v>125</v>
      </c>
      <c r="C69" s="53">
        <v>1</v>
      </c>
      <c r="D69" s="512">
        <v>59976</v>
      </c>
      <c r="E69" s="53"/>
      <c r="F69" s="512"/>
      <c r="G69" s="53"/>
      <c r="H69" s="512"/>
      <c r="I69" s="53">
        <v>0</v>
      </c>
      <c r="J69" s="53">
        <v>1</v>
      </c>
      <c r="K69" s="643">
        <v>59976</v>
      </c>
      <c r="L69" s="54">
        <v>3.3717629399761105E-2</v>
      </c>
      <c r="M69" s="54">
        <v>4.6061722708429294E-2</v>
      </c>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c r="BK69" s="110"/>
      <c r="BL69" s="110"/>
      <c r="BM69" s="110"/>
      <c r="BN69" s="110"/>
      <c r="BO69" s="110"/>
      <c r="BP69" s="110"/>
      <c r="BQ69" s="110"/>
      <c r="BR69" s="110"/>
      <c r="BS69" s="110"/>
      <c r="BT69" s="110"/>
      <c r="BU69" s="110"/>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110"/>
      <c r="DN69" s="110"/>
      <c r="DO69" s="110"/>
      <c r="DP69" s="110"/>
      <c r="DQ69" s="110"/>
      <c r="DR69" s="110"/>
      <c r="DS69" s="110"/>
      <c r="DT69" s="110"/>
      <c r="DU69" s="110"/>
      <c r="DV69" s="110"/>
      <c r="DW69" s="110"/>
      <c r="DX69" s="110"/>
      <c r="DY69" s="110"/>
      <c r="DZ69" s="110"/>
      <c r="EA69" s="110"/>
      <c r="EB69" s="110"/>
      <c r="EC69" s="110"/>
      <c r="ED69" s="110"/>
      <c r="EE69" s="110"/>
      <c r="EF69" s="110"/>
      <c r="EG69" s="110"/>
      <c r="EH69" s="110"/>
      <c r="EI69" s="110"/>
      <c r="EJ69" s="110"/>
      <c r="EK69" s="110"/>
      <c r="EL69" s="110"/>
      <c r="EM69" s="110"/>
      <c r="EN69" s="110"/>
      <c r="EO69" s="110"/>
      <c r="EP69" s="110"/>
      <c r="EQ69" s="110"/>
      <c r="ER69" s="110"/>
      <c r="ES69" s="110"/>
      <c r="ET69" s="110"/>
      <c r="EU69" s="110"/>
      <c r="EV69" s="110"/>
      <c r="EW69" s="110"/>
      <c r="EX69" s="110"/>
      <c r="EY69" s="110"/>
      <c r="EZ69" s="110"/>
      <c r="FA69" s="110"/>
      <c r="FB69" s="110"/>
      <c r="FC69" s="110"/>
      <c r="FD69" s="110"/>
      <c r="FE69" s="110"/>
      <c r="FF69" s="110"/>
      <c r="FG69" s="110"/>
      <c r="FH69" s="110"/>
      <c r="FI69" s="110"/>
      <c r="FJ69" s="110"/>
      <c r="FK69" s="110"/>
      <c r="FL69" s="110"/>
      <c r="FM69" s="110"/>
      <c r="FN69" s="110"/>
      <c r="FO69" s="110"/>
      <c r="FP69" s="110"/>
      <c r="FQ69" s="110"/>
      <c r="FR69" s="110"/>
      <c r="FS69" s="110"/>
      <c r="FT69" s="110"/>
      <c r="FU69" s="110"/>
      <c r="FV69" s="110"/>
      <c r="FW69" s="110"/>
      <c r="FX69" s="110"/>
      <c r="FY69" s="110"/>
      <c r="FZ69" s="110"/>
      <c r="GA69" s="110"/>
      <c r="GB69" s="110"/>
      <c r="GC69" s="110"/>
      <c r="GD69" s="110"/>
      <c r="GE69" s="110"/>
      <c r="GF69" s="110"/>
      <c r="GG69" s="110"/>
      <c r="GH69" s="110"/>
      <c r="GI69" s="110"/>
      <c r="GJ69" s="110"/>
      <c r="GK69" s="110"/>
      <c r="GL69" s="110"/>
      <c r="GM69" s="110"/>
      <c r="GN69" s="110"/>
      <c r="GO69" s="110"/>
      <c r="GP69" s="110"/>
      <c r="GQ69" s="110"/>
      <c r="GR69" s="110"/>
      <c r="GS69" s="110"/>
      <c r="GT69" s="110"/>
      <c r="GU69" s="110"/>
      <c r="GV69" s="110"/>
      <c r="GW69" s="110"/>
      <c r="GX69" s="110"/>
      <c r="GY69" s="110"/>
      <c r="GZ69" s="110"/>
      <c r="HA69" s="110"/>
      <c r="HB69" s="110"/>
      <c r="HC69" s="110"/>
      <c r="HD69" s="110"/>
      <c r="HE69" s="110"/>
      <c r="HF69" s="110"/>
      <c r="HG69" s="110"/>
      <c r="HH69" s="110"/>
      <c r="HI69" s="110"/>
      <c r="HJ69" s="110"/>
      <c r="HK69" s="110"/>
      <c r="HL69" s="110"/>
      <c r="HM69" s="110"/>
      <c r="HN69" s="110"/>
      <c r="HO69" s="110"/>
      <c r="HP69" s="110"/>
      <c r="HQ69" s="110"/>
      <c r="HR69" s="110"/>
      <c r="HS69" s="110"/>
      <c r="HT69" s="110"/>
      <c r="HU69" s="110"/>
      <c r="HV69" s="110"/>
      <c r="HW69" s="110"/>
      <c r="HX69" s="110"/>
      <c r="HY69" s="110"/>
      <c r="HZ69" s="110"/>
      <c r="IA69" s="110"/>
      <c r="IB69" s="110"/>
      <c r="IC69" s="110"/>
      <c r="ID69" s="110"/>
      <c r="IE69" s="110"/>
      <c r="IF69" s="110"/>
      <c r="IG69" s="110"/>
      <c r="IH69" s="110"/>
      <c r="II69" s="110"/>
      <c r="IJ69" s="110"/>
      <c r="IK69" s="110"/>
      <c r="IL69" s="110"/>
      <c r="IM69" s="110"/>
      <c r="IN69" s="110"/>
      <c r="IO69" s="110"/>
      <c r="IP69" s="110"/>
      <c r="IQ69" s="110"/>
      <c r="IR69" s="110"/>
      <c r="IS69" s="110"/>
      <c r="IT69" s="110"/>
      <c r="IU69" s="110"/>
      <c r="IV69" s="110"/>
    </row>
    <row r="70" spans="1:256" x14ac:dyDescent="0.2">
      <c r="A70" s="451" t="s">
        <v>126</v>
      </c>
      <c r="B70" s="449" t="s">
        <v>127</v>
      </c>
      <c r="C70" s="50">
        <v>5</v>
      </c>
      <c r="D70" s="511">
        <v>280196</v>
      </c>
      <c r="E70" s="50"/>
      <c r="F70" s="511"/>
      <c r="G70" s="50"/>
      <c r="H70" s="511"/>
      <c r="I70" s="50">
        <v>2</v>
      </c>
      <c r="J70" s="50">
        <v>7</v>
      </c>
      <c r="K70" s="511">
        <v>280196</v>
      </c>
      <c r="L70" s="51">
        <v>0.15752209029104081</v>
      </c>
      <c r="M70" s="51">
        <v>0.32243205895900506</v>
      </c>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c r="BK70" s="110"/>
      <c r="BL70" s="110"/>
      <c r="BM70" s="110"/>
      <c r="BN70" s="110"/>
      <c r="BO70" s="110"/>
      <c r="BP70" s="110"/>
      <c r="BQ70" s="110"/>
      <c r="BR70" s="110"/>
      <c r="BS70" s="110"/>
      <c r="BT70" s="110"/>
      <c r="BU70" s="110"/>
      <c r="BV70" s="110"/>
      <c r="BW70" s="110"/>
      <c r="BX70" s="110"/>
      <c r="BY70" s="110"/>
      <c r="BZ70" s="110"/>
      <c r="CA70" s="110"/>
      <c r="CB70" s="110"/>
      <c r="CC70" s="110"/>
      <c r="CD70" s="110"/>
      <c r="CE70" s="110"/>
      <c r="CF70" s="110"/>
      <c r="CG70" s="110"/>
      <c r="CH70" s="110"/>
      <c r="CI70" s="110"/>
      <c r="CJ70" s="110"/>
      <c r="CK70" s="110"/>
      <c r="CL70" s="110"/>
      <c r="CM70" s="110"/>
      <c r="CN70" s="110"/>
      <c r="CO70" s="110"/>
      <c r="CP70" s="110"/>
      <c r="CQ70" s="110"/>
      <c r="CR70" s="110"/>
      <c r="CS70" s="110"/>
      <c r="CT70" s="110"/>
      <c r="CU70" s="110"/>
      <c r="CV70" s="110"/>
      <c r="CW70" s="110"/>
      <c r="CX70" s="110"/>
      <c r="CY70" s="110"/>
      <c r="CZ70" s="110"/>
      <c r="DA70" s="110"/>
      <c r="DB70" s="110"/>
      <c r="DC70" s="110"/>
      <c r="DD70" s="110"/>
      <c r="DE70" s="110"/>
      <c r="DF70" s="110"/>
      <c r="DG70" s="110"/>
      <c r="DH70" s="110"/>
      <c r="DI70" s="110"/>
      <c r="DJ70" s="110"/>
      <c r="DK70" s="110"/>
      <c r="DL70" s="110"/>
      <c r="DM70" s="110"/>
      <c r="DN70" s="110"/>
      <c r="DO70" s="110"/>
      <c r="DP70" s="110"/>
      <c r="DQ70" s="110"/>
      <c r="DR70" s="110"/>
      <c r="DS70" s="110"/>
      <c r="DT70" s="110"/>
      <c r="DU70" s="110"/>
      <c r="DV70" s="110"/>
      <c r="DW70" s="110"/>
      <c r="DX70" s="110"/>
      <c r="DY70" s="110"/>
      <c r="DZ70" s="110"/>
      <c r="EA70" s="110"/>
      <c r="EB70" s="110"/>
      <c r="EC70" s="110"/>
      <c r="ED70" s="110"/>
      <c r="EE70" s="110"/>
      <c r="EF70" s="110"/>
      <c r="EG70" s="110"/>
      <c r="EH70" s="110"/>
      <c r="EI70" s="110"/>
      <c r="EJ70" s="110"/>
      <c r="EK70" s="110"/>
      <c r="EL70" s="110"/>
      <c r="EM70" s="110"/>
      <c r="EN70" s="110"/>
      <c r="EO70" s="110"/>
      <c r="EP70" s="110"/>
      <c r="EQ70" s="110"/>
      <c r="ER70" s="110"/>
      <c r="ES70" s="110"/>
      <c r="ET70" s="110"/>
      <c r="EU70" s="110"/>
      <c r="EV70" s="110"/>
      <c r="EW70" s="110"/>
      <c r="EX70" s="110"/>
      <c r="EY70" s="110"/>
      <c r="EZ70" s="110"/>
      <c r="FA70" s="110"/>
      <c r="FB70" s="110"/>
      <c r="FC70" s="110"/>
      <c r="FD70" s="110"/>
      <c r="FE70" s="110"/>
      <c r="FF70" s="110"/>
      <c r="FG70" s="110"/>
      <c r="FH70" s="110"/>
      <c r="FI70" s="110"/>
      <c r="FJ70" s="110"/>
      <c r="FK70" s="110"/>
      <c r="FL70" s="110"/>
      <c r="FM70" s="110"/>
      <c r="FN70" s="110"/>
      <c r="FO70" s="110"/>
      <c r="FP70" s="110"/>
      <c r="FQ70" s="110"/>
      <c r="FR70" s="110"/>
      <c r="FS70" s="110"/>
      <c r="FT70" s="110"/>
      <c r="FU70" s="110"/>
      <c r="FV70" s="110"/>
      <c r="FW70" s="110"/>
      <c r="FX70" s="110"/>
      <c r="FY70" s="110"/>
      <c r="FZ70" s="110"/>
      <c r="GA70" s="110"/>
      <c r="GB70" s="110"/>
      <c r="GC70" s="110"/>
      <c r="GD70" s="110"/>
      <c r="GE70" s="110"/>
      <c r="GF70" s="110"/>
      <c r="GG70" s="110"/>
      <c r="GH70" s="110"/>
      <c r="GI70" s="110"/>
      <c r="GJ70" s="110"/>
      <c r="GK70" s="110"/>
      <c r="GL70" s="110"/>
      <c r="GM70" s="110"/>
      <c r="GN70" s="110"/>
      <c r="GO70" s="110"/>
      <c r="GP70" s="110"/>
      <c r="GQ70" s="110"/>
      <c r="GR70" s="110"/>
      <c r="GS70" s="110"/>
      <c r="GT70" s="110"/>
      <c r="GU70" s="110"/>
      <c r="GV70" s="110"/>
      <c r="GW70" s="110"/>
      <c r="GX70" s="110"/>
      <c r="GY70" s="110"/>
      <c r="GZ70" s="110"/>
      <c r="HA70" s="110"/>
      <c r="HB70" s="110"/>
      <c r="HC70" s="110"/>
      <c r="HD70" s="110"/>
      <c r="HE70" s="110"/>
      <c r="HF70" s="110"/>
      <c r="HG70" s="110"/>
      <c r="HH70" s="110"/>
      <c r="HI70" s="110"/>
      <c r="HJ70" s="110"/>
      <c r="HK70" s="110"/>
      <c r="HL70" s="110"/>
      <c r="HM70" s="110"/>
      <c r="HN70" s="110"/>
      <c r="HO70" s="110"/>
      <c r="HP70" s="110"/>
      <c r="HQ70" s="110"/>
      <c r="HR70" s="110"/>
      <c r="HS70" s="110"/>
      <c r="HT70" s="110"/>
      <c r="HU70" s="110"/>
      <c r="HV70" s="110"/>
      <c r="HW70" s="110"/>
      <c r="HX70" s="110"/>
      <c r="HY70" s="110"/>
      <c r="HZ70" s="110"/>
      <c r="IA70" s="110"/>
      <c r="IB70" s="110"/>
      <c r="IC70" s="110"/>
      <c r="ID70" s="110"/>
      <c r="IE70" s="110"/>
      <c r="IF70" s="110"/>
      <c r="IG70" s="110"/>
      <c r="IH70" s="110"/>
      <c r="II70" s="110"/>
      <c r="IJ70" s="110"/>
      <c r="IK70" s="110"/>
      <c r="IL70" s="110"/>
      <c r="IM70" s="110"/>
      <c r="IN70" s="110"/>
      <c r="IO70" s="110"/>
      <c r="IP70" s="110"/>
      <c r="IQ70" s="110"/>
      <c r="IR70" s="110"/>
      <c r="IS70" s="110"/>
      <c r="IT70" s="110"/>
      <c r="IU70" s="110"/>
      <c r="IV70" s="110"/>
    </row>
    <row r="71" spans="1:256" x14ac:dyDescent="0.2">
      <c r="A71" s="452" t="s">
        <v>128</v>
      </c>
      <c r="B71" s="450" t="s">
        <v>129</v>
      </c>
      <c r="C71" s="53">
        <v>4</v>
      </c>
      <c r="D71" s="512">
        <v>162184.99</v>
      </c>
      <c r="E71" s="53"/>
      <c r="F71" s="512"/>
      <c r="G71" s="53"/>
      <c r="H71" s="512"/>
      <c r="I71" s="53">
        <v>0</v>
      </c>
      <c r="J71" s="53">
        <v>4</v>
      </c>
      <c r="K71" s="643">
        <v>162184.99</v>
      </c>
      <c r="L71" s="54">
        <v>9.1178027661463934E-2</v>
      </c>
      <c r="M71" s="54">
        <v>0.18424689083371718</v>
      </c>
      <c r="N71" s="110"/>
      <c r="O71" s="110"/>
      <c r="P71" s="110"/>
      <c r="Q71" s="110"/>
      <c r="R71" s="110"/>
      <c r="S71" s="110"/>
      <c r="T71" s="110"/>
      <c r="U71" s="110"/>
      <c r="V71" s="110"/>
      <c r="W71" s="110"/>
      <c r="X71" s="110"/>
      <c r="Y71" s="110"/>
      <c r="Z71" s="110"/>
      <c r="AA71" s="110"/>
      <c r="AB71" s="110"/>
      <c r="AC71" s="110"/>
      <c r="AD71" s="110"/>
      <c r="AE71" s="110"/>
      <c r="AF71" s="110"/>
      <c r="AG71" s="110"/>
      <c r="AH71" s="110"/>
      <c r="AI71" s="110"/>
      <c r="AJ71" s="110"/>
      <c r="AK71" s="110"/>
      <c r="AL71" s="110"/>
      <c r="AM71" s="110"/>
      <c r="AN71" s="110"/>
      <c r="AO71" s="110"/>
      <c r="AP71" s="110"/>
      <c r="AQ71" s="110"/>
      <c r="AR71" s="110"/>
      <c r="AS71" s="110"/>
      <c r="AT71" s="110"/>
      <c r="AU71" s="110"/>
      <c r="AV71" s="110"/>
      <c r="AW71" s="110"/>
      <c r="AX71" s="110"/>
      <c r="AY71" s="110"/>
      <c r="AZ71" s="110"/>
      <c r="BA71" s="110"/>
      <c r="BB71" s="110"/>
      <c r="BC71" s="110"/>
      <c r="BD71" s="110"/>
      <c r="BE71" s="110"/>
      <c r="BF71" s="110"/>
      <c r="BG71" s="110"/>
      <c r="BH71" s="110"/>
      <c r="BI71" s="110"/>
      <c r="BJ71" s="110"/>
      <c r="BK71" s="110"/>
      <c r="BL71" s="110"/>
      <c r="BM71" s="110"/>
      <c r="BN71" s="110"/>
      <c r="BO71" s="110"/>
      <c r="BP71" s="110"/>
      <c r="BQ71" s="110"/>
      <c r="BR71" s="110"/>
      <c r="BS71" s="110"/>
      <c r="BT71" s="110"/>
      <c r="BU71" s="110"/>
      <c r="BV71" s="110"/>
      <c r="BW71" s="110"/>
      <c r="BX71" s="110"/>
      <c r="BY71" s="110"/>
      <c r="BZ71" s="110"/>
      <c r="CA71" s="110"/>
      <c r="CB71" s="110"/>
      <c r="CC71" s="110"/>
      <c r="CD71" s="110"/>
      <c r="CE71" s="110"/>
      <c r="CF71" s="110"/>
      <c r="CG71" s="110"/>
      <c r="CH71" s="110"/>
      <c r="CI71" s="110"/>
      <c r="CJ71" s="110"/>
      <c r="CK71" s="110"/>
      <c r="CL71" s="110"/>
      <c r="CM71" s="110"/>
      <c r="CN71" s="110"/>
      <c r="CO71" s="110"/>
      <c r="CP71" s="110"/>
      <c r="CQ71" s="110"/>
      <c r="CR71" s="110"/>
      <c r="CS71" s="110"/>
      <c r="CT71" s="110"/>
      <c r="CU71" s="110"/>
      <c r="CV71" s="110"/>
      <c r="CW71" s="110"/>
      <c r="CX71" s="110"/>
      <c r="CY71" s="110"/>
      <c r="CZ71" s="110"/>
      <c r="DA71" s="110"/>
      <c r="DB71" s="110"/>
      <c r="DC71" s="110"/>
      <c r="DD71" s="110"/>
      <c r="DE71" s="110"/>
      <c r="DF71" s="110"/>
      <c r="DG71" s="110"/>
      <c r="DH71" s="110"/>
      <c r="DI71" s="110"/>
      <c r="DJ71" s="110"/>
      <c r="DK71" s="110"/>
      <c r="DL71" s="110"/>
      <c r="DM71" s="110"/>
      <c r="DN71" s="110"/>
      <c r="DO71" s="110"/>
      <c r="DP71" s="110"/>
      <c r="DQ71" s="110"/>
      <c r="DR71" s="110"/>
      <c r="DS71" s="110"/>
      <c r="DT71" s="110"/>
      <c r="DU71" s="110"/>
      <c r="DV71" s="110"/>
      <c r="DW71" s="110"/>
      <c r="DX71" s="110"/>
      <c r="DY71" s="110"/>
      <c r="DZ71" s="110"/>
      <c r="EA71" s="110"/>
      <c r="EB71" s="110"/>
      <c r="EC71" s="110"/>
      <c r="ED71" s="110"/>
      <c r="EE71" s="110"/>
      <c r="EF71" s="110"/>
      <c r="EG71" s="110"/>
      <c r="EH71" s="110"/>
      <c r="EI71" s="110"/>
      <c r="EJ71" s="110"/>
      <c r="EK71" s="110"/>
      <c r="EL71" s="110"/>
      <c r="EM71" s="110"/>
      <c r="EN71" s="110"/>
      <c r="EO71" s="110"/>
      <c r="EP71" s="110"/>
      <c r="EQ71" s="110"/>
      <c r="ER71" s="110"/>
      <c r="ES71" s="110"/>
      <c r="ET71" s="110"/>
      <c r="EU71" s="110"/>
      <c r="EV71" s="110"/>
      <c r="EW71" s="110"/>
      <c r="EX71" s="110"/>
      <c r="EY71" s="110"/>
      <c r="EZ71" s="110"/>
      <c r="FA71" s="110"/>
      <c r="FB71" s="110"/>
      <c r="FC71" s="110"/>
      <c r="FD71" s="110"/>
      <c r="FE71" s="110"/>
      <c r="FF71" s="110"/>
      <c r="FG71" s="110"/>
      <c r="FH71" s="110"/>
      <c r="FI71" s="110"/>
      <c r="FJ71" s="110"/>
      <c r="FK71" s="110"/>
      <c r="FL71" s="110"/>
      <c r="FM71" s="110"/>
      <c r="FN71" s="110"/>
      <c r="FO71" s="110"/>
      <c r="FP71" s="110"/>
      <c r="FQ71" s="110"/>
      <c r="FR71" s="110"/>
      <c r="FS71" s="110"/>
      <c r="FT71" s="110"/>
      <c r="FU71" s="110"/>
      <c r="FV71" s="110"/>
      <c r="FW71" s="110"/>
      <c r="FX71" s="110"/>
      <c r="FY71" s="110"/>
      <c r="FZ71" s="110"/>
      <c r="GA71" s="110"/>
      <c r="GB71" s="110"/>
      <c r="GC71" s="110"/>
      <c r="GD71" s="110"/>
      <c r="GE71" s="110"/>
      <c r="GF71" s="110"/>
      <c r="GG71" s="110"/>
      <c r="GH71" s="110"/>
      <c r="GI71" s="110"/>
      <c r="GJ71" s="110"/>
      <c r="GK71" s="110"/>
      <c r="GL71" s="110"/>
      <c r="GM71" s="110"/>
      <c r="GN71" s="110"/>
      <c r="GO71" s="110"/>
      <c r="GP71" s="110"/>
      <c r="GQ71" s="110"/>
      <c r="GR71" s="110"/>
      <c r="GS71" s="110"/>
      <c r="GT71" s="110"/>
      <c r="GU71" s="110"/>
      <c r="GV71" s="110"/>
      <c r="GW71" s="110"/>
      <c r="GX71" s="110"/>
      <c r="GY71" s="110"/>
      <c r="GZ71" s="110"/>
      <c r="HA71" s="110"/>
      <c r="HB71" s="110"/>
      <c r="HC71" s="110"/>
      <c r="HD71" s="110"/>
      <c r="HE71" s="110"/>
      <c r="HF71" s="110"/>
      <c r="HG71" s="110"/>
      <c r="HH71" s="110"/>
      <c r="HI71" s="110"/>
      <c r="HJ71" s="110"/>
      <c r="HK71" s="110"/>
      <c r="HL71" s="110"/>
      <c r="HM71" s="110"/>
      <c r="HN71" s="110"/>
      <c r="HO71" s="110"/>
      <c r="HP71" s="110"/>
      <c r="HQ71" s="110"/>
      <c r="HR71" s="110"/>
      <c r="HS71" s="110"/>
      <c r="HT71" s="110"/>
      <c r="HU71" s="110"/>
      <c r="HV71" s="110"/>
      <c r="HW71" s="110"/>
      <c r="HX71" s="110"/>
      <c r="HY71" s="110"/>
      <c r="HZ71" s="110"/>
      <c r="IA71" s="110"/>
      <c r="IB71" s="110"/>
      <c r="IC71" s="110"/>
      <c r="ID71" s="110"/>
      <c r="IE71" s="110"/>
      <c r="IF71" s="110"/>
      <c r="IG71" s="110"/>
      <c r="IH71" s="110"/>
      <c r="II71" s="110"/>
      <c r="IJ71" s="110"/>
      <c r="IK71" s="110"/>
      <c r="IL71" s="110"/>
      <c r="IM71" s="110"/>
      <c r="IN71" s="110"/>
      <c r="IO71" s="110"/>
      <c r="IP71" s="110"/>
      <c r="IQ71" s="110"/>
      <c r="IR71" s="110"/>
      <c r="IS71" s="110"/>
      <c r="IT71" s="110"/>
      <c r="IU71" s="110"/>
      <c r="IV71" s="110"/>
    </row>
    <row r="72" spans="1:256" x14ac:dyDescent="0.2">
      <c r="A72" s="451" t="s">
        <v>130</v>
      </c>
      <c r="B72" s="449" t="s">
        <v>131</v>
      </c>
      <c r="C72" s="50">
        <v>22</v>
      </c>
      <c r="D72" s="511">
        <v>916199.93</v>
      </c>
      <c r="E72" s="50"/>
      <c r="F72" s="511"/>
      <c r="G72" s="50"/>
      <c r="H72" s="511"/>
      <c r="I72" s="50">
        <v>0</v>
      </c>
      <c r="J72" s="50">
        <v>22</v>
      </c>
      <c r="K72" s="511">
        <v>916199.93</v>
      </c>
      <c r="L72" s="51">
        <v>0.51507419127362719</v>
      </c>
      <c r="M72" s="51">
        <v>1.0133578995854444</v>
      </c>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110"/>
      <c r="AK72" s="110"/>
      <c r="AL72" s="110"/>
      <c r="AM72" s="110"/>
      <c r="AN72" s="110"/>
      <c r="AO72" s="110"/>
      <c r="AP72" s="110"/>
      <c r="AQ72" s="110"/>
      <c r="AR72" s="110"/>
      <c r="AS72" s="110"/>
      <c r="AT72" s="110"/>
      <c r="AU72" s="110"/>
      <c r="AV72" s="110"/>
      <c r="AW72" s="110"/>
      <c r="AX72" s="110"/>
      <c r="AY72" s="110"/>
      <c r="AZ72" s="110"/>
      <c r="BA72" s="110"/>
      <c r="BB72" s="110"/>
      <c r="BC72" s="110"/>
      <c r="BD72" s="110"/>
      <c r="BE72" s="110"/>
      <c r="BF72" s="110"/>
      <c r="BG72" s="110"/>
      <c r="BH72" s="110"/>
      <c r="BI72" s="110"/>
      <c r="BJ72" s="110"/>
      <c r="BK72" s="110"/>
      <c r="BL72" s="110"/>
      <c r="BM72" s="110"/>
      <c r="BN72" s="110"/>
      <c r="BO72" s="110"/>
      <c r="BP72" s="110"/>
      <c r="BQ72" s="110"/>
      <c r="BR72" s="110"/>
      <c r="BS72" s="110"/>
      <c r="BT72" s="110"/>
      <c r="BU72" s="110"/>
      <c r="BV72" s="110"/>
      <c r="BW72" s="110"/>
      <c r="BX72" s="110"/>
      <c r="BY72" s="110"/>
      <c r="BZ72" s="110"/>
      <c r="CA72" s="110"/>
      <c r="CB72" s="110"/>
      <c r="CC72" s="110"/>
      <c r="CD72" s="110"/>
      <c r="CE72" s="110"/>
      <c r="CF72" s="110"/>
      <c r="CG72" s="110"/>
      <c r="CH72" s="110"/>
      <c r="CI72" s="110"/>
      <c r="CJ72" s="110"/>
      <c r="CK72" s="110"/>
      <c r="CL72" s="110"/>
      <c r="CM72" s="110"/>
      <c r="CN72" s="110"/>
      <c r="CO72" s="110"/>
      <c r="CP72" s="110"/>
      <c r="CQ72" s="110"/>
      <c r="CR72" s="110"/>
      <c r="CS72" s="110"/>
      <c r="CT72" s="110"/>
      <c r="CU72" s="110"/>
      <c r="CV72" s="110"/>
      <c r="CW72" s="110"/>
      <c r="CX72" s="110"/>
      <c r="CY72" s="110"/>
      <c r="CZ72" s="110"/>
      <c r="DA72" s="110"/>
      <c r="DB72" s="110"/>
      <c r="DC72" s="110"/>
      <c r="DD72" s="110"/>
      <c r="DE72" s="110"/>
      <c r="DF72" s="110"/>
      <c r="DG72" s="110"/>
      <c r="DH72" s="110"/>
      <c r="DI72" s="110"/>
      <c r="DJ72" s="110"/>
      <c r="DK72" s="110"/>
      <c r="DL72" s="110"/>
      <c r="DM72" s="110"/>
      <c r="DN72" s="110"/>
      <c r="DO72" s="110"/>
      <c r="DP72" s="110"/>
      <c r="DQ72" s="110"/>
      <c r="DR72" s="110"/>
      <c r="DS72" s="110"/>
      <c r="DT72" s="110"/>
      <c r="DU72" s="110"/>
      <c r="DV72" s="110"/>
      <c r="DW72" s="110"/>
      <c r="DX72" s="110"/>
      <c r="DY72" s="110"/>
      <c r="DZ72" s="110"/>
      <c r="EA72" s="110"/>
      <c r="EB72" s="110"/>
      <c r="EC72" s="110"/>
      <c r="ED72" s="110"/>
      <c r="EE72" s="110"/>
      <c r="EF72" s="110"/>
      <c r="EG72" s="110"/>
      <c r="EH72" s="110"/>
      <c r="EI72" s="110"/>
      <c r="EJ72" s="110"/>
      <c r="EK72" s="110"/>
      <c r="EL72" s="110"/>
      <c r="EM72" s="110"/>
      <c r="EN72" s="110"/>
      <c r="EO72" s="110"/>
      <c r="EP72" s="110"/>
      <c r="EQ72" s="110"/>
      <c r="ER72" s="110"/>
      <c r="ES72" s="110"/>
      <c r="ET72" s="110"/>
      <c r="EU72" s="110"/>
      <c r="EV72" s="110"/>
      <c r="EW72" s="110"/>
      <c r="EX72" s="110"/>
      <c r="EY72" s="110"/>
      <c r="EZ72" s="110"/>
      <c r="FA72" s="110"/>
      <c r="FB72" s="110"/>
      <c r="FC72" s="110"/>
      <c r="FD72" s="110"/>
      <c r="FE72" s="110"/>
      <c r="FF72" s="110"/>
      <c r="FG72" s="110"/>
      <c r="FH72" s="110"/>
      <c r="FI72" s="110"/>
      <c r="FJ72" s="110"/>
      <c r="FK72" s="110"/>
      <c r="FL72" s="110"/>
      <c r="FM72" s="110"/>
      <c r="FN72" s="110"/>
      <c r="FO72" s="110"/>
      <c r="FP72" s="110"/>
      <c r="FQ72" s="110"/>
      <c r="FR72" s="110"/>
      <c r="FS72" s="110"/>
      <c r="FT72" s="110"/>
      <c r="FU72" s="110"/>
      <c r="FV72" s="110"/>
      <c r="FW72" s="110"/>
      <c r="FX72" s="110"/>
      <c r="FY72" s="110"/>
      <c r="FZ72" s="110"/>
      <c r="GA72" s="110"/>
      <c r="GB72" s="110"/>
      <c r="GC72" s="110"/>
      <c r="GD72" s="110"/>
      <c r="GE72" s="110"/>
      <c r="GF72" s="110"/>
      <c r="GG72" s="110"/>
      <c r="GH72" s="110"/>
      <c r="GI72" s="110"/>
      <c r="GJ72" s="110"/>
      <c r="GK72" s="110"/>
      <c r="GL72" s="110"/>
      <c r="GM72" s="110"/>
      <c r="GN72" s="110"/>
      <c r="GO72" s="110"/>
      <c r="GP72" s="110"/>
      <c r="GQ72" s="110"/>
      <c r="GR72" s="110"/>
      <c r="GS72" s="110"/>
      <c r="GT72" s="110"/>
      <c r="GU72" s="110"/>
      <c r="GV72" s="110"/>
      <c r="GW72" s="110"/>
      <c r="GX72" s="110"/>
      <c r="GY72" s="110"/>
      <c r="GZ72" s="110"/>
      <c r="HA72" s="110"/>
      <c r="HB72" s="110"/>
      <c r="HC72" s="110"/>
      <c r="HD72" s="110"/>
      <c r="HE72" s="110"/>
      <c r="HF72" s="110"/>
      <c r="HG72" s="110"/>
      <c r="HH72" s="110"/>
      <c r="HI72" s="110"/>
      <c r="HJ72" s="110"/>
      <c r="HK72" s="110"/>
      <c r="HL72" s="110"/>
      <c r="HM72" s="110"/>
      <c r="HN72" s="110"/>
      <c r="HO72" s="110"/>
      <c r="HP72" s="110"/>
      <c r="HQ72" s="110"/>
      <c r="HR72" s="110"/>
      <c r="HS72" s="110"/>
      <c r="HT72" s="110"/>
      <c r="HU72" s="110"/>
      <c r="HV72" s="110"/>
      <c r="HW72" s="110"/>
      <c r="HX72" s="110"/>
      <c r="HY72" s="110"/>
      <c r="HZ72" s="110"/>
      <c r="IA72" s="110"/>
      <c r="IB72" s="110"/>
      <c r="IC72" s="110"/>
      <c r="ID72" s="110"/>
      <c r="IE72" s="110"/>
      <c r="IF72" s="110"/>
      <c r="IG72" s="110"/>
      <c r="IH72" s="110"/>
      <c r="II72" s="110"/>
      <c r="IJ72" s="110"/>
      <c r="IK72" s="110"/>
      <c r="IL72" s="110"/>
      <c r="IM72" s="110"/>
      <c r="IN72" s="110"/>
      <c r="IO72" s="110"/>
      <c r="IP72" s="110"/>
      <c r="IQ72" s="110"/>
      <c r="IR72" s="110"/>
      <c r="IS72" s="110"/>
      <c r="IT72" s="110"/>
      <c r="IU72" s="110"/>
      <c r="IV72" s="110"/>
    </row>
    <row r="73" spans="1:256" x14ac:dyDescent="0.2">
      <c r="A73" s="452" t="s">
        <v>363</v>
      </c>
      <c r="B73" s="450" t="s">
        <v>364</v>
      </c>
      <c r="C73" s="53">
        <v>1</v>
      </c>
      <c r="D73" s="512">
        <v>52800</v>
      </c>
      <c r="E73" s="53"/>
      <c r="F73" s="512"/>
      <c r="G73" s="53"/>
      <c r="H73" s="512"/>
      <c r="I73" s="53">
        <v>0</v>
      </c>
      <c r="J73" s="53">
        <v>1</v>
      </c>
      <c r="K73" s="643">
        <v>52800</v>
      </c>
      <c r="L73" s="54">
        <v>2.9683387226680444E-2</v>
      </c>
      <c r="M73" s="54">
        <v>4.6061722708429294E-2</v>
      </c>
      <c r="N73" s="110"/>
      <c r="O73" s="110"/>
      <c r="P73" s="110"/>
      <c r="Q73" s="110"/>
      <c r="R73" s="110"/>
      <c r="S73" s="110"/>
      <c r="T73" s="110"/>
      <c r="U73" s="110"/>
      <c r="V73" s="110"/>
      <c r="W73" s="110"/>
      <c r="X73" s="110"/>
      <c r="Y73" s="110"/>
      <c r="Z73" s="110"/>
      <c r="AA73" s="110"/>
      <c r="AB73" s="110"/>
      <c r="AC73" s="110"/>
      <c r="AD73" s="110"/>
      <c r="AE73" s="110"/>
      <c r="AF73" s="110"/>
      <c r="AG73" s="110"/>
      <c r="AH73" s="110"/>
      <c r="AI73" s="110"/>
      <c r="AJ73" s="110"/>
      <c r="AK73" s="110"/>
      <c r="AL73" s="110"/>
      <c r="AM73" s="110"/>
      <c r="AN73" s="110"/>
      <c r="AO73" s="110"/>
      <c r="AP73" s="110"/>
      <c r="AQ73" s="110"/>
      <c r="AR73" s="110"/>
      <c r="AS73" s="110"/>
      <c r="AT73" s="110"/>
      <c r="AU73" s="110"/>
      <c r="AV73" s="110"/>
      <c r="AW73" s="110"/>
      <c r="AX73" s="110"/>
      <c r="AY73" s="110"/>
      <c r="AZ73" s="110"/>
      <c r="BA73" s="110"/>
      <c r="BB73" s="110"/>
      <c r="BC73" s="110"/>
      <c r="BD73" s="110"/>
      <c r="BE73" s="110"/>
      <c r="BF73" s="110"/>
      <c r="BG73" s="110"/>
      <c r="BH73" s="110"/>
      <c r="BI73" s="110"/>
      <c r="BJ73" s="110"/>
      <c r="BK73" s="110"/>
      <c r="BL73" s="110"/>
      <c r="BM73" s="110"/>
      <c r="BN73" s="110"/>
      <c r="BO73" s="110"/>
      <c r="BP73" s="110"/>
      <c r="BQ73" s="110"/>
      <c r="BR73" s="110"/>
      <c r="BS73" s="110"/>
      <c r="BT73" s="110"/>
      <c r="BU73" s="110"/>
      <c r="BV73" s="110"/>
      <c r="BW73" s="110"/>
      <c r="BX73" s="110"/>
      <c r="BY73" s="110"/>
      <c r="BZ73" s="110"/>
      <c r="CA73" s="110"/>
      <c r="CB73" s="110"/>
      <c r="CC73" s="110"/>
      <c r="CD73" s="110"/>
      <c r="CE73" s="110"/>
      <c r="CF73" s="110"/>
      <c r="CG73" s="110"/>
      <c r="CH73" s="110"/>
      <c r="CI73" s="110"/>
      <c r="CJ73" s="110"/>
      <c r="CK73" s="110"/>
      <c r="CL73" s="110"/>
      <c r="CM73" s="110"/>
      <c r="CN73" s="110"/>
      <c r="CO73" s="110"/>
      <c r="CP73" s="110"/>
      <c r="CQ73" s="110"/>
      <c r="CR73" s="110"/>
      <c r="CS73" s="110"/>
      <c r="CT73" s="110"/>
      <c r="CU73" s="110"/>
      <c r="CV73" s="110"/>
      <c r="CW73" s="110"/>
      <c r="CX73" s="110"/>
      <c r="CY73" s="110"/>
      <c r="CZ73" s="110"/>
      <c r="DA73" s="110"/>
      <c r="DB73" s="110"/>
      <c r="DC73" s="110"/>
      <c r="DD73" s="110"/>
      <c r="DE73" s="110"/>
      <c r="DF73" s="110"/>
      <c r="DG73" s="110"/>
      <c r="DH73" s="110"/>
      <c r="DI73" s="110"/>
      <c r="DJ73" s="110"/>
      <c r="DK73" s="110"/>
      <c r="DL73" s="110"/>
      <c r="DM73" s="110"/>
      <c r="DN73" s="110"/>
      <c r="DO73" s="110"/>
      <c r="DP73" s="110"/>
      <c r="DQ73" s="110"/>
      <c r="DR73" s="110"/>
      <c r="DS73" s="110"/>
      <c r="DT73" s="110"/>
      <c r="DU73" s="110"/>
      <c r="DV73" s="110"/>
      <c r="DW73" s="110"/>
      <c r="DX73" s="110"/>
      <c r="DY73" s="110"/>
      <c r="DZ73" s="110"/>
      <c r="EA73" s="110"/>
      <c r="EB73" s="110"/>
      <c r="EC73" s="110"/>
      <c r="ED73" s="110"/>
      <c r="EE73" s="110"/>
      <c r="EF73" s="110"/>
      <c r="EG73" s="110"/>
      <c r="EH73" s="110"/>
      <c r="EI73" s="110"/>
      <c r="EJ73" s="110"/>
      <c r="EK73" s="110"/>
      <c r="EL73" s="110"/>
      <c r="EM73" s="110"/>
      <c r="EN73" s="110"/>
      <c r="EO73" s="110"/>
      <c r="EP73" s="110"/>
      <c r="EQ73" s="110"/>
      <c r="ER73" s="110"/>
      <c r="ES73" s="110"/>
      <c r="ET73" s="110"/>
      <c r="EU73" s="110"/>
      <c r="EV73" s="110"/>
      <c r="EW73" s="110"/>
      <c r="EX73" s="110"/>
      <c r="EY73" s="110"/>
      <c r="EZ73" s="110"/>
      <c r="FA73" s="110"/>
      <c r="FB73" s="110"/>
      <c r="FC73" s="110"/>
      <c r="FD73" s="110"/>
      <c r="FE73" s="110"/>
      <c r="FF73" s="110"/>
      <c r="FG73" s="110"/>
      <c r="FH73" s="110"/>
      <c r="FI73" s="110"/>
      <c r="FJ73" s="110"/>
      <c r="FK73" s="110"/>
      <c r="FL73" s="110"/>
      <c r="FM73" s="110"/>
      <c r="FN73" s="110"/>
      <c r="FO73" s="110"/>
      <c r="FP73" s="110"/>
      <c r="FQ73" s="110"/>
      <c r="FR73" s="110"/>
      <c r="FS73" s="110"/>
      <c r="FT73" s="110"/>
      <c r="FU73" s="110"/>
      <c r="FV73" s="110"/>
      <c r="FW73" s="110"/>
      <c r="FX73" s="110"/>
      <c r="FY73" s="110"/>
      <c r="FZ73" s="110"/>
      <c r="GA73" s="110"/>
      <c r="GB73" s="110"/>
      <c r="GC73" s="110"/>
      <c r="GD73" s="110"/>
      <c r="GE73" s="110"/>
      <c r="GF73" s="110"/>
      <c r="GG73" s="110"/>
      <c r="GH73" s="110"/>
      <c r="GI73" s="110"/>
      <c r="GJ73" s="110"/>
      <c r="GK73" s="110"/>
      <c r="GL73" s="110"/>
      <c r="GM73" s="110"/>
      <c r="GN73" s="110"/>
      <c r="GO73" s="110"/>
      <c r="GP73" s="110"/>
      <c r="GQ73" s="110"/>
      <c r="GR73" s="110"/>
      <c r="GS73" s="110"/>
      <c r="GT73" s="110"/>
      <c r="GU73" s="110"/>
      <c r="GV73" s="110"/>
      <c r="GW73" s="110"/>
      <c r="GX73" s="110"/>
      <c r="GY73" s="110"/>
      <c r="GZ73" s="110"/>
      <c r="HA73" s="110"/>
      <c r="HB73" s="110"/>
      <c r="HC73" s="110"/>
      <c r="HD73" s="110"/>
      <c r="HE73" s="110"/>
      <c r="HF73" s="110"/>
      <c r="HG73" s="110"/>
      <c r="HH73" s="110"/>
      <c r="HI73" s="110"/>
      <c r="HJ73" s="110"/>
      <c r="HK73" s="110"/>
      <c r="HL73" s="110"/>
      <c r="HM73" s="110"/>
      <c r="HN73" s="110"/>
      <c r="HO73" s="110"/>
      <c r="HP73" s="110"/>
      <c r="HQ73" s="110"/>
      <c r="HR73" s="110"/>
      <c r="HS73" s="110"/>
      <c r="HT73" s="110"/>
      <c r="HU73" s="110"/>
      <c r="HV73" s="110"/>
      <c r="HW73" s="110"/>
      <c r="HX73" s="110"/>
      <c r="HY73" s="110"/>
      <c r="HZ73" s="110"/>
      <c r="IA73" s="110"/>
      <c r="IB73" s="110"/>
      <c r="IC73" s="110"/>
      <c r="ID73" s="110"/>
      <c r="IE73" s="110"/>
      <c r="IF73" s="110"/>
      <c r="IG73" s="110"/>
      <c r="IH73" s="110"/>
      <c r="II73" s="110"/>
      <c r="IJ73" s="110"/>
      <c r="IK73" s="110"/>
      <c r="IL73" s="110"/>
      <c r="IM73" s="110"/>
      <c r="IN73" s="110"/>
      <c r="IO73" s="110"/>
      <c r="IP73" s="110"/>
      <c r="IQ73" s="110"/>
      <c r="IR73" s="110"/>
      <c r="IS73" s="110"/>
      <c r="IT73" s="110"/>
      <c r="IU73" s="110"/>
      <c r="IV73" s="110"/>
    </row>
    <row r="74" spans="1:256" ht="22.5" x14ac:dyDescent="0.2">
      <c r="A74" s="451" t="s">
        <v>647</v>
      </c>
      <c r="B74" s="449" t="s">
        <v>648</v>
      </c>
      <c r="C74" s="50">
        <v>1</v>
      </c>
      <c r="D74" s="511">
        <v>59882</v>
      </c>
      <c r="E74" s="50"/>
      <c r="F74" s="511"/>
      <c r="G74" s="50"/>
      <c r="H74" s="511"/>
      <c r="I74" s="50">
        <v>0</v>
      </c>
      <c r="J74" s="50">
        <v>1</v>
      </c>
      <c r="K74" s="511">
        <v>59882</v>
      </c>
      <c r="L74" s="51">
        <v>3.3664783975531791E-2</v>
      </c>
      <c r="M74" s="51">
        <v>4.6061722708429294E-2</v>
      </c>
      <c r="N74" s="110"/>
      <c r="O74" s="110"/>
      <c r="P74" s="110"/>
      <c r="Q74" s="110"/>
      <c r="R74" s="110"/>
      <c r="S74" s="110"/>
      <c r="T74" s="110"/>
      <c r="U74" s="110"/>
      <c r="V74" s="110"/>
      <c r="W74" s="110"/>
      <c r="X74" s="110"/>
      <c r="Y74" s="110"/>
      <c r="Z74" s="110"/>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0"/>
      <c r="AX74" s="110"/>
      <c r="AY74" s="110"/>
      <c r="AZ74" s="110"/>
      <c r="BA74" s="110"/>
      <c r="BB74" s="110"/>
      <c r="BC74" s="110"/>
      <c r="BD74" s="110"/>
      <c r="BE74" s="110"/>
      <c r="BF74" s="110"/>
      <c r="BG74" s="110"/>
      <c r="BH74" s="110"/>
      <c r="BI74" s="110"/>
      <c r="BJ74" s="110"/>
      <c r="BK74" s="110"/>
      <c r="BL74" s="110"/>
      <c r="BM74" s="110"/>
      <c r="BN74" s="110"/>
      <c r="BO74" s="110"/>
      <c r="BP74" s="110"/>
      <c r="BQ74" s="110"/>
      <c r="BR74" s="110"/>
      <c r="BS74" s="110"/>
      <c r="BT74" s="110"/>
      <c r="BU74" s="110"/>
      <c r="BV74" s="110"/>
      <c r="BW74" s="110"/>
      <c r="BX74" s="110"/>
      <c r="BY74" s="110"/>
      <c r="BZ74" s="110"/>
      <c r="CA74" s="110"/>
      <c r="CB74" s="110"/>
      <c r="CC74" s="110"/>
      <c r="CD74" s="110"/>
      <c r="CE74" s="110"/>
      <c r="CF74" s="110"/>
      <c r="CG74" s="110"/>
      <c r="CH74" s="110"/>
      <c r="CI74" s="110"/>
      <c r="CJ74" s="110"/>
      <c r="CK74" s="110"/>
      <c r="CL74" s="110"/>
      <c r="CM74" s="110"/>
      <c r="CN74" s="110"/>
      <c r="CO74" s="110"/>
      <c r="CP74" s="110"/>
      <c r="CQ74" s="110"/>
      <c r="CR74" s="110"/>
      <c r="CS74" s="110"/>
      <c r="CT74" s="110"/>
      <c r="CU74" s="110"/>
      <c r="CV74" s="110"/>
      <c r="CW74" s="110"/>
      <c r="CX74" s="110"/>
      <c r="CY74" s="110"/>
      <c r="CZ74" s="110"/>
      <c r="DA74" s="110"/>
      <c r="DB74" s="110"/>
      <c r="DC74" s="110"/>
      <c r="DD74" s="110"/>
      <c r="DE74" s="110"/>
      <c r="DF74" s="110"/>
      <c r="DG74" s="110"/>
      <c r="DH74" s="110"/>
      <c r="DI74" s="110"/>
      <c r="DJ74" s="110"/>
      <c r="DK74" s="110"/>
      <c r="DL74" s="110"/>
      <c r="DM74" s="110"/>
      <c r="DN74" s="110"/>
      <c r="DO74" s="110"/>
      <c r="DP74" s="110"/>
      <c r="DQ74" s="110"/>
      <c r="DR74" s="110"/>
      <c r="DS74" s="110"/>
      <c r="DT74" s="110"/>
      <c r="DU74" s="110"/>
      <c r="DV74" s="110"/>
      <c r="DW74" s="110"/>
      <c r="DX74" s="110"/>
      <c r="DY74" s="110"/>
      <c r="DZ74" s="110"/>
      <c r="EA74" s="110"/>
      <c r="EB74" s="110"/>
      <c r="EC74" s="110"/>
      <c r="ED74" s="110"/>
      <c r="EE74" s="110"/>
      <c r="EF74" s="110"/>
      <c r="EG74" s="110"/>
      <c r="EH74" s="110"/>
      <c r="EI74" s="110"/>
      <c r="EJ74" s="110"/>
      <c r="EK74" s="110"/>
      <c r="EL74" s="110"/>
      <c r="EM74" s="110"/>
      <c r="EN74" s="110"/>
      <c r="EO74" s="110"/>
      <c r="EP74" s="110"/>
      <c r="EQ74" s="110"/>
      <c r="ER74" s="110"/>
      <c r="ES74" s="110"/>
      <c r="ET74" s="110"/>
      <c r="EU74" s="110"/>
      <c r="EV74" s="110"/>
      <c r="EW74" s="110"/>
      <c r="EX74" s="110"/>
      <c r="EY74" s="110"/>
      <c r="EZ74" s="110"/>
      <c r="FA74" s="110"/>
      <c r="FB74" s="110"/>
      <c r="FC74" s="110"/>
      <c r="FD74" s="110"/>
      <c r="FE74" s="110"/>
      <c r="FF74" s="110"/>
      <c r="FG74" s="110"/>
      <c r="FH74" s="110"/>
      <c r="FI74" s="110"/>
      <c r="FJ74" s="110"/>
      <c r="FK74" s="110"/>
      <c r="FL74" s="110"/>
      <c r="FM74" s="110"/>
      <c r="FN74" s="110"/>
      <c r="FO74" s="110"/>
      <c r="FP74" s="110"/>
      <c r="FQ74" s="110"/>
      <c r="FR74" s="110"/>
      <c r="FS74" s="110"/>
      <c r="FT74" s="110"/>
      <c r="FU74" s="110"/>
      <c r="FV74" s="110"/>
      <c r="FW74" s="110"/>
      <c r="FX74" s="110"/>
      <c r="FY74" s="110"/>
      <c r="FZ74" s="110"/>
      <c r="GA74" s="110"/>
      <c r="GB74" s="110"/>
      <c r="GC74" s="110"/>
      <c r="GD74" s="110"/>
      <c r="GE74" s="110"/>
      <c r="GF74" s="110"/>
      <c r="GG74" s="110"/>
      <c r="GH74" s="110"/>
      <c r="GI74" s="110"/>
      <c r="GJ74" s="110"/>
      <c r="GK74" s="110"/>
      <c r="GL74" s="110"/>
      <c r="GM74" s="110"/>
      <c r="GN74" s="110"/>
      <c r="GO74" s="110"/>
      <c r="GP74" s="110"/>
      <c r="GQ74" s="110"/>
      <c r="GR74" s="110"/>
      <c r="GS74" s="110"/>
      <c r="GT74" s="110"/>
      <c r="GU74" s="110"/>
      <c r="GV74" s="110"/>
      <c r="GW74" s="110"/>
      <c r="GX74" s="110"/>
      <c r="GY74" s="110"/>
      <c r="GZ74" s="110"/>
      <c r="HA74" s="110"/>
      <c r="HB74" s="110"/>
      <c r="HC74" s="110"/>
      <c r="HD74" s="110"/>
      <c r="HE74" s="110"/>
      <c r="HF74" s="110"/>
      <c r="HG74" s="110"/>
      <c r="HH74" s="110"/>
      <c r="HI74" s="110"/>
      <c r="HJ74" s="110"/>
      <c r="HK74" s="110"/>
      <c r="HL74" s="110"/>
      <c r="HM74" s="110"/>
      <c r="HN74" s="110"/>
      <c r="HO74" s="110"/>
      <c r="HP74" s="110"/>
      <c r="HQ74" s="110"/>
      <c r="HR74" s="110"/>
      <c r="HS74" s="110"/>
      <c r="HT74" s="110"/>
      <c r="HU74" s="110"/>
      <c r="HV74" s="110"/>
      <c r="HW74" s="110"/>
      <c r="HX74" s="110"/>
      <c r="HY74" s="110"/>
      <c r="HZ74" s="110"/>
      <c r="IA74" s="110"/>
      <c r="IB74" s="110"/>
      <c r="IC74" s="110"/>
      <c r="ID74" s="110"/>
      <c r="IE74" s="110"/>
      <c r="IF74" s="110"/>
      <c r="IG74" s="110"/>
      <c r="IH74" s="110"/>
      <c r="II74" s="110"/>
      <c r="IJ74" s="110"/>
      <c r="IK74" s="110"/>
      <c r="IL74" s="110"/>
      <c r="IM74" s="110"/>
      <c r="IN74" s="110"/>
      <c r="IO74" s="110"/>
      <c r="IP74" s="110"/>
      <c r="IQ74" s="110"/>
      <c r="IR74" s="110"/>
      <c r="IS74" s="110"/>
      <c r="IT74" s="110"/>
      <c r="IU74" s="110"/>
      <c r="IV74" s="110"/>
    </row>
    <row r="75" spans="1:256" ht="33.75" x14ac:dyDescent="0.2">
      <c r="A75" s="452" t="s">
        <v>132</v>
      </c>
      <c r="B75" s="450" t="s">
        <v>133</v>
      </c>
      <c r="C75" s="53">
        <v>1</v>
      </c>
      <c r="D75" s="512">
        <v>59991</v>
      </c>
      <c r="E75" s="53"/>
      <c r="F75" s="512"/>
      <c r="G75" s="53"/>
      <c r="H75" s="512"/>
      <c r="I75" s="53">
        <v>0</v>
      </c>
      <c r="J75" s="53">
        <v>1</v>
      </c>
      <c r="K75" s="643">
        <v>59991</v>
      </c>
      <c r="L75" s="54">
        <v>3.3726062180223233E-2</v>
      </c>
      <c r="M75" s="54">
        <v>4.6061722708429294E-2</v>
      </c>
      <c r="N75" s="110"/>
      <c r="O75" s="110"/>
      <c r="P75" s="110"/>
      <c r="Q75" s="110"/>
      <c r="R75" s="110"/>
      <c r="S75" s="110"/>
      <c r="T75" s="110"/>
      <c r="U75" s="110"/>
      <c r="V75" s="110"/>
      <c r="W75" s="110"/>
      <c r="X75" s="110"/>
      <c r="Y75" s="110"/>
      <c r="Z75" s="110"/>
      <c r="AA75" s="110"/>
      <c r="AB75" s="110"/>
      <c r="AC75" s="110"/>
      <c r="AD75" s="110"/>
      <c r="AE75" s="110"/>
      <c r="AF75" s="110"/>
      <c r="AG75" s="110"/>
      <c r="AH75" s="110"/>
      <c r="AI75" s="110"/>
      <c r="AJ75" s="110"/>
      <c r="AK75" s="110"/>
      <c r="AL75" s="110"/>
      <c r="AM75" s="110"/>
      <c r="AN75" s="110"/>
      <c r="AO75" s="110"/>
      <c r="AP75" s="110"/>
      <c r="AQ75" s="110"/>
      <c r="AR75" s="110"/>
      <c r="AS75" s="110"/>
      <c r="AT75" s="110"/>
      <c r="AU75" s="110"/>
      <c r="AV75" s="110"/>
      <c r="AW75" s="110"/>
      <c r="AX75" s="110"/>
      <c r="AY75" s="110"/>
      <c r="AZ75" s="110"/>
      <c r="BA75" s="110"/>
      <c r="BB75" s="110"/>
      <c r="BC75" s="110"/>
      <c r="BD75" s="110"/>
      <c r="BE75" s="110"/>
      <c r="BF75" s="110"/>
      <c r="BG75" s="110"/>
      <c r="BH75" s="110"/>
      <c r="BI75" s="110"/>
      <c r="BJ75" s="110"/>
      <c r="BK75" s="110"/>
      <c r="BL75" s="110"/>
      <c r="BM75" s="110"/>
      <c r="BN75" s="110"/>
      <c r="BO75" s="110"/>
      <c r="BP75" s="110"/>
      <c r="BQ75" s="110"/>
      <c r="BR75" s="110"/>
      <c r="BS75" s="110"/>
      <c r="BT75" s="110"/>
      <c r="BU75" s="110"/>
      <c r="BV75" s="110"/>
      <c r="BW75" s="110"/>
      <c r="BX75" s="110"/>
      <c r="BY75" s="110"/>
      <c r="BZ75" s="110"/>
      <c r="CA75" s="110"/>
      <c r="CB75" s="110"/>
      <c r="CC75" s="110"/>
      <c r="CD75" s="110"/>
      <c r="CE75" s="110"/>
      <c r="CF75" s="110"/>
      <c r="CG75" s="110"/>
      <c r="CH75" s="110"/>
      <c r="CI75" s="110"/>
      <c r="CJ75" s="110"/>
      <c r="CK75" s="110"/>
      <c r="CL75" s="110"/>
      <c r="CM75" s="110"/>
      <c r="CN75" s="110"/>
      <c r="CO75" s="110"/>
      <c r="CP75" s="110"/>
      <c r="CQ75" s="110"/>
      <c r="CR75" s="110"/>
      <c r="CS75" s="110"/>
      <c r="CT75" s="110"/>
      <c r="CU75" s="110"/>
      <c r="CV75" s="110"/>
      <c r="CW75" s="110"/>
      <c r="CX75" s="110"/>
      <c r="CY75" s="110"/>
      <c r="CZ75" s="110"/>
      <c r="DA75" s="110"/>
      <c r="DB75" s="110"/>
      <c r="DC75" s="110"/>
      <c r="DD75" s="110"/>
      <c r="DE75" s="110"/>
      <c r="DF75" s="110"/>
      <c r="DG75" s="110"/>
      <c r="DH75" s="110"/>
      <c r="DI75" s="110"/>
      <c r="DJ75" s="110"/>
      <c r="DK75" s="110"/>
      <c r="DL75" s="110"/>
      <c r="DM75" s="110"/>
      <c r="DN75" s="110"/>
      <c r="DO75" s="110"/>
      <c r="DP75" s="110"/>
      <c r="DQ75" s="110"/>
      <c r="DR75" s="110"/>
      <c r="DS75" s="110"/>
      <c r="DT75" s="110"/>
      <c r="DU75" s="110"/>
      <c r="DV75" s="110"/>
      <c r="DW75" s="110"/>
      <c r="DX75" s="110"/>
      <c r="DY75" s="110"/>
      <c r="DZ75" s="110"/>
      <c r="EA75" s="110"/>
      <c r="EB75" s="110"/>
      <c r="EC75" s="110"/>
      <c r="ED75" s="110"/>
      <c r="EE75" s="110"/>
      <c r="EF75" s="110"/>
      <c r="EG75" s="110"/>
      <c r="EH75" s="110"/>
      <c r="EI75" s="110"/>
      <c r="EJ75" s="110"/>
      <c r="EK75" s="110"/>
      <c r="EL75" s="110"/>
      <c r="EM75" s="110"/>
      <c r="EN75" s="110"/>
      <c r="EO75" s="110"/>
      <c r="EP75" s="110"/>
      <c r="EQ75" s="110"/>
      <c r="ER75" s="110"/>
      <c r="ES75" s="110"/>
      <c r="ET75" s="110"/>
      <c r="EU75" s="110"/>
      <c r="EV75" s="110"/>
      <c r="EW75" s="110"/>
      <c r="EX75" s="110"/>
      <c r="EY75" s="110"/>
      <c r="EZ75" s="110"/>
      <c r="FA75" s="110"/>
      <c r="FB75" s="110"/>
      <c r="FC75" s="110"/>
      <c r="FD75" s="110"/>
      <c r="FE75" s="110"/>
      <c r="FF75" s="110"/>
      <c r="FG75" s="110"/>
      <c r="FH75" s="110"/>
      <c r="FI75" s="110"/>
      <c r="FJ75" s="110"/>
      <c r="FK75" s="110"/>
      <c r="FL75" s="110"/>
      <c r="FM75" s="110"/>
      <c r="FN75" s="110"/>
      <c r="FO75" s="110"/>
      <c r="FP75" s="110"/>
      <c r="FQ75" s="110"/>
      <c r="FR75" s="110"/>
      <c r="FS75" s="110"/>
      <c r="FT75" s="110"/>
      <c r="FU75" s="110"/>
      <c r="FV75" s="110"/>
      <c r="FW75" s="110"/>
      <c r="FX75" s="110"/>
      <c r="FY75" s="110"/>
      <c r="FZ75" s="110"/>
      <c r="GA75" s="110"/>
      <c r="GB75" s="110"/>
      <c r="GC75" s="110"/>
      <c r="GD75" s="110"/>
      <c r="GE75" s="110"/>
      <c r="GF75" s="110"/>
      <c r="GG75" s="110"/>
      <c r="GH75" s="110"/>
      <c r="GI75" s="110"/>
      <c r="GJ75" s="110"/>
      <c r="GK75" s="110"/>
      <c r="GL75" s="110"/>
      <c r="GM75" s="110"/>
      <c r="GN75" s="110"/>
      <c r="GO75" s="110"/>
      <c r="GP75" s="110"/>
      <c r="GQ75" s="110"/>
      <c r="GR75" s="110"/>
      <c r="GS75" s="110"/>
      <c r="GT75" s="110"/>
      <c r="GU75" s="110"/>
      <c r="GV75" s="110"/>
      <c r="GW75" s="110"/>
      <c r="GX75" s="110"/>
      <c r="GY75" s="110"/>
      <c r="GZ75" s="110"/>
      <c r="HA75" s="110"/>
      <c r="HB75" s="110"/>
      <c r="HC75" s="110"/>
      <c r="HD75" s="110"/>
      <c r="HE75" s="110"/>
      <c r="HF75" s="110"/>
      <c r="HG75" s="110"/>
      <c r="HH75" s="110"/>
      <c r="HI75" s="110"/>
      <c r="HJ75" s="110"/>
      <c r="HK75" s="110"/>
      <c r="HL75" s="110"/>
      <c r="HM75" s="110"/>
      <c r="HN75" s="110"/>
      <c r="HO75" s="110"/>
      <c r="HP75" s="110"/>
      <c r="HQ75" s="110"/>
      <c r="HR75" s="110"/>
      <c r="HS75" s="110"/>
      <c r="HT75" s="110"/>
      <c r="HU75" s="110"/>
      <c r="HV75" s="110"/>
      <c r="HW75" s="110"/>
      <c r="HX75" s="110"/>
      <c r="HY75" s="110"/>
      <c r="HZ75" s="110"/>
      <c r="IA75" s="110"/>
      <c r="IB75" s="110"/>
      <c r="IC75" s="110"/>
      <c r="ID75" s="110"/>
      <c r="IE75" s="110"/>
      <c r="IF75" s="110"/>
      <c r="IG75" s="110"/>
      <c r="IH75" s="110"/>
      <c r="II75" s="110"/>
      <c r="IJ75" s="110"/>
      <c r="IK75" s="110"/>
      <c r="IL75" s="110"/>
      <c r="IM75" s="110"/>
      <c r="IN75" s="110"/>
      <c r="IO75" s="110"/>
      <c r="IP75" s="110"/>
      <c r="IQ75" s="110"/>
      <c r="IR75" s="110"/>
      <c r="IS75" s="110"/>
      <c r="IT75" s="110"/>
      <c r="IU75" s="110"/>
      <c r="IV75" s="110"/>
    </row>
    <row r="76" spans="1:256" x14ac:dyDescent="0.2">
      <c r="A76" s="451" t="s">
        <v>134</v>
      </c>
      <c r="B76" s="449" t="s">
        <v>135</v>
      </c>
      <c r="C76" s="50">
        <v>4</v>
      </c>
      <c r="D76" s="511">
        <v>236912.72</v>
      </c>
      <c r="E76" s="50"/>
      <c r="F76" s="511"/>
      <c r="G76" s="50"/>
      <c r="H76" s="511"/>
      <c r="I76" s="50">
        <v>0</v>
      </c>
      <c r="J76" s="50">
        <v>4</v>
      </c>
      <c r="K76" s="511">
        <v>236912.72</v>
      </c>
      <c r="L76" s="51">
        <v>0.13318886376299471</v>
      </c>
      <c r="M76" s="51">
        <v>0.18424689083371718</v>
      </c>
      <c r="N76" s="110"/>
      <c r="O76" s="110"/>
      <c r="P76" s="110"/>
      <c r="Q76" s="110"/>
      <c r="R76" s="110"/>
      <c r="S76" s="110"/>
      <c r="T76" s="110"/>
      <c r="U76" s="110"/>
      <c r="V76" s="110"/>
      <c r="W76" s="110"/>
      <c r="X76" s="110"/>
      <c r="Y76" s="110"/>
      <c r="Z76" s="110"/>
      <c r="AA76" s="110"/>
      <c r="AB76" s="110"/>
      <c r="AC76" s="110"/>
      <c r="AD76" s="110"/>
      <c r="AE76" s="110"/>
      <c r="AF76" s="110"/>
      <c r="AG76" s="110"/>
      <c r="AH76" s="110"/>
      <c r="AI76" s="110"/>
      <c r="AJ76" s="110"/>
      <c r="AK76" s="110"/>
      <c r="AL76" s="110"/>
      <c r="AM76" s="110"/>
      <c r="AN76" s="110"/>
      <c r="AO76" s="110"/>
      <c r="AP76" s="110"/>
      <c r="AQ76" s="110"/>
      <c r="AR76" s="110"/>
      <c r="AS76" s="110"/>
      <c r="AT76" s="110"/>
      <c r="AU76" s="110"/>
      <c r="AV76" s="110"/>
      <c r="AW76" s="110"/>
      <c r="AX76" s="110"/>
      <c r="AY76" s="110"/>
      <c r="AZ76" s="110"/>
      <c r="BA76" s="110"/>
      <c r="BB76" s="110"/>
      <c r="BC76" s="110"/>
      <c r="BD76" s="110"/>
      <c r="BE76" s="110"/>
      <c r="BF76" s="110"/>
      <c r="BG76" s="110"/>
      <c r="BH76" s="110"/>
      <c r="BI76" s="110"/>
      <c r="BJ76" s="110"/>
      <c r="BK76" s="110"/>
      <c r="BL76" s="110"/>
      <c r="BM76" s="110"/>
      <c r="BN76" s="110"/>
      <c r="BO76" s="110"/>
      <c r="BP76" s="110"/>
      <c r="BQ76" s="110"/>
      <c r="BR76" s="110"/>
      <c r="BS76" s="110"/>
      <c r="BT76" s="110"/>
      <c r="BU76" s="110"/>
      <c r="BV76" s="110"/>
      <c r="BW76" s="110"/>
      <c r="BX76" s="110"/>
      <c r="BY76" s="110"/>
      <c r="BZ76" s="110"/>
      <c r="CA76" s="110"/>
      <c r="CB76" s="110"/>
      <c r="CC76" s="110"/>
      <c r="CD76" s="110"/>
      <c r="CE76" s="110"/>
      <c r="CF76" s="110"/>
      <c r="CG76" s="110"/>
      <c r="CH76" s="110"/>
      <c r="CI76" s="110"/>
      <c r="CJ76" s="110"/>
      <c r="CK76" s="110"/>
      <c r="CL76" s="110"/>
      <c r="CM76" s="110"/>
      <c r="CN76" s="110"/>
      <c r="CO76" s="110"/>
      <c r="CP76" s="110"/>
      <c r="CQ76" s="110"/>
      <c r="CR76" s="110"/>
      <c r="CS76" s="110"/>
      <c r="CT76" s="110"/>
      <c r="CU76" s="110"/>
      <c r="CV76" s="110"/>
      <c r="CW76" s="110"/>
      <c r="CX76" s="110"/>
      <c r="CY76" s="110"/>
      <c r="CZ76" s="110"/>
      <c r="DA76" s="110"/>
      <c r="DB76" s="110"/>
      <c r="DC76" s="110"/>
      <c r="DD76" s="110"/>
      <c r="DE76" s="110"/>
      <c r="DF76" s="110"/>
      <c r="DG76" s="110"/>
      <c r="DH76" s="110"/>
      <c r="DI76" s="110"/>
      <c r="DJ76" s="110"/>
      <c r="DK76" s="110"/>
      <c r="DL76" s="110"/>
      <c r="DM76" s="110"/>
      <c r="DN76" s="110"/>
      <c r="DO76" s="110"/>
      <c r="DP76" s="110"/>
      <c r="DQ76" s="110"/>
      <c r="DR76" s="110"/>
      <c r="DS76" s="110"/>
      <c r="DT76" s="110"/>
      <c r="DU76" s="110"/>
      <c r="DV76" s="110"/>
      <c r="DW76" s="110"/>
      <c r="DX76" s="110"/>
      <c r="DY76" s="110"/>
      <c r="DZ76" s="110"/>
      <c r="EA76" s="110"/>
      <c r="EB76" s="110"/>
      <c r="EC76" s="110"/>
      <c r="ED76" s="110"/>
      <c r="EE76" s="110"/>
      <c r="EF76" s="110"/>
      <c r="EG76" s="110"/>
      <c r="EH76" s="110"/>
      <c r="EI76" s="110"/>
      <c r="EJ76" s="110"/>
      <c r="EK76" s="110"/>
      <c r="EL76" s="110"/>
      <c r="EM76" s="110"/>
      <c r="EN76" s="110"/>
      <c r="EO76" s="110"/>
      <c r="EP76" s="110"/>
      <c r="EQ76" s="110"/>
      <c r="ER76" s="110"/>
      <c r="ES76" s="110"/>
      <c r="ET76" s="110"/>
      <c r="EU76" s="110"/>
      <c r="EV76" s="110"/>
      <c r="EW76" s="110"/>
      <c r="EX76" s="110"/>
      <c r="EY76" s="110"/>
      <c r="EZ76" s="110"/>
      <c r="FA76" s="110"/>
      <c r="FB76" s="110"/>
      <c r="FC76" s="110"/>
      <c r="FD76" s="110"/>
      <c r="FE76" s="110"/>
      <c r="FF76" s="110"/>
      <c r="FG76" s="110"/>
      <c r="FH76" s="110"/>
      <c r="FI76" s="110"/>
      <c r="FJ76" s="110"/>
      <c r="FK76" s="110"/>
      <c r="FL76" s="110"/>
      <c r="FM76" s="110"/>
      <c r="FN76" s="110"/>
      <c r="FO76" s="110"/>
      <c r="FP76" s="110"/>
      <c r="FQ76" s="110"/>
      <c r="FR76" s="110"/>
      <c r="FS76" s="110"/>
      <c r="FT76" s="110"/>
      <c r="FU76" s="110"/>
      <c r="FV76" s="110"/>
      <c r="FW76" s="110"/>
      <c r="FX76" s="110"/>
      <c r="FY76" s="110"/>
      <c r="FZ76" s="110"/>
      <c r="GA76" s="110"/>
      <c r="GB76" s="110"/>
      <c r="GC76" s="110"/>
      <c r="GD76" s="110"/>
      <c r="GE76" s="110"/>
      <c r="GF76" s="110"/>
      <c r="GG76" s="110"/>
      <c r="GH76" s="110"/>
      <c r="GI76" s="110"/>
      <c r="GJ76" s="110"/>
      <c r="GK76" s="110"/>
      <c r="GL76" s="110"/>
      <c r="GM76" s="110"/>
      <c r="GN76" s="110"/>
      <c r="GO76" s="110"/>
      <c r="GP76" s="110"/>
      <c r="GQ76" s="110"/>
      <c r="GR76" s="110"/>
      <c r="GS76" s="110"/>
      <c r="GT76" s="110"/>
      <c r="GU76" s="110"/>
      <c r="GV76" s="110"/>
      <c r="GW76" s="110"/>
      <c r="GX76" s="110"/>
      <c r="GY76" s="110"/>
      <c r="GZ76" s="110"/>
      <c r="HA76" s="110"/>
      <c r="HB76" s="110"/>
      <c r="HC76" s="110"/>
      <c r="HD76" s="110"/>
      <c r="HE76" s="110"/>
      <c r="HF76" s="110"/>
      <c r="HG76" s="110"/>
      <c r="HH76" s="110"/>
      <c r="HI76" s="110"/>
      <c r="HJ76" s="110"/>
      <c r="HK76" s="110"/>
      <c r="HL76" s="110"/>
      <c r="HM76" s="110"/>
      <c r="HN76" s="110"/>
      <c r="HO76" s="110"/>
      <c r="HP76" s="110"/>
      <c r="HQ76" s="110"/>
      <c r="HR76" s="110"/>
      <c r="HS76" s="110"/>
      <c r="HT76" s="110"/>
      <c r="HU76" s="110"/>
      <c r="HV76" s="110"/>
      <c r="HW76" s="110"/>
      <c r="HX76" s="110"/>
      <c r="HY76" s="110"/>
      <c r="HZ76" s="110"/>
      <c r="IA76" s="110"/>
      <c r="IB76" s="110"/>
      <c r="IC76" s="110"/>
      <c r="ID76" s="110"/>
      <c r="IE76" s="110"/>
      <c r="IF76" s="110"/>
      <c r="IG76" s="110"/>
      <c r="IH76" s="110"/>
      <c r="II76" s="110"/>
      <c r="IJ76" s="110"/>
      <c r="IK76" s="110"/>
      <c r="IL76" s="110"/>
      <c r="IM76" s="110"/>
      <c r="IN76" s="110"/>
      <c r="IO76" s="110"/>
      <c r="IP76" s="110"/>
      <c r="IQ76" s="110"/>
      <c r="IR76" s="110"/>
      <c r="IS76" s="110"/>
      <c r="IT76" s="110"/>
      <c r="IU76" s="110"/>
      <c r="IV76" s="110"/>
    </row>
    <row r="77" spans="1:256" x14ac:dyDescent="0.2">
      <c r="A77" s="452" t="s">
        <v>136</v>
      </c>
      <c r="B77" s="450" t="s">
        <v>137</v>
      </c>
      <c r="C77" s="53">
        <v>1</v>
      </c>
      <c r="D77" s="512">
        <v>59960</v>
      </c>
      <c r="E77" s="53"/>
      <c r="F77" s="512"/>
      <c r="G77" s="53"/>
      <c r="H77" s="512"/>
      <c r="I77" s="53">
        <v>0</v>
      </c>
      <c r="J77" s="53">
        <v>1</v>
      </c>
      <c r="K77" s="643">
        <v>59960</v>
      </c>
      <c r="L77" s="54">
        <v>3.3708634433934841E-2</v>
      </c>
      <c r="M77" s="54">
        <v>4.6061722708429294E-2</v>
      </c>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c r="AN77" s="110"/>
      <c r="AO77" s="110"/>
      <c r="AP77" s="110"/>
      <c r="AQ77" s="110"/>
      <c r="AR77" s="110"/>
      <c r="AS77" s="110"/>
      <c r="AT77" s="110"/>
      <c r="AU77" s="110"/>
      <c r="AV77" s="110"/>
      <c r="AW77" s="110"/>
      <c r="AX77" s="110"/>
      <c r="AY77" s="110"/>
      <c r="AZ77" s="110"/>
      <c r="BA77" s="110"/>
      <c r="BB77" s="110"/>
      <c r="BC77" s="110"/>
      <c r="BD77" s="110"/>
      <c r="BE77" s="110"/>
      <c r="BF77" s="110"/>
      <c r="BG77" s="110"/>
      <c r="BH77" s="110"/>
      <c r="BI77" s="110"/>
      <c r="BJ77" s="110"/>
      <c r="BK77" s="110"/>
      <c r="BL77" s="110"/>
      <c r="BM77" s="110"/>
      <c r="BN77" s="110"/>
      <c r="BO77" s="110"/>
      <c r="BP77" s="110"/>
      <c r="BQ77" s="110"/>
      <c r="BR77" s="110"/>
      <c r="BS77" s="110"/>
      <c r="BT77" s="110"/>
      <c r="BU77" s="110"/>
      <c r="BV77" s="110"/>
      <c r="BW77" s="110"/>
      <c r="BX77" s="110"/>
      <c r="BY77" s="110"/>
      <c r="BZ77" s="110"/>
      <c r="CA77" s="110"/>
      <c r="CB77" s="110"/>
      <c r="CC77" s="110"/>
      <c r="CD77" s="110"/>
      <c r="CE77" s="110"/>
      <c r="CF77" s="110"/>
      <c r="CG77" s="110"/>
      <c r="CH77" s="110"/>
      <c r="CI77" s="110"/>
      <c r="CJ77" s="110"/>
      <c r="CK77" s="110"/>
      <c r="CL77" s="110"/>
      <c r="CM77" s="110"/>
      <c r="CN77" s="110"/>
      <c r="CO77" s="110"/>
      <c r="CP77" s="110"/>
      <c r="CQ77" s="110"/>
      <c r="CR77" s="110"/>
      <c r="CS77" s="110"/>
      <c r="CT77" s="110"/>
      <c r="CU77" s="110"/>
      <c r="CV77" s="110"/>
      <c r="CW77" s="110"/>
      <c r="CX77" s="110"/>
      <c r="CY77" s="110"/>
      <c r="CZ77" s="110"/>
      <c r="DA77" s="110"/>
      <c r="DB77" s="110"/>
      <c r="DC77" s="110"/>
      <c r="DD77" s="110"/>
      <c r="DE77" s="110"/>
      <c r="DF77" s="110"/>
      <c r="DG77" s="110"/>
      <c r="DH77" s="110"/>
      <c r="DI77" s="110"/>
      <c r="DJ77" s="110"/>
      <c r="DK77" s="110"/>
      <c r="DL77" s="110"/>
      <c r="DM77" s="110"/>
      <c r="DN77" s="110"/>
      <c r="DO77" s="110"/>
      <c r="DP77" s="110"/>
      <c r="DQ77" s="110"/>
      <c r="DR77" s="110"/>
      <c r="DS77" s="110"/>
      <c r="DT77" s="110"/>
      <c r="DU77" s="110"/>
      <c r="DV77" s="110"/>
      <c r="DW77" s="110"/>
      <c r="DX77" s="110"/>
      <c r="DY77" s="110"/>
      <c r="DZ77" s="110"/>
      <c r="EA77" s="110"/>
      <c r="EB77" s="110"/>
      <c r="EC77" s="110"/>
      <c r="ED77" s="110"/>
      <c r="EE77" s="110"/>
      <c r="EF77" s="110"/>
      <c r="EG77" s="110"/>
      <c r="EH77" s="110"/>
      <c r="EI77" s="110"/>
      <c r="EJ77" s="110"/>
      <c r="EK77" s="110"/>
      <c r="EL77" s="110"/>
      <c r="EM77" s="110"/>
      <c r="EN77" s="110"/>
      <c r="EO77" s="110"/>
      <c r="EP77" s="110"/>
      <c r="EQ77" s="110"/>
      <c r="ER77" s="110"/>
      <c r="ES77" s="110"/>
      <c r="ET77" s="110"/>
      <c r="EU77" s="110"/>
      <c r="EV77" s="110"/>
      <c r="EW77" s="110"/>
      <c r="EX77" s="110"/>
      <c r="EY77" s="110"/>
      <c r="EZ77" s="110"/>
      <c r="FA77" s="110"/>
      <c r="FB77" s="110"/>
      <c r="FC77" s="110"/>
      <c r="FD77" s="110"/>
      <c r="FE77" s="110"/>
      <c r="FF77" s="110"/>
      <c r="FG77" s="110"/>
      <c r="FH77" s="110"/>
      <c r="FI77" s="110"/>
      <c r="FJ77" s="110"/>
      <c r="FK77" s="110"/>
      <c r="FL77" s="110"/>
      <c r="FM77" s="110"/>
      <c r="FN77" s="110"/>
      <c r="FO77" s="110"/>
      <c r="FP77" s="110"/>
      <c r="FQ77" s="110"/>
      <c r="FR77" s="110"/>
      <c r="FS77" s="110"/>
      <c r="FT77" s="110"/>
      <c r="FU77" s="110"/>
      <c r="FV77" s="110"/>
      <c r="FW77" s="110"/>
      <c r="FX77" s="110"/>
      <c r="FY77" s="110"/>
      <c r="FZ77" s="110"/>
      <c r="GA77" s="110"/>
      <c r="GB77" s="110"/>
      <c r="GC77" s="110"/>
      <c r="GD77" s="110"/>
      <c r="GE77" s="110"/>
      <c r="GF77" s="110"/>
      <c r="GG77" s="110"/>
      <c r="GH77" s="110"/>
      <c r="GI77" s="110"/>
      <c r="GJ77" s="110"/>
      <c r="GK77" s="110"/>
      <c r="GL77" s="110"/>
      <c r="GM77" s="110"/>
      <c r="GN77" s="110"/>
      <c r="GO77" s="110"/>
      <c r="GP77" s="110"/>
      <c r="GQ77" s="110"/>
      <c r="GR77" s="110"/>
      <c r="GS77" s="110"/>
      <c r="GT77" s="110"/>
      <c r="GU77" s="110"/>
      <c r="GV77" s="110"/>
      <c r="GW77" s="110"/>
      <c r="GX77" s="110"/>
      <c r="GY77" s="110"/>
      <c r="GZ77" s="110"/>
      <c r="HA77" s="110"/>
      <c r="HB77" s="110"/>
      <c r="HC77" s="110"/>
      <c r="HD77" s="110"/>
      <c r="HE77" s="110"/>
      <c r="HF77" s="110"/>
      <c r="HG77" s="110"/>
      <c r="HH77" s="110"/>
      <c r="HI77" s="110"/>
      <c r="HJ77" s="110"/>
      <c r="HK77" s="110"/>
      <c r="HL77" s="110"/>
      <c r="HM77" s="110"/>
      <c r="HN77" s="110"/>
      <c r="HO77" s="110"/>
      <c r="HP77" s="110"/>
      <c r="HQ77" s="110"/>
      <c r="HR77" s="110"/>
      <c r="HS77" s="110"/>
      <c r="HT77" s="110"/>
      <c r="HU77" s="110"/>
      <c r="HV77" s="110"/>
      <c r="HW77" s="110"/>
      <c r="HX77" s="110"/>
      <c r="HY77" s="110"/>
      <c r="HZ77" s="110"/>
      <c r="IA77" s="110"/>
      <c r="IB77" s="110"/>
      <c r="IC77" s="110"/>
      <c r="ID77" s="110"/>
      <c r="IE77" s="110"/>
      <c r="IF77" s="110"/>
      <c r="IG77" s="110"/>
      <c r="IH77" s="110"/>
      <c r="II77" s="110"/>
      <c r="IJ77" s="110"/>
      <c r="IK77" s="110"/>
      <c r="IL77" s="110"/>
      <c r="IM77" s="110"/>
      <c r="IN77" s="110"/>
      <c r="IO77" s="110"/>
      <c r="IP77" s="110"/>
      <c r="IQ77" s="110"/>
      <c r="IR77" s="110"/>
      <c r="IS77" s="110"/>
      <c r="IT77" s="110"/>
      <c r="IU77" s="110"/>
      <c r="IV77" s="110"/>
    </row>
    <row r="78" spans="1:256" x14ac:dyDescent="0.2">
      <c r="A78" s="451" t="s">
        <v>709</v>
      </c>
      <c r="B78" s="449" t="s">
        <v>710</v>
      </c>
      <c r="C78" s="50">
        <v>1</v>
      </c>
      <c r="D78" s="511">
        <v>57800</v>
      </c>
      <c r="E78" s="50"/>
      <c r="F78" s="511"/>
      <c r="G78" s="50"/>
      <c r="H78" s="511"/>
      <c r="I78" s="50">
        <v>0</v>
      </c>
      <c r="J78" s="50">
        <v>1</v>
      </c>
      <c r="K78" s="511">
        <v>57800</v>
      </c>
      <c r="L78" s="51">
        <v>3.2494314047388818E-2</v>
      </c>
      <c r="M78" s="51">
        <v>4.6061722708429294E-2</v>
      </c>
      <c r="N78" s="110"/>
      <c r="O78" s="110"/>
      <c r="P78" s="110"/>
      <c r="Q78" s="110"/>
      <c r="R78" s="110"/>
      <c r="S78" s="110"/>
      <c r="T78" s="110"/>
      <c r="U78" s="110"/>
      <c r="V78" s="110"/>
      <c r="W78" s="110"/>
      <c r="X78" s="110"/>
      <c r="Y78" s="110"/>
      <c r="Z78" s="110"/>
      <c r="AA78" s="110"/>
      <c r="AB78" s="110"/>
      <c r="AC78" s="110"/>
      <c r="AD78" s="110"/>
      <c r="AE78" s="110"/>
      <c r="AF78" s="110"/>
      <c r="AG78" s="110"/>
      <c r="AH78" s="110"/>
      <c r="AI78" s="110"/>
      <c r="AJ78" s="110"/>
      <c r="AK78" s="110"/>
      <c r="AL78" s="110"/>
      <c r="AM78" s="110"/>
      <c r="AN78" s="110"/>
      <c r="AO78" s="110"/>
      <c r="AP78" s="110"/>
      <c r="AQ78" s="110"/>
      <c r="AR78" s="110"/>
      <c r="AS78" s="110"/>
      <c r="AT78" s="110"/>
      <c r="AU78" s="110"/>
      <c r="AV78" s="110"/>
      <c r="AW78" s="110"/>
      <c r="AX78" s="110"/>
      <c r="AY78" s="110"/>
      <c r="AZ78" s="110"/>
      <c r="BA78" s="110"/>
      <c r="BB78" s="110"/>
      <c r="BC78" s="110"/>
      <c r="BD78" s="110"/>
      <c r="BE78" s="110"/>
      <c r="BF78" s="110"/>
      <c r="BG78" s="110"/>
      <c r="BH78" s="110"/>
      <c r="BI78" s="110"/>
      <c r="BJ78" s="110"/>
      <c r="BK78" s="110"/>
      <c r="BL78" s="110"/>
      <c r="BM78" s="110"/>
      <c r="BN78" s="110"/>
      <c r="BO78" s="110"/>
      <c r="BP78" s="110"/>
      <c r="BQ78" s="110"/>
      <c r="BR78" s="110"/>
      <c r="BS78" s="110"/>
      <c r="BT78" s="110"/>
      <c r="BU78" s="110"/>
      <c r="BV78" s="110"/>
      <c r="BW78" s="110"/>
      <c r="BX78" s="110"/>
      <c r="BY78" s="110"/>
      <c r="BZ78" s="110"/>
      <c r="CA78" s="110"/>
      <c r="CB78" s="110"/>
      <c r="CC78" s="110"/>
      <c r="CD78" s="110"/>
      <c r="CE78" s="110"/>
      <c r="CF78" s="110"/>
      <c r="CG78" s="110"/>
      <c r="CH78" s="110"/>
      <c r="CI78" s="110"/>
      <c r="CJ78" s="110"/>
      <c r="CK78" s="110"/>
      <c r="CL78" s="110"/>
      <c r="CM78" s="110"/>
      <c r="CN78" s="110"/>
      <c r="CO78" s="110"/>
      <c r="CP78" s="110"/>
      <c r="CQ78" s="110"/>
      <c r="CR78" s="110"/>
      <c r="CS78" s="110"/>
      <c r="CT78" s="110"/>
      <c r="CU78" s="110"/>
      <c r="CV78" s="110"/>
      <c r="CW78" s="110"/>
      <c r="CX78" s="110"/>
      <c r="CY78" s="110"/>
      <c r="CZ78" s="110"/>
      <c r="DA78" s="110"/>
      <c r="DB78" s="110"/>
      <c r="DC78" s="110"/>
      <c r="DD78" s="110"/>
      <c r="DE78" s="110"/>
      <c r="DF78" s="110"/>
      <c r="DG78" s="110"/>
      <c r="DH78" s="110"/>
      <c r="DI78" s="110"/>
      <c r="DJ78" s="110"/>
      <c r="DK78" s="110"/>
      <c r="DL78" s="110"/>
      <c r="DM78" s="110"/>
      <c r="DN78" s="110"/>
      <c r="DO78" s="110"/>
      <c r="DP78" s="110"/>
      <c r="DQ78" s="110"/>
      <c r="DR78" s="110"/>
      <c r="DS78" s="110"/>
      <c r="DT78" s="110"/>
      <c r="DU78" s="110"/>
      <c r="DV78" s="110"/>
      <c r="DW78" s="110"/>
      <c r="DX78" s="110"/>
      <c r="DY78" s="110"/>
      <c r="DZ78" s="110"/>
      <c r="EA78" s="110"/>
      <c r="EB78" s="110"/>
      <c r="EC78" s="110"/>
      <c r="ED78" s="110"/>
      <c r="EE78" s="110"/>
      <c r="EF78" s="110"/>
      <c r="EG78" s="110"/>
      <c r="EH78" s="110"/>
      <c r="EI78" s="110"/>
      <c r="EJ78" s="110"/>
      <c r="EK78" s="110"/>
      <c r="EL78" s="110"/>
      <c r="EM78" s="110"/>
      <c r="EN78" s="110"/>
      <c r="EO78" s="110"/>
      <c r="EP78" s="110"/>
      <c r="EQ78" s="110"/>
      <c r="ER78" s="110"/>
      <c r="ES78" s="110"/>
      <c r="ET78" s="110"/>
      <c r="EU78" s="110"/>
      <c r="EV78" s="110"/>
      <c r="EW78" s="110"/>
      <c r="EX78" s="110"/>
      <c r="EY78" s="110"/>
      <c r="EZ78" s="110"/>
      <c r="FA78" s="110"/>
      <c r="FB78" s="110"/>
      <c r="FC78" s="110"/>
      <c r="FD78" s="110"/>
      <c r="FE78" s="110"/>
      <c r="FF78" s="110"/>
      <c r="FG78" s="110"/>
      <c r="FH78" s="110"/>
      <c r="FI78" s="110"/>
      <c r="FJ78" s="110"/>
      <c r="FK78" s="110"/>
      <c r="FL78" s="110"/>
      <c r="FM78" s="110"/>
      <c r="FN78" s="110"/>
      <c r="FO78" s="110"/>
      <c r="FP78" s="110"/>
      <c r="FQ78" s="110"/>
      <c r="FR78" s="110"/>
      <c r="FS78" s="110"/>
      <c r="FT78" s="110"/>
      <c r="FU78" s="110"/>
      <c r="FV78" s="110"/>
      <c r="FW78" s="110"/>
      <c r="FX78" s="110"/>
      <c r="FY78" s="110"/>
      <c r="FZ78" s="110"/>
      <c r="GA78" s="110"/>
      <c r="GB78" s="110"/>
      <c r="GC78" s="110"/>
      <c r="GD78" s="110"/>
      <c r="GE78" s="110"/>
      <c r="GF78" s="110"/>
      <c r="GG78" s="110"/>
      <c r="GH78" s="110"/>
      <c r="GI78" s="110"/>
      <c r="GJ78" s="110"/>
      <c r="GK78" s="110"/>
      <c r="GL78" s="110"/>
      <c r="GM78" s="110"/>
      <c r="GN78" s="110"/>
      <c r="GO78" s="110"/>
      <c r="GP78" s="110"/>
      <c r="GQ78" s="110"/>
      <c r="GR78" s="110"/>
      <c r="GS78" s="110"/>
      <c r="GT78" s="110"/>
      <c r="GU78" s="110"/>
      <c r="GV78" s="110"/>
      <c r="GW78" s="110"/>
      <c r="GX78" s="110"/>
      <c r="GY78" s="110"/>
      <c r="GZ78" s="110"/>
      <c r="HA78" s="110"/>
      <c r="HB78" s="110"/>
      <c r="HC78" s="110"/>
      <c r="HD78" s="110"/>
      <c r="HE78" s="110"/>
      <c r="HF78" s="110"/>
      <c r="HG78" s="110"/>
      <c r="HH78" s="110"/>
      <c r="HI78" s="110"/>
      <c r="HJ78" s="110"/>
      <c r="HK78" s="110"/>
      <c r="HL78" s="110"/>
      <c r="HM78" s="110"/>
      <c r="HN78" s="110"/>
      <c r="HO78" s="110"/>
      <c r="HP78" s="110"/>
      <c r="HQ78" s="110"/>
      <c r="HR78" s="110"/>
      <c r="HS78" s="110"/>
      <c r="HT78" s="110"/>
      <c r="HU78" s="110"/>
      <c r="HV78" s="110"/>
      <c r="HW78" s="110"/>
      <c r="HX78" s="110"/>
      <c r="HY78" s="110"/>
      <c r="HZ78" s="110"/>
      <c r="IA78" s="110"/>
      <c r="IB78" s="110"/>
      <c r="IC78" s="110"/>
      <c r="ID78" s="110"/>
      <c r="IE78" s="110"/>
      <c r="IF78" s="110"/>
      <c r="IG78" s="110"/>
      <c r="IH78" s="110"/>
      <c r="II78" s="110"/>
      <c r="IJ78" s="110"/>
      <c r="IK78" s="110"/>
      <c r="IL78" s="110"/>
      <c r="IM78" s="110"/>
      <c r="IN78" s="110"/>
      <c r="IO78" s="110"/>
      <c r="IP78" s="110"/>
      <c r="IQ78" s="110"/>
      <c r="IR78" s="110"/>
      <c r="IS78" s="110"/>
      <c r="IT78" s="110"/>
      <c r="IU78" s="110"/>
      <c r="IV78" s="110"/>
    </row>
    <row r="79" spans="1:256" x14ac:dyDescent="0.2">
      <c r="A79" s="452" t="s">
        <v>711</v>
      </c>
      <c r="B79" s="450" t="s">
        <v>712</v>
      </c>
      <c r="C79" s="53">
        <v>3</v>
      </c>
      <c r="D79" s="512">
        <v>162346.4</v>
      </c>
      <c r="E79" s="53"/>
      <c r="F79" s="512"/>
      <c r="G79" s="53"/>
      <c r="H79" s="512"/>
      <c r="I79" s="53">
        <v>0</v>
      </c>
      <c r="J79" s="53">
        <v>3</v>
      </c>
      <c r="K79" s="643">
        <v>162346.4</v>
      </c>
      <c r="L79" s="54">
        <v>9.1268770001090044E-2</v>
      </c>
      <c r="M79" s="54">
        <v>0.13818516812528789</v>
      </c>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c r="AY79" s="110"/>
      <c r="AZ79" s="110"/>
      <c r="BA79" s="110"/>
      <c r="BB79" s="110"/>
      <c r="BC79" s="110"/>
      <c r="BD79" s="110"/>
      <c r="BE79" s="110"/>
      <c r="BF79" s="110"/>
      <c r="BG79" s="110"/>
      <c r="BH79" s="110"/>
      <c r="BI79" s="110"/>
      <c r="BJ79" s="110"/>
      <c r="BK79" s="110"/>
      <c r="BL79" s="110"/>
      <c r="BM79" s="110"/>
      <c r="BN79" s="110"/>
      <c r="BO79" s="110"/>
      <c r="BP79" s="110"/>
      <c r="BQ79" s="110"/>
      <c r="BR79" s="110"/>
      <c r="BS79" s="110"/>
      <c r="BT79" s="110"/>
      <c r="BU79" s="110"/>
      <c r="BV79" s="110"/>
      <c r="BW79" s="110"/>
      <c r="BX79" s="110"/>
      <c r="BY79" s="110"/>
      <c r="BZ79" s="110"/>
      <c r="CA79" s="110"/>
      <c r="CB79" s="110"/>
      <c r="CC79" s="110"/>
      <c r="CD79" s="110"/>
      <c r="CE79" s="110"/>
      <c r="CF79" s="110"/>
      <c r="CG79" s="110"/>
      <c r="CH79" s="110"/>
      <c r="CI79" s="110"/>
      <c r="CJ79" s="110"/>
      <c r="CK79" s="110"/>
      <c r="CL79" s="110"/>
      <c r="CM79" s="110"/>
      <c r="CN79" s="110"/>
      <c r="CO79" s="110"/>
      <c r="CP79" s="110"/>
      <c r="CQ79" s="110"/>
      <c r="CR79" s="110"/>
      <c r="CS79" s="110"/>
      <c r="CT79" s="110"/>
      <c r="CU79" s="110"/>
      <c r="CV79" s="110"/>
      <c r="CW79" s="110"/>
      <c r="CX79" s="110"/>
      <c r="CY79" s="110"/>
      <c r="CZ79" s="110"/>
      <c r="DA79" s="110"/>
      <c r="DB79" s="110"/>
      <c r="DC79" s="110"/>
      <c r="DD79" s="110"/>
      <c r="DE79" s="110"/>
      <c r="DF79" s="110"/>
      <c r="DG79" s="110"/>
      <c r="DH79" s="110"/>
      <c r="DI79" s="110"/>
      <c r="DJ79" s="110"/>
      <c r="DK79" s="110"/>
      <c r="DL79" s="110"/>
      <c r="DM79" s="110"/>
      <c r="DN79" s="110"/>
      <c r="DO79" s="110"/>
      <c r="DP79" s="110"/>
      <c r="DQ79" s="110"/>
      <c r="DR79" s="110"/>
      <c r="DS79" s="110"/>
      <c r="DT79" s="110"/>
      <c r="DU79" s="110"/>
      <c r="DV79" s="110"/>
      <c r="DW79" s="110"/>
      <c r="DX79" s="110"/>
      <c r="DY79" s="110"/>
      <c r="DZ79" s="110"/>
      <c r="EA79" s="110"/>
      <c r="EB79" s="110"/>
      <c r="EC79" s="110"/>
      <c r="ED79" s="110"/>
      <c r="EE79" s="110"/>
      <c r="EF79" s="110"/>
      <c r="EG79" s="110"/>
      <c r="EH79" s="110"/>
      <c r="EI79" s="110"/>
      <c r="EJ79" s="110"/>
      <c r="EK79" s="110"/>
      <c r="EL79" s="110"/>
      <c r="EM79" s="110"/>
      <c r="EN79" s="110"/>
      <c r="EO79" s="110"/>
      <c r="EP79" s="110"/>
      <c r="EQ79" s="110"/>
      <c r="ER79" s="110"/>
      <c r="ES79" s="110"/>
      <c r="ET79" s="110"/>
      <c r="EU79" s="110"/>
      <c r="EV79" s="110"/>
      <c r="EW79" s="110"/>
      <c r="EX79" s="110"/>
      <c r="EY79" s="110"/>
      <c r="EZ79" s="110"/>
      <c r="FA79" s="110"/>
      <c r="FB79" s="110"/>
      <c r="FC79" s="110"/>
      <c r="FD79" s="110"/>
      <c r="FE79" s="110"/>
      <c r="FF79" s="110"/>
      <c r="FG79" s="110"/>
      <c r="FH79" s="110"/>
      <c r="FI79" s="110"/>
      <c r="FJ79" s="110"/>
      <c r="FK79" s="110"/>
      <c r="FL79" s="110"/>
      <c r="FM79" s="110"/>
      <c r="FN79" s="110"/>
      <c r="FO79" s="110"/>
      <c r="FP79" s="110"/>
      <c r="FQ79" s="110"/>
      <c r="FR79" s="110"/>
      <c r="FS79" s="110"/>
      <c r="FT79" s="110"/>
      <c r="FU79" s="110"/>
      <c r="FV79" s="110"/>
      <c r="FW79" s="110"/>
      <c r="FX79" s="110"/>
      <c r="FY79" s="110"/>
      <c r="FZ79" s="110"/>
      <c r="GA79" s="110"/>
      <c r="GB79" s="110"/>
      <c r="GC79" s="110"/>
      <c r="GD79" s="110"/>
      <c r="GE79" s="110"/>
      <c r="GF79" s="110"/>
      <c r="GG79" s="110"/>
      <c r="GH79" s="110"/>
      <c r="GI79" s="110"/>
      <c r="GJ79" s="110"/>
      <c r="GK79" s="110"/>
      <c r="GL79" s="110"/>
      <c r="GM79" s="110"/>
      <c r="GN79" s="110"/>
      <c r="GO79" s="110"/>
      <c r="GP79" s="110"/>
      <c r="GQ79" s="110"/>
      <c r="GR79" s="110"/>
      <c r="GS79" s="110"/>
      <c r="GT79" s="110"/>
      <c r="GU79" s="110"/>
      <c r="GV79" s="110"/>
      <c r="GW79" s="110"/>
      <c r="GX79" s="110"/>
      <c r="GY79" s="110"/>
      <c r="GZ79" s="110"/>
      <c r="HA79" s="110"/>
      <c r="HB79" s="110"/>
      <c r="HC79" s="110"/>
      <c r="HD79" s="110"/>
      <c r="HE79" s="110"/>
      <c r="HF79" s="110"/>
      <c r="HG79" s="110"/>
      <c r="HH79" s="110"/>
      <c r="HI79" s="110"/>
      <c r="HJ79" s="110"/>
      <c r="HK79" s="110"/>
      <c r="HL79" s="110"/>
      <c r="HM79" s="110"/>
      <c r="HN79" s="110"/>
      <c r="HO79" s="110"/>
      <c r="HP79" s="110"/>
      <c r="HQ79" s="110"/>
      <c r="HR79" s="110"/>
      <c r="HS79" s="110"/>
      <c r="HT79" s="110"/>
      <c r="HU79" s="110"/>
      <c r="HV79" s="110"/>
      <c r="HW79" s="110"/>
      <c r="HX79" s="110"/>
      <c r="HY79" s="110"/>
      <c r="HZ79" s="110"/>
      <c r="IA79" s="110"/>
      <c r="IB79" s="110"/>
      <c r="IC79" s="110"/>
      <c r="ID79" s="110"/>
      <c r="IE79" s="110"/>
      <c r="IF79" s="110"/>
      <c r="IG79" s="110"/>
      <c r="IH79" s="110"/>
      <c r="II79" s="110"/>
      <c r="IJ79" s="110"/>
      <c r="IK79" s="110"/>
      <c r="IL79" s="110"/>
      <c r="IM79" s="110"/>
      <c r="IN79" s="110"/>
      <c r="IO79" s="110"/>
      <c r="IP79" s="110"/>
      <c r="IQ79" s="110"/>
      <c r="IR79" s="110"/>
      <c r="IS79" s="110"/>
      <c r="IT79" s="110"/>
      <c r="IU79" s="110"/>
      <c r="IV79" s="110"/>
    </row>
    <row r="80" spans="1:256" ht="33.75" x14ac:dyDescent="0.2">
      <c r="A80" s="451" t="s">
        <v>580</v>
      </c>
      <c r="B80" s="449" t="s">
        <v>581</v>
      </c>
      <c r="C80" s="50">
        <v>5</v>
      </c>
      <c r="D80" s="511">
        <v>296823.37</v>
      </c>
      <c r="E80" s="50"/>
      <c r="F80" s="511"/>
      <c r="G80" s="50"/>
      <c r="H80" s="511"/>
      <c r="I80" s="50">
        <v>0</v>
      </c>
      <c r="J80" s="50">
        <v>5</v>
      </c>
      <c r="K80" s="511">
        <v>296823.37</v>
      </c>
      <c r="L80" s="51">
        <v>0.16686975434920917</v>
      </c>
      <c r="M80" s="51">
        <v>0.23030861354214649</v>
      </c>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c r="AX80" s="110"/>
      <c r="AY80" s="110"/>
      <c r="AZ80" s="110"/>
      <c r="BA80" s="110"/>
      <c r="BB80" s="110"/>
      <c r="BC80" s="110"/>
      <c r="BD80" s="110"/>
      <c r="BE80" s="110"/>
      <c r="BF80" s="110"/>
      <c r="BG80" s="110"/>
      <c r="BH80" s="110"/>
      <c r="BI80" s="110"/>
      <c r="BJ80" s="110"/>
      <c r="BK80" s="110"/>
      <c r="BL80" s="110"/>
      <c r="BM80" s="110"/>
      <c r="BN80" s="110"/>
      <c r="BO80" s="110"/>
      <c r="BP80" s="110"/>
      <c r="BQ80" s="110"/>
      <c r="BR80" s="110"/>
      <c r="BS80" s="110"/>
      <c r="BT80" s="110"/>
      <c r="BU80" s="110"/>
      <c r="BV80" s="110"/>
      <c r="BW80" s="110"/>
      <c r="BX80" s="110"/>
      <c r="BY80" s="110"/>
      <c r="BZ80" s="110"/>
      <c r="CA80" s="110"/>
      <c r="CB80" s="110"/>
      <c r="CC80" s="110"/>
      <c r="CD80" s="110"/>
      <c r="CE80" s="110"/>
      <c r="CF80" s="110"/>
      <c r="CG80" s="110"/>
      <c r="CH80" s="110"/>
      <c r="CI80" s="110"/>
      <c r="CJ80" s="110"/>
      <c r="CK80" s="110"/>
      <c r="CL80" s="110"/>
      <c r="CM80" s="110"/>
      <c r="CN80" s="110"/>
      <c r="CO80" s="110"/>
      <c r="CP80" s="110"/>
      <c r="CQ80" s="110"/>
      <c r="CR80" s="110"/>
      <c r="CS80" s="110"/>
      <c r="CT80" s="110"/>
      <c r="CU80" s="110"/>
      <c r="CV80" s="110"/>
      <c r="CW80" s="110"/>
      <c r="CX80" s="110"/>
      <c r="CY80" s="110"/>
      <c r="CZ80" s="110"/>
      <c r="DA80" s="110"/>
      <c r="DB80" s="110"/>
      <c r="DC80" s="110"/>
      <c r="DD80" s="110"/>
      <c r="DE80" s="110"/>
      <c r="DF80" s="110"/>
      <c r="DG80" s="110"/>
      <c r="DH80" s="110"/>
      <c r="DI80" s="110"/>
      <c r="DJ80" s="110"/>
      <c r="DK80" s="110"/>
      <c r="DL80" s="110"/>
      <c r="DM80" s="110"/>
      <c r="DN80" s="110"/>
      <c r="DO80" s="110"/>
      <c r="DP80" s="110"/>
      <c r="DQ80" s="110"/>
      <c r="DR80" s="110"/>
      <c r="DS80" s="110"/>
      <c r="DT80" s="110"/>
      <c r="DU80" s="110"/>
      <c r="DV80" s="110"/>
      <c r="DW80" s="110"/>
      <c r="DX80" s="110"/>
      <c r="DY80" s="110"/>
      <c r="DZ80" s="110"/>
      <c r="EA80" s="110"/>
      <c r="EB80" s="110"/>
      <c r="EC80" s="110"/>
      <c r="ED80" s="110"/>
      <c r="EE80" s="110"/>
      <c r="EF80" s="110"/>
      <c r="EG80" s="110"/>
      <c r="EH80" s="110"/>
      <c r="EI80" s="110"/>
      <c r="EJ80" s="110"/>
      <c r="EK80" s="110"/>
      <c r="EL80" s="110"/>
      <c r="EM80" s="110"/>
      <c r="EN80" s="110"/>
      <c r="EO80" s="110"/>
      <c r="EP80" s="110"/>
      <c r="EQ80" s="110"/>
      <c r="ER80" s="110"/>
      <c r="ES80" s="110"/>
      <c r="ET80" s="110"/>
      <c r="EU80" s="110"/>
      <c r="EV80" s="110"/>
      <c r="EW80" s="110"/>
      <c r="EX80" s="110"/>
      <c r="EY80" s="110"/>
      <c r="EZ80" s="110"/>
      <c r="FA80" s="110"/>
      <c r="FB80" s="110"/>
      <c r="FC80" s="110"/>
      <c r="FD80" s="110"/>
      <c r="FE80" s="110"/>
      <c r="FF80" s="110"/>
      <c r="FG80" s="110"/>
      <c r="FH80" s="110"/>
      <c r="FI80" s="110"/>
      <c r="FJ80" s="110"/>
      <c r="FK80" s="110"/>
      <c r="FL80" s="110"/>
      <c r="FM80" s="110"/>
      <c r="FN80" s="110"/>
      <c r="FO80" s="110"/>
      <c r="FP80" s="110"/>
      <c r="FQ80" s="110"/>
      <c r="FR80" s="110"/>
      <c r="FS80" s="110"/>
      <c r="FT80" s="110"/>
      <c r="FU80" s="110"/>
      <c r="FV80" s="110"/>
      <c r="FW80" s="110"/>
      <c r="FX80" s="110"/>
      <c r="FY80" s="110"/>
      <c r="FZ80" s="110"/>
      <c r="GA80" s="110"/>
      <c r="GB80" s="110"/>
      <c r="GC80" s="110"/>
      <c r="GD80" s="110"/>
      <c r="GE80" s="110"/>
      <c r="GF80" s="110"/>
      <c r="GG80" s="110"/>
      <c r="GH80" s="110"/>
      <c r="GI80" s="110"/>
      <c r="GJ80" s="110"/>
      <c r="GK80" s="110"/>
      <c r="GL80" s="110"/>
      <c r="GM80" s="110"/>
      <c r="GN80" s="110"/>
      <c r="GO80" s="110"/>
      <c r="GP80" s="110"/>
      <c r="GQ80" s="110"/>
      <c r="GR80" s="110"/>
      <c r="GS80" s="110"/>
      <c r="GT80" s="110"/>
      <c r="GU80" s="110"/>
      <c r="GV80" s="110"/>
      <c r="GW80" s="110"/>
      <c r="GX80" s="110"/>
      <c r="GY80" s="110"/>
      <c r="GZ80" s="110"/>
      <c r="HA80" s="110"/>
      <c r="HB80" s="110"/>
      <c r="HC80" s="110"/>
      <c r="HD80" s="110"/>
      <c r="HE80" s="110"/>
      <c r="HF80" s="110"/>
      <c r="HG80" s="110"/>
      <c r="HH80" s="110"/>
      <c r="HI80" s="110"/>
      <c r="HJ80" s="110"/>
      <c r="HK80" s="110"/>
      <c r="HL80" s="110"/>
      <c r="HM80" s="110"/>
      <c r="HN80" s="110"/>
      <c r="HO80" s="110"/>
      <c r="HP80" s="110"/>
      <c r="HQ80" s="110"/>
      <c r="HR80" s="110"/>
      <c r="HS80" s="110"/>
      <c r="HT80" s="110"/>
      <c r="HU80" s="110"/>
      <c r="HV80" s="110"/>
      <c r="HW80" s="110"/>
      <c r="HX80" s="110"/>
      <c r="HY80" s="110"/>
      <c r="HZ80" s="110"/>
      <c r="IA80" s="110"/>
      <c r="IB80" s="110"/>
      <c r="IC80" s="110"/>
      <c r="ID80" s="110"/>
      <c r="IE80" s="110"/>
      <c r="IF80" s="110"/>
      <c r="IG80" s="110"/>
      <c r="IH80" s="110"/>
      <c r="II80" s="110"/>
      <c r="IJ80" s="110"/>
      <c r="IK80" s="110"/>
      <c r="IL80" s="110"/>
      <c r="IM80" s="110"/>
      <c r="IN80" s="110"/>
      <c r="IO80" s="110"/>
      <c r="IP80" s="110"/>
      <c r="IQ80" s="110"/>
      <c r="IR80" s="110"/>
      <c r="IS80" s="110"/>
      <c r="IT80" s="110"/>
      <c r="IU80" s="110"/>
      <c r="IV80" s="110"/>
    </row>
    <row r="81" spans="1:256" x14ac:dyDescent="0.2">
      <c r="A81" s="452" t="s">
        <v>140</v>
      </c>
      <c r="B81" s="450" t="s">
        <v>141</v>
      </c>
      <c r="C81" s="53">
        <v>31</v>
      </c>
      <c r="D81" s="512">
        <v>1509098.3700000006</v>
      </c>
      <c r="E81" s="53"/>
      <c r="F81" s="512"/>
      <c r="G81" s="53"/>
      <c r="H81" s="512"/>
      <c r="I81" s="53">
        <v>1</v>
      </c>
      <c r="J81" s="53">
        <v>32</v>
      </c>
      <c r="K81" s="643">
        <v>1509098.3700000006</v>
      </c>
      <c r="L81" s="54">
        <v>0.84839301666405864</v>
      </c>
      <c r="M81" s="54">
        <v>1.4739751266697374</v>
      </c>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110"/>
      <c r="AQ81" s="110"/>
      <c r="AR81" s="110"/>
      <c r="AS81" s="110"/>
      <c r="AT81" s="110"/>
      <c r="AU81" s="110"/>
      <c r="AV81" s="110"/>
      <c r="AW81" s="110"/>
      <c r="AX81" s="110"/>
      <c r="AY81" s="110"/>
      <c r="AZ81" s="110"/>
      <c r="BA81" s="110"/>
      <c r="BB81" s="110"/>
      <c r="BC81" s="110"/>
      <c r="BD81" s="110"/>
      <c r="BE81" s="110"/>
      <c r="BF81" s="110"/>
      <c r="BG81" s="110"/>
      <c r="BH81" s="110"/>
      <c r="BI81" s="110"/>
      <c r="BJ81" s="110"/>
      <c r="BK81" s="110"/>
      <c r="BL81" s="110"/>
      <c r="BM81" s="110"/>
      <c r="BN81" s="110"/>
      <c r="BO81" s="110"/>
      <c r="BP81" s="110"/>
      <c r="BQ81" s="110"/>
      <c r="BR81" s="110"/>
      <c r="BS81" s="110"/>
      <c r="BT81" s="110"/>
      <c r="BU81" s="110"/>
      <c r="BV81" s="110"/>
      <c r="BW81" s="110"/>
      <c r="BX81" s="110"/>
      <c r="BY81" s="110"/>
      <c r="BZ81" s="110"/>
      <c r="CA81" s="110"/>
      <c r="CB81" s="110"/>
      <c r="CC81" s="110"/>
      <c r="CD81" s="110"/>
      <c r="CE81" s="110"/>
      <c r="CF81" s="110"/>
      <c r="CG81" s="110"/>
      <c r="CH81" s="110"/>
      <c r="CI81" s="110"/>
      <c r="CJ81" s="110"/>
      <c r="CK81" s="110"/>
      <c r="CL81" s="110"/>
      <c r="CM81" s="110"/>
      <c r="CN81" s="110"/>
      <c r="CO81" s="110"/>
      <c r="CP81" s="110"/>
      <c r="CQ81" s="110"/>
      <c r="CR81" s="110"/>
      <c r="CS81" s="110"/>
      <c r="CT81" s="110"/>
      <c r="CU81" s="110"/>
      <c r="CV81" s="110"/>
      <c r="CW81" s="110"/>
      <c r="CX81" s="110"/>
      <c r="CY81" s="110"/>
      <c r="CZ81" s="110"/>
      <c r="DA81" s="110"/>
      <c r="DB81" s="110"/>
      <c r="DC81" s="110"/>
      <c r="DD81" s="110"/>
      <c r="DE81" s="110"/>
      <c r="DF81" s="110"/>
      <c r="DG81" s="110"/>
      <c r="DH81" s="110"/>
      <c r="DI81" s="110"/>
      <c r="DJ81" s="110"/>
      <c r="DK81" s="110"/>
      <c r="DL81" s="110"/>
      <c r="DM81" s="110"/>
      <c r="DN81" s="110"/>
      <c r="DO81" s="110"/>
      <c r="DP81" s="110"/>
      <c r="DQ81" s="110"/>
      <c r="DR81" s="110"/>
      <c r="DS81" s="110"/>
      <c r="DT81" s="110"/>
      <c r="DU81" s="110"/>
      <c r="DV81" s="110"/>
      <c r="DW81" s="110"/>
      <c r="DX81" s="110"/>
      <c r="DY81" s="110"/>
      <c r="DZ81" s="110"/>
      <c r="EA81" s="110"/>
      <c r="EB81" s="110"/>
      <c r="EC81" s="110"/>
      <c r="ED81" s="110"/>
      <c r="EE81" s="110"/>
      <c r="EF81" s="110"/>
      <c r="EG81" s="110"/>
      <c r="EH81" s="110"/>
      <c r="EI81" s="110"/>
      <c r="EJ81" s="110"/>
      <c r="EK81" s="110"/>
      <c r="EL81" s="110"/>
      <c r="EM81" s="110"/>
      <c r="EN81" s="110"/>
      <c r="EO81" s="110"/>
      <c r="EP81" s="110"/>
      <c r="EQ81" s="110"/>
      <c r="ER81" s="110"/>
      <c r="ES81" s="110"/>
      <c r="ET81" s="110"/>
      <c r="EU81" s="110"/>
      <c r="EV81" s="110"/>
      <c r="EW81" s="110"/>
      <c r="EX81" s="110"/>
      <c r="EY81" s="110"/>
      <c r="EZ81" s="110"/>
      <c r="FA81" s="110"/>
      <c r="FB81" s="110"/>
      <c r="FC81" s="110"/>
      <c r="FD81" s="110"/>
      <c r="FE81" s="110"/>
      <c r="FF81" s="110"/>
      <c r="FG81" s="110"/>
      <c r="FH81" s="110"/>
      <c r="FI81" s="110"/>
      <c r="FJ81" s="110"/>
      <c r="FK81" s="110"/>
      <c r="FL81" s="110"/>
      <c r="FM81" s="110"/>
      <c r="FN81" s="110"/>
      <c r="FO81" s="110"/>
      <c r="FP81" s="110"/>
      <c r="FQ81" s="110"/>
      <c r="FR81" s="110"/>
      <c r="FS81" s="110"/>
      <c r="FT81" s="110"/>
      <c r="FU81" s="110"/>
      <c r="FV81" s="110"/>
      <c r="FW81" s="110"/>
      <c r="FX81" s="110"/>
      <c r="FY81" s="110"/>
      <c r="FZ81" s="110"/>
      <c r="GA81" s="110"/>
      <c r="GB81" s="110"/>
      <c r="GC81" s="110"/>
      <c r="GD81" s="110"/>
      <c r="GE81" s="110"/>
      <c r="GF81" s="110"/>
      <c r="GG81" s="110"/>
      <c r="GH81" s="110"/>
      <c r="GI81" s="110"/>
      <c r="GJ81" s="110"/>
      <c r="GK81" s="110"/>
      <c r="GL81" s="110"/>
      <c r="GM81" s="110"/>
      <c r="GN81" s="110"/>
      <c r="GO81" s="110"/>
      <c r="GP81" s="110"/>
      <c r="GQ81" s="110"/>
      <c r="GR81" s="110"/>
      <c r="GS81" s="110"/>
      <c r="GT81" s="110"/>
      <c r="GU81" s="110"/>
      <c r="GV81" s="110"/>
      <c r="GW81" s="110"/>
      <c r="GX81" s="110"/>
      <c r="GY81" s="110"/>
      <c r="GZ81" s="110"/>
      <c r="HA81" s="110"/>
      <c r="HB81" s="110"/>
      <c r="HC81" s="110"/>
      <c r="HD81" s="110"/>
      <c r="HE81" s="110"/>
      <c r="HF81" s="110"/>
      <c r="HG81" s="110"/>
      <c r="HH81" s="110"/>
      <c r="HI81" s="110"/>
      <c r="HJ81" s="110"/>
      <c r="HK81" s="110"/>
      <c r="HL81" s="110"/>
      <c r="HM81" s="110"/>
      <c r="HN81" s="110"/>
      <c r="HO81" s="110"/>
      <c r="HP81" s="110"/>
      <c r="HQ81" s="110"/>
      <c r="HR81" s="110"/>
      <c r="HS81" s="110"/>
      <c r="HT81" s="110"/>
      <c r="HU81" s="110"/>
      <c r="HV81" s="110"/>
      <c r="HW81" s="110"/>
      <c r="HX81" s="110"/>
      <c r="HY81" s="110"/>
      <c r="HZ81" s="110"/>
      <c r="IA81" s="110"/>
      <c r="IB81" s="110"/>
      <c r="IC81" s="110"/>
      <c r="ID81" s="110"/>
      <c r="IE81" s="110"/>
      <c r="IF81" s="110"/>
      <c r="IG81" s="110"/>
      <c r="IH81" s="110"/>
      <c r="II81" s="110"/>
      <c r="IJ81" s="110"/>
      <c r="IK81" s="110"/>
      <c r="IL81" s="110"/>
      <c r="IM81" s="110"/>
      <c r="IN81" s="110"/>
      <c r="IO81" s="110"/>
      <c r="IP81" s="110"/>
      <c r="IQ81" s="110"/>
      <c r="IR81" s="110"/>
      <c r="IS81" s="110"/>
      <c r="IT81" s="110"/>
      <c r="IU81" s="110"/>
      <c r="IV81" s="110"/>
    </row>
    <row r="82" spans="1:256" x14ac:dyDescent="0.2">
      <c r="A82" s="451" t="s">
        <v>142</v>
      </c>
      <c r="B82" s="449" t="s">
        <v>143</v>
      </c>
      <c r="C82" s="50">
        <v>5</v>
      </c>
      <c r="D82" s="511">
        <v>293308.45</v>
      </c>
      <c r="E82" s="50"/>
      <c r="F82" s="511"/>
      <c r="G82" s="50"/>
      <c r="H82" s="511"/>
      <c r="I82" s="50">
        <v>1</v>
      </c>
      <c r="J82" s="50">
        <v>6</v>
      </c>
      <c r="K82" s="511">
        <v>293308.45</v>
      </c>
      <c r="L82" s="51">
        <v>0.16489371776908029</v>
      </c>
      <c r="M82" s="51">
        <v>0.27637033625057578</v>
      </c>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c r="AX82" s="110"/>
      <c r="AY82" s="110"/>
      <c r="AZ82" s="110"/>
      <c r="BA82" s="110"/>
      <c r="BB82" s="110"/>
      <c r="BC82" s="110"/>
      <c r="BD82" s="110"/>
      <c r="BE82" s="110"/>
      <c r="BF82" s="110"/>
      <c r="BG82" s="110"/>
      <c r="BH82" s="110"/>
      <c r="BI82" s="110"/>
      <c r="BJ82" s="110"/>
      <c r="BK82" s="110"/>
      <c r="BL82" s="110"/>
      <c r="BM82" s="110"/>
      <c r="BN82" s="110"/>
      <c r="BO82" s="110"/>
      <c r="BP82" s="110"/>
      <c r="BQ82" s="110"/>
      <c r="BR82" s="110"/>
      <c r="BS82" s="110"/>
      <c r="BT82" s="110"/>
      <c r="BU82" s="110"/>
      <c r="BV82" s="110"/>
      <c r="BW82" s="110"/>
      <c r="BX82" s="110"/>
      <c r="BY82" s="110"/>
      <c r="BZ82" s="110"/>
      <c r="CA82" s="110"/>
      <c r="CB82" s="110"/>
      <c r="CC82" s="110"/>
      <c r="CD82" s="110"/>
      <c r="CE82" s="110"/>
      <c r="CF82" s="110"/>
      <c r="CG82" s="110"/>
      <c r="CH82" s="110"/>
      <c r="CI82" s="110"/>
      <c r="CJ82" s="110"/>
      <c r="CK82" s="110"/>
      <c r="CL82" s="110"/>
      <c r="CM82" s="110"/>
      <c r="CN82" s="110"/>
      <c r="CO82" s="110"/>
      <c r="CP82" s="110"/>
      <c r="CQ82" s="110"/>
      <c r="CR82" s="110"/>
      <c r="CS82" s="110"/>
      <c r="CT82" s="110"/>
      <c r="CU82" s="110"/>
      <c r="CV82" s="110"/>
      <c r="CW82" s="110"/>
      <c r="CX82" s="110"/>
      <c r="CY82" s="110"/>
      <c r="CZ82" s="110"/>
      <c r="DA82" s="110"/>
      <c r="DB82" s="110"/>
      <c r="DC82" s="110"/>
      <c r="DD82" s="110"/>
      <c r="DE82" s="110"/>
      <c r="DF82" s="110"/>
      <c r="DG82" s="110"/>
      <c r="DH82" s="110"/>
      <c r="DI82" s="110"/>
      <c r="DJ82" s="110"/>
      <c r="DK82" s="110"/>
      <c r="DL82" s="110"/>
      <c r="DM82" s="110"/>
      <c r="DN82" s="110"/>
      <c r="DO82" s="110"/>
      <c r="DP82" s="110"/>
      <c r="DQ82" s="110"/>
      <c r="DR82" s="110"/>
      <c r="DS82" s="110"/>
      <c r="DT82" s="110"/>
      <c r="DU82" s="110"/>
      <c r="DV82" s="110"/>
      <c r="DW82" s="110"/>
      <c r="DX82" s="110"/>
      <c r="DY82" s="110"/>
      <c r="DZ82" s="110"/>
      <c r="EA82" s="110"/>
      <c r="EB82" s="110"/>
      <c r="EC82" s="110"/>
      <c r="ED82" s="110"/>
      <c r="EE82" s="110"/>
      <c r="EF82" s="110"/>
      <c r="EG82" s="110"/>
      <c r="EH82" s="110"/>
      <c r="EI82" s="110"/>
      <c r="EJ82" s="110"/>
      <c r="EK82" s="110"/>
      <c r="EL82" s="110"/>
      <c r="EM82" s="110"/>
      <c r="EN82" s="110"/>
      <c r="EO82" s="110"/>
      <c r="EP82" s="110"/>
      <c r="EQ82" s="110"/>
      <c r="ER82" s="110"/>
      <c r="ES82" s="110"/>
      <c r="ET82" s="110"/>
      <c r="EU82" s="110"/>
      <c r="EV82" s="110"/>
      <c r="EW82" s="110"/>
      <c r="EX82" s="110"/>
      <c r="EY82" s="110"/>
      <c r="EZ82" s="110"/>
      <c r="FA82" s="110"/>
      <c r="FB82" s="110"/>
      <c r="FC82" s="110"/>
      <c r="FD82" s="110"/>
      <c r="FE82" s="110"/>
      <c r="FF82" s="110"/>
      <c r="FG82" s="110"/>
      <c r="FH82" s="110"/>
      <c r="FI82" s="110"/>
      <c r="FJ82" s="110"/>
      <c r="FK82" s="110"/>
      <c r="FL82" s="110"/>
      <c r="FM82" s="110"/>
      <c r="FN82" s="110"/>
      <c r="FO82" s="110"/>
      <c r="FP82" s="110"/>
      <c r="FQ82" s="110"/>
      <c r="FR82" s="110"/>
      <c r="FS82" s="110"/>
      <c r="FT82" s="110"/>
      <c r="FU82" s="110"/>
      <c r="FV82" s="110"/>
      <c r="FW82" s="110"/>
      <c r="FX82" s="110"/>
      <c r="FY82" s="110"/>
      <c r="FZ82" s="110"/>
      <c r="GA82" s="110"/>
      <c r="GB82" s="110"/>
      <c r="GC82" s="110"/>
      <c r="GD82" s="110"/>
      <c r="GE82" s="110"/>
      <c r="GF82" s="110"/>
      <c r="GG82" s="110"/>
      <c r="GH82" s="110"/>
      <c r="GI82" s="110"/>
      <c r="GJ82" s="110"/>
      <c r="GK82" s="110"/>
      <c r="GL82" s="110"/>
      <c r="GM82" s="110"/>
      <c r="GN82" s="110"/>
      <c r="GO82" s="110"/>
      <c r="GP82" s="110"/>
      <c r="GQ82" s="110"/>
      <c r="GR82" s="110"/>
      <c r="GS82" s="110"/>
      <c r="GT82" s="110"/>
      <c r="GU82" s="110"/>
      <c r="GV82" s="110"/>
      <c r="GW82" s="110"/>
      <c r="GX82" s="110"/>
      <c r="GY82" s="110"/>
      <c r="GZ82" s="110"/>
      <c r="HA82" s="110"/>
      <c r="HB82" s="110"/>
      <c r="HC82" s="110"/>
      <c r="HD82" s="110"/>
      <c r="HE82" s="110"/>
      <c r="HF82" s="110"/>
      <c r="HG82" s="110"/>
      <c r="HH82" s="110"/>
      <c r="HI82" s="110"/>
      <c r="HJ82" s="110"/>
      <c r="HK82" s="110"/>
      <c r="HL82" s="110"/>
      <c r="HM82" s="110"/>
      <c r="HN82" s="110"/>
      <c r="HO82" s="110"/>
      <c r="HP82" s="110"/>
      <c r="HQ82" s="110"/>
      <c r="HR82" s="110"/>
      <c r="HS82" s="110"/>
      <c r="HT82" s="110"/>
      <c r="HU82" s="110"/>
      <c r="HV82" s="110"/>
      <c r="HW82" s="110"/>
      <c r="HX82" s="110"/>
      <c r="HY82" s="110"/>
      <c r="HZ82" s="110"/>
      <c r="IA82" s="110"/>
      <c r="IB82" s="110"/>
      <c r="IC82" s="110"/>
      <c r="ID82" s="110"/>
      <c r="IE82" s="110"/>
      <c r="IF82" s="110"/>
      <c r="IG82" s="110"/>
      <c r="IH82" s="110"/>
      <c r="II82" s="110"/>
      <c r="IJ82" s="110"/>
      <c r="IK82" s="110"/>
      <c r="IL82" s="110"/>
      <c r="IM82" s="110"/>
      <c r="IN82" s="110"/>
      <c r="IO82" s="110"/>
      <c r="IP82" s="110"/>
      <c r="IQ82" s="110"/>
      <c r="IR82" s="110"/>
      <c r="IS82" s="110"/>
      <c r="IT82" s="110"/>
      <c r="IU82" s="110"/>
      <c r="IV82" s="110"/>
    </row>
    <row r="83" spans="1:256" x14ac:dyDescent="0.2">
      <c r="A83" s="452" t="s">
        <v>365</v>
      </c>
      <c r="B83" s="450" t="s">
        <v>366</v>
      </c>
      <c r="C83" s="53">
        <v>2</v>
      </c>
      <c r="D83" s="512">
        <v>116579.41</v>
      </c>
      <c r="E83" s="53"/>
      <c r="F83" s="512"/>
      <c r="G83" s="53"/>
      <c r="H83" s="512"/>
      <c r="I83" s="53">
        <v>0</v>
      </c>
      <c r="J83" s="53">
        <v>2</v>
      </c>
      <c r="K83" s="643">
        <v>116579.41</v>
      </c>
      <c r="L83" s="54">
        <v>6.5539238062271646E-2</v>
      </c>
      <c r="M83" s="54">
        <v>9.2123445416858588E-2</v>
      </c>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110"/>
      <c r="DF83" s="110"/>
      <c r="DG83" s="110"/>
      <c r="DH83" s="110"/>
      <c r="DI83" s="110"/>
      <c r="DJ83" s="110"/>
      <c r="DK83" s="110"/>
      <c r="DL83" s="110"/>
      <c r="DM83" s="110"/>
      <c r="DN83" s="110"/>
      <c r="DO83" s="110"/>
      <c r="DP83" s="110"/>
      <c r="DQ83" s="110"/>
      <c r="DR83" s="110"/>
      <c r="DS83" s="110"/>
      <c r="DT83" s="110"/>
      <c r="DU83" s="110"/>
      <c r="DV83" s="110"/>
      <c r="DW83" s="110"/>
      <c r="DX83" s="110"/>
      <c r="DY83" s="110"/>
      <c r="DZ83" s="110"/>
      <c r="EA83" s="110"/>
      <c r="EB83" s="110"/>
      <c r="EC83" s="110"/>
      <c r="ED83" s="110"/>
      <c r="EE83" s="110"/>
      <c r="EF83" s="110"/>
      <c r="EG83" s="110"/>
      <c r="EH83" s="110"/>
      <c r="EI83" s="110"/>
      <c r="EJ83" s="110"/>
      <c r="EK83" s="110"/>
      <c r="EL83" s="110"/>
      <c r="EM83" s="110"/>
      <c r="EN83" s="110"/>
      <c r="EO83" s="110"/>
      <c r="EP83" s="110"/>
      <c r="EQ83" s="110"/>
      <c r="ER83" s="110"/>
      <c r="ES83" s="110"/>
      <c r="ET83" s="110"/>
      <c r="EU83" s="110"/>
      <c r="EV83" s="110"/>
      <c r="EW83" s="110"/>
      <c r="EX83" s="110"/>
      <c r="EY83" s="110"/>
      <c r="EZ83" s="110"/>
      <c r="FA83" s="110"/>
      <c r="FB83" s="110"/>
      <c r="FC83" s="110"/>
      <c r="FD83" s="110"/>
      <c r="FE83" s="110"/>
      <c r="FF83" s="110"/>
      <c r="FG83" s="110"/>
      <c r="FH83" s="110"/>
      <c r="FI83" s="110"/>
      <c r="FJ83" s="110"/>
      <c r="FK83" s="110"/>
      <c r="FL83" s="110"/>
      <c r="FM83" s="110"/>
      <c r="FN83" s="110"/>
      <c r="FO83" s="110"/>
      <c r="FP83" s="110"/>
      <c r="FQ83" s="110"/>
      <c r="FR83" s="110"/>
      <c r="FS83" s="110"/>
      <c r="FT83" s="110"/>
      <c r="FU83" s="110"/>
      <c r="FV83" s="110"/>
      <c r="FW83" s="110"/>
      <c r="FX83" s="110"/>
      <c r="FY83" s="110"/>
      <c r="FZ83" s="110"/>
      <c r="GA83" s="110"/>
      <c r="GB83" s="110"/>
      <c r="GC83" s="110"/>
      <c r="GD83" s="110"/>
      <c r="GE83" s="110"/>
      <c r="GF83" s="110"/>
      <c r="GG83" s="110"/>
      <c r="GH83" s="110"/>
      <c r="GI83" s="110"/>
      <c r="GJ83" s="110"/>
      <c r="GK83" s="110"/>
      <c r="GL83" s="110"/>
      <c r="GM83" s="110"/>
      <c r="GN83" s="110"/>
      <c r="GO83" s="110"/>
      <c r="GP83" s="110"/>
      <c r="GQ83" s="110"/>
      <c r="GR83" s="110"/>
      <c r="GS83" s="110"/>
      <c r="GT83" s="110"/>
      <c r="GU83" s="110"/>
      <c r="GV83" s="110"/>
      <c r="GW83" s="110"/>
      <c r="GX83" s="110"/>
      <c r="GY83" s="110"/>
      <c r="GZ83" s="110"/>
      <c r="HA83" s="110"/>
      <c r="HB83" s="110"/>
      <c r="HC83" s="110"/>
      <c r="HD83" s="110"/>
      <c r="HE83" s="110"/>
      <c r="HF83" s="110"/>
      <c r="HG83" s="110"/>
      <c r="HH83" s="110"/>
      <c r="HI83" s="110"/>
      <c r="HJ83" s="110"/>
      <c r="HK83" s="110"/>
      <c r="HL83" s="110"/>
      <c r="HM83" s="110"/>
      <c r="HN83" s="110"/>
      <c r="HO83" s="110"/>
      <c r="HP83" s="110"/>
      <c r="HQ83" s="110"/>
      <c r="HR83" s="110"/>
      <c r="HS83" s="110"/>
      <c r="HT83" s="110"/>
      <c r="HU83" s="110"/>
      <c r="HV83" s="110"/>
      <c r="HW83" s="110"/>
      <c r="HX83" s="110"/>
      <c r="HY83" s="110"/>
      <c r="HZ83" s="110"/>
      <c r="IA83" s="110"/>
      <c r="IB83" s="110"/>
      <c r="IC83" s="110"/>
      <c r="ID83" s="110"/>
      <c r="IE83" s="110"/>
      <c r="IF83" s="110"/>
      <c r="IG83" s="110"/>
      <c r="IH83" s="110"/>
      <c r="II83" s="110"/>
      <c r="IJ83" s="110"/>
      <c r="IK83" s="110"/>
      <c r="IL83" s="110"/>
      <c r="IM83" s="110"/>
      <c r="IN83" s="110"/>
      <c r="IO83" s="110"/>
      <c r="IP83" s="110"/>
      <c r="IQ83" s="110"/>
      <c r="IR83" s="110"/>
      <c r="IS83" s="110"/>
      <c r="IT83" s="110"/>
      <c r="IU83" s="110"/>
      <c r="IV83" s="110"/>
    </row>
    <row r="84" spans="1:256" ht="33.75" x14ac:dyDescent="0.2">
      <c r="A84" s="451" t="s">
        <v>146</v>
      </c>
      <c r="B84" s="449" t="s">
        <v>147</v>
      </c>
      <c r="C84" s="50">
        <v>1</v>
      </c>
      <c r="D84" s="511">
        <v>56360</v>
      </c>
      <c r="E84" s="50"/>
      <c r="F84" s="511"/>
      <c r="G84" s="50"/>
      <c r="H84" s="511"/>
      <c r="I84" s="50">
        <v>0</v>
      </c>
      <c r="J84" s="50">
        <v>1</v>
      </c>
      <c r="K84" s="511">
        <v>56360</v>
      </c>
      <c r="L84" s="51">
        <v>3.1684767123024808E-2</v>
      </c>
      <c r="M84" s="51">
        <v>4.6061722708429294E-2</v>
      </c>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c r="AL84" s="110"/>
      <c r="AM84" s="110"/>
      <c r="AN84" s="110"/>
      <c r="AO84" s="110"/>
      <c r="AP84" s="110"/>
      <c r="AQ84" s="110"/>
      <c r="AR84" s="110"/>
      <c r="AS84" s="110"/>
      <c r="AT84" s="110"/>
      <c r="AU84" s="110"/>
      <c r="AV84" s="110"/>
      <c r="AW84" s="110"/>
      <c r="AX84" s="110"/>
      <c r="AY84" s="110"/>
      <c r="AZ84" s="110"/>
      <c r="BA84" s="110"/>
      <c r="BB84" s="110"/>
      <c r="BC84" s="110"/>
      <c r="BD84" s="110"/>
      <c r="BE84" s="110"/>
      <c r="BF84" s="110"/>
      <c r="BG84" s="110"/>
      <c r="BH84" s="110"/>
      <c r="BI84" s="110"/>
      <c r="BJ84" s="110"/>
      <c r="BK84" s="110"/>
      <c r="BL84" s="110"/>
      <c r="BM84" s="110"/>
      <c r="BN84" s="110"/>
      <c r="BO84" s="110"/>
      <c r="BP84" s="110"/>
      <c r="BQ84" s="110"/>
      <c r="BR84" s="110"/>
      <c r="BS84" s="110"/>
      <c r="BT84" s="110"/>
      <c r="BU84" s="110"/>
      <c r="BV84" s="110"/>
      <c r="BW84" s="110"/>
      <c r="BX84" s="110"/>
      <c r="BY84" s="110"/>
      <c r="BZ84" s="110"/>
      <c r="CA84" s="110"/>
      <c r="CB84" s="110"/>
      <c r="CC84" s="110"/>
      <c r="CD84" s="110"/>
      <c r="CE84" s="110"/>
      <c r="CF84" s="110"/>
      <c r="CG84" s="110"/>
      <c r="CH84" s="110"/>
      <c r="CI84" s="110"/>
      <c r="CJ84" s="110"/>
      <c r="CK84" s="110"/>
      <c r="CL84" s="110"/>
      <c r="CM84" s="110"/>
      <c r="CN84" s="110"/>
      <c r="CO84" s="110"/>
      <c r="CP84" s="110"/>
      <c r="CQ84" s="110"/>
      <c r="CR84" s="110"/>
      <c r="CS84" s="110"/>
      <c r="CT84" s="110"/>
      <c r="CU84" s="110"/>
      <c r="CV84" s="110"/>
      <c r="CW84" s="110"/>
      <c r="CX84" s="110"/>
      <c r="CY84" s="110"/>
      <c r="CZ84" s="110"/>
      <c r="DA84" s="110"/>
      <c r="DB84" s="110"/>
      <c r="DC84" s="110"/>
      <c r="DD84" s="110"/>
      <c r="DE84" s="110"/>
      <c r="DF84" s="110"/>
      <c r="DG84" s="110"/>
      <c r="DH84" s="110"/>
      <c r="DI84" s="110"/>
      <c r="DJ84" s="110"/>
      <c r="DK84" s="110"/>
      <c r="DL84" s="110"/>
      <c r="DM84" s="110"/>
      <c r="DN84" s="110"/>
      <c r="DO84" s="110"/>
      <c r="DP84" s="110"/>
      <c r="DQ84" s="110"/>
      <c r="DR84" s="110"/>
      <c r="DS84" s="110"/>
      <c r="DT84" s="110"/>
      <c r="DU84" s="110"/>
      <c r="DV84" s="110"/>
      <c r="DW84" s="110"/>
      <c r="DX84" s="110"/>
      <c r="DY84" s="110"/>
      <c r="DZ84" s="110"/>
      <c r="EA84" s="110"/>
      <c r="EB84" s="110"/>
      <c r="EC84" s="110"/>
      <c r="ED84" s="110"/>
      <c r="EE84" s="110"/>
      <c r="EF84" s="110"/>
      <c r="EG84" s="110"/>
      <c r="EH84" s="110"/>
      <c r="EI84" s="110"/>
      <c r="EJ84" s="110"/>
      <c r="EK84" s="110"/>
      <c r="EL84" s="110"/>
      <c r="EM84" s="110"/>
      <c r="EN84" s="110"/>
      <c r="EO84" s="110"/>
      <c r="EP84" s="110"/>
      <c r="EQ84" s="110"/>
      <c r="ER84" s="110"/>
      <c r="ES84" s="110"/>
      <c r="ET84" s="110"/>
      <c r="EU84" s="110"/>
      <c r="EV84" s="110"/>
      <c r="EW84" s="110"/>
      <c r="EX84" s="110"/>
      <c r="EY84" s="110"/>
      <c r="EZ84" s="110"/>
      <c r="FA84" s="110"/>
      <c r="FB84" s="110"/>
      <c r="FC84" s="110"/>
      <c r="FD84" s="110"/>
      <c r="FE84" s="110"/>
      <c r="FF84" s="110"/>
      <c r="FG84" s="110"/>
      <c r="FH84" s="110"/>
      <c r="FI84" s="110"/>
      <c r="FJ84" s="110"/>
      <c r="FK84" s="110"/>
      <c r="FL84" s="110"/>
      <c r="FM84" s="110"/>
      <c r="FN84" s="110"/>
      <c r="FO84" s="110"/>
      <c r="FP84" s="110"/>
      <c r="FQ84" s="110"/>
      <c r="FR84" s="110"/>
      <c r="FS84" s="110"/>
      <c r="FT84" s="110"/>
      <c r="FU84" s="110"/>
      <c r="FV84" s="110"/>
      <c r="FW84" s="110"/>
      <c r="FX84" s="110"/>
      <c r="FY84" s="110"/>
      <c r="FZ84" s="110"/>
      <c r="GA84" s="110"/>
      <c r="GB84" s="110"/>
      <c r="GC84" s="110"/>
      <c r="GD84" s="110"/>
      <c r="GE84" s="110"/>
      <c r="GF84" s="110"/>
      <c r="GG84" s="110"/>
      <c r="GH84" s="110"/>
      <c r="GI84" s="110"/>
      <c r="GJ84" s="110"/>
      <c r="GK84" s="110"/>
      <c r="GL84" s="110"/>
      <c r="GM84" s="110"/>
      <c r="GN84" s="110"/>
      <c r="GO84" s="110"/>
      <c r="GP84" s="110"/>
      <c r="GQ84" s="110"/>
      <c r="GR84" s="110"/>
      <c r="GS84" s="110"/>
      <c r="GT84" s="110"/>
      <c r="GU84" s="110"/>
      <c r="GV84" s="110"/>
      <c r="GW84" s="110"/>
      <c r="GX84" s="110"/>
      <c r="GY84" s="110"/>
      <c r="GZ84" s="110"/>
      <c r="HA84" s="110"/>
      <c r="HB84" s="110"/>
      <c r="HC84" s="110"/>
      <c r="HD84" s="110"/>
      <c r="HE84" s="110"/>
      <c r="HF84" s="110"/>
      <c r="HG84" s="110"/>
      <c r="HH84" s="110"/>
      <c r="HI84" s="110"/>
      <c r="HJ84" s="110"/>
      <c r="HK84" s="110"/>
      <c r="HL84" s="110"/>
      <c r="HM84" s="110"/>
      <c r="HN84" s="110"/>
      <c r="HO84" s="110"/>
      <c r="HP84" s="110"/>
      <c r="HQ84" s="110"/>
      <c r="HR84" s="110"/>
      <c r="HS84" s="110"/>
      <c r="HT84" s="110"/>
      <c r="HU84" s="110"/>
      <c r="HV84" s="110"/>
      <c r="HW84" s="110"/>
      <c r="HX84" s="110"/>
      <c r="HY84" s="110"/>
      <c r="HZ84" s="110"/>
      <c r="IA84" s="110"/>
      <c r="IB84" s="110"/>
      <c r="IC84" s="110"/>
      <c r="ID84" s="110"/>
      <c r="IE84" s="110"/>
      <c r="IF84" s="110"/>
      <c r="IG84" s="110"/>
      <c r="IH84" s="110"/>
      <c r="II84" s="110"/>
      <c r="IJ84" s="110"/>
      <c r="IK84" s="110"/>
      <c r="IL84" s="110"/>
      <c r="IM84" s="110"/>
      <c r="IN84" s="110"/>
      <c r="IO84" s="110"/>
      <c r="IP84" s="110"/>
      <c r="IQ84" s="110"/>
      <c r="IR84" s="110"/>
      <c r="IS84" s="110"/>
      <c r="IT84" s="110"/>
      <c r="IU84" s="110"/>
      <c r="IV84" s="110"/>
    </row>
    <row r="85" spans="1:256" x14ac:dyDescent="0.2">
      <c r="A85" s="452" t="s">
        <v>148</v>
      </c>
      <c r="B85" s="450" t="s">
        <v>149</v>
      </c>
      <c r="C85" s="53">
        <v>126</v>
      </c>
      <c r="D85" s="512">
        <v>13038028.760000002</v>
      </c>
      <c r="E85" s="53">
        <v>7</v>
      </c>
      <c r="F85" s="512">
        <v>152009.82</v>
      </c>
      <c r="G85" s="53">
        <v>2</v>
      </c>
      <c r="H85" s="512">
        <v>-24812.059999999998</v>
      </c>
      <c r="I85" s="53">
        <v>1</v>
      </c>
      <c r="J85" s="53">
        <v>136</v>
      </c>
      <c r="K85" s="643">
        <v>13165226.520000001</v>
      </c>
      <c r="L85" s="54">
        <v>7.4012976651538391</v>
      </c>
      <c r="M85" s="54">
        <v>6.2643942883463843</v>
      </c>
      <c r="N85" s="110"/>
      <c r="O85" s="110"/>
      <c r="P85" s="110"/>
      <c r="Q85" s="110"/>
      <c r="R85" s="110"/>
      <c r="S85" s="110"/>
      <c r="T85" s="110"/>
      <c r="U85" s="110"/>
      <c r="V85" s="110"/>
      <c r="W85" s="110"/>
      <c r="X85" s="110"/>
      <c r="Y85" s="110"/>
      <c r="Z85" s="110"/>
      <c r="AA85" s="110"/>
      <c r="AB85" s="110"/>
      <c r="AC85" s="110"/>
      <c r="AD85" s="110"/>
      <c r="AE85" s="110"/>
      <c r="AF85" s="110"/>
      <c r="AG85" s="110"/>
      <c r="AH85" s="110"/>
      <c r="AI85" s="110"/>
      <c r="AJ85" s="110"/>
      <c r="AK85" s="110"/>
      <c r="AL85" s="110"/>
      <c r="AM85" s="110"/>
      <c r="AN85" s="110"/>
      <c r="AO85" s="110"/>
      <c r="AP85" s="110"/>
      <c r="AQ85" s="110"/>
      <c r="AR85" s="110"/>
      <c r="AS85" s="110"/>
      <c r="AT85" s="110"/>
      <c r="AU85" s="110"/>
      <c r="AV85" s="110"/>
      <c r="AW85" s="110"/>
      <c r="AX85" s="110"/>
      <c r="AY85" s="110"/>
      <c r="AZ85" s="110"/>
      <c r="BA85" s="110"/>
      <c r="BB85" s="110"/>
      <c r="BC85" s="110"/>
      <c r="BD85" s="110"/>
      <c r="BE85" s="110"/>
      <c r="BF85" s="110"/>
      <c r="BG85" s="110"/>
      <c r="BH85" s="110"/>
      <c r="BI85" s="110"/>
      <c r="BJ85" s="110"/>
      <c r="BK85" s="110"/>
      <c r="BL85" s="110"/>
      <c r="BM85" s="110"/>
      <c r="BN85" s="110"/>
      <c r="BO85" s="110"/>
      <c r="BP85" s="110"/>
      <c r="BQ85" s="110"/>
      <c r="BR85" s="110"/>
      <c r="BS85" s="110"/>
      <c r="BT85" s="110"/>
      <c r="BU85" s="110"/>
      <c r="BV85" s="110"/>
      <c r="BW85" s="110"/>
      <c r="BX85" s="110"/>
      <c r="BY85" s="110"/>
      <c r="BZ85" s="110"/>
      <c r="CA85" s="110"/>
      <c r="CB85" s="110"/>
      <c r="CC85" s="110"/>
      <c r="CD85" s="110"/>
      <c r="CE85" s="110"/>
      <c r="CF85" s="110"/>
      <c r="CG85" s="110"/>
      <c r="CH85" s="110"/>
      <c r="CI85" s="110"/>
      <c r="CJ85" s="110"/>
      <c r="CK85" s="110"/>
      <c r="CL85" s="110"/>
      <c r="CM85" s="110"/>
      <c r="CN85" s="110"/>
      <c r="CO85" s="110"/>
      <c r="CP85" s="110"/>
      <c r="CQ85" s="110"/>
      <c r="CR85" s="110"/>
      <c r="CS85" s="110"/>
      <c r="CT85" s="110"/>
      <c r="CU85" s="110"/>
      <c r="CV85" s="110"/>
      <c r="CW85" s="110"/>
      <c r="CX85" s="110"/>
      <c r="CY85" s="110"/>
      <c r="CZ85" s="110"/>
      <c r="DA85" s="110"/>
      <c r="DB85" s="110"/>
      <c r="DC85" s="110"/>
      <c r="DD85" s="110"/>
      <c r="DE85" s="110"/>
      <c r="DF85" s="110"/>
      <c r="DG85" s="110"/>
      <c r="DH85" s="110"/>
      <c r="DI85" s="110"/>
      <c r="DJ85" s="110"/>
      <c r="DK85" s="110"/>
      <c r="DL85" s="110"/>
      <c r="DM85" s="110"/>
      <c r="DN85" s="110"/>
      <c r="DO85" s="110"/>
      <c r="DP85" s="110"/>
      <c r="DQ85" s="110"/>
      <c r="DR85" s="110"/>
      <c r="DS85" s="110"/>
      <c r="DT85" s="110"/>
      <c r="DU85" s="110"/>
      <c r="DV85" s="110"/>
      <c r="DW85" s="110"/>
      <c r="DX85" s="110"/>
      <c r="DY85" s="110"/>
      <c r="DZ85" s="110"/>
      <c r="EA85" s="110"/>
      <c r="EB85" s="110"/>
      <c r="EC85" s="110"/>
      <c r="ED85" s="110"/>
      <c r="EE85" s="110"/>
      <c r="EF85" s="110"/>
      <c r="EG85" s="110"/>
      <c r="EH85" s="110"/>
      <c r="EI85" s="110"/>
      <c r="EJ85" s="110"/>
      <c r="EK85" s="110"/>
      <c r="EL85" s="110"/>
      <c r="EM85" s="110"/>
      <c r="EN85" s="110"/>
      <c r="EO85" s="110"/>
      <c r="EP85" s="110"/>
      <c r="EQ85" s="110"/>
      <c r="ER85" s="110"/>
      <c r="ES85" s="110"/>
      <c r="ET85" s="110"/>
      <c r="EU85" s="110"/>
      <c r="EV85" s="110"/>
      <c r="EW85" s="110"/>
      <c r="EX85" s="110"/>
      <c r="EY85" s="110"/>
      <c r="EZ85" s="110"/>
      <c r="FA85" s="110"/>
      <c r="FB85" s="110"/>
      <c r="FC85" s="110"/>
      <c r="FD85" s="110"/>
      <c r="FE85" s="110"/>
      <c r="FF85" s="110"/>
      <c r="FG85" s="110"/>
      <c r="FH85" s="110"/>
      <c r="FI85" s="110"/>
      <c r="FJ85" s="110"/>
      <c r="FK85" s="110"/>
      <c r="FL85" s="110"/>
      <c r="FM85" s="110"/>
      <c r="FN85" s="110"/>
      <c r="FO85" s="110"/>
      <c r="FP85" s="110"/>
      <c r="FQ85" s="110"/>
      <c r="FR85" s="110"/>
      <c r="FS85" s="110"/>
      <c r="FT85" s="110"/>
      <c r="FU85" s="110"/>
      <c r="FV85" s="110"/>
      <c r="FW85" s="110"/>
      <c r="FX85" s="110"/>
      <c r="FY85" s="110"/>
      <c r="FZ85" s="110"/>
      <c r="GA85" s="110"/>
      <c r="GB85" s="110"/>
      <c r="GC85" s="110"/>
      <c r="GD85" s="110"/>
      <c r="GE85" s="110"/>
      <c r="GF85" s="110"/>
      <c r="GG85" s="110"/>
      <c r="GH85" s="110"/>
      <c r="GI85" s="110"/>
      <c r="GJ85" s="110"/>
      <c r="GK85" s="110"/>
      <c r="GL85" s="110"/>
      <c r="GM85" s="110"/>
      <c r="GN85" s="110"/>
      <c r="GO85" s="110"/>
      <c r="GP85" s="110"/>
      <c r="GQ85" s="110"/>
      <c r="GR85" s="110"/>
      <c r="GS85" s="110"/>
      <c r="GT85" s="110"/>
      <c r="GU85" s="110"/>
      <c r="GV85" s="110"/>
      <c r="GW85" s="110"/>
      <c r="GX85" s="110"/>
      <c r="GY85" s="110"/>
      <c r="GZ85" s="110"/>
      <c r="HA85" s="110"/>
      <c r="HB85" s="110"/>
      <c r="HC85" s="110"/>
      <c r="HD85" s="110"/>
      <c r="HE85" s="110"/>
      <c r="HF85" s="110"/>
      <c r="HG85" s="110"/>
      <c r="HH85" s="110"/>
      <c r="HI85" s="110"/>
      <c r="HJ85" s="110"/>
      <c r="HK85" s="110"/>
      <c r="HL85" s="110"/>
      <c r="HM85" s="110"/>
      <c r="HN85" s="110"/>
      <c r="HO85" s="110"/>
      <c r="HP85" s="110"/>
      <c r="HQ85" s="110"/>
      <c r="HR85" s="110"/>
      <c r="HS85" s="110"/>
      <c r="HT85" s="110"/>
      <c r="HU85" s="110"/>
      <c r="HV85" s="110"/>
      <c r="HW85" s="110"/>
      <c r="HX85" s="110"/>
      <c r="HY85" s="110"/>
      <c r="HZ85" s="110"/>
      <c r="IA85" s="110"/>
      <c r="IB85" s="110"/>
      <c r="IC85" s="110"/>
      <c r="ID85" s="110"/>
      <c r="IE85" s="110"/>
      <c r="IF85" s="110"/>
      <c r="IG85" s="110"/>
      <c r="IH85" s="110"/>
      <c r="II85" s="110"/>
      <c r="IJ85" s="110"/>
      <c r="IK85" s="110"/>
      <c r="IL85" s="110"/>
      <c r="IM85" s="110"/>
      <c r="IN85" s="110"/>
      <c r="IO85" s="110"/>
      <c r="IP85" s="110"/>
      <c r="IQ85" s="110"/>
      <c r="IR85" s="110"/>
      <c r="IS85" s="110"/>
      <c r="IT85" s="110"/>
      <c r="IU85" s="110"/>
      <c r="IV85" s="110"/>
    </row>
    <row r="86" spans="1:256" x14ac:dyDescent="0.2">
      <c r="A86" s="451" t="s">
        <v>150</v>
      </c>
      <c r="B86" s="449" t="s">
        <v>151</v>
      </c>
      <c r="C86" s="50">
        <v>47</v>
      </c>
      <c r="D86" s="511">
        <v>5147604.9800000004</v>
      </c>
      <c r="E86" s="50">
        <v>1</v>
      </c>
      <c r="F86" s="511">
        <v>35508</v>
      </c>
      <c r="G86" s="50">
        <v>1</v>
      </c>
      <c r="H86" s="511">
        <v>-38616.79</v>
      </c>
      <c r="I86" s="50">
        <v>1</v>
      </c>
      <c r="J86" s="50">
        <v>50</v>
      </c>
      <c r="K86" s="511">
        <v>5144496.1900000004</v>
      </c>
      <c r="L86" s="51">
        <v>2.8921604639006104</v>
      </c>
      <c r="M86" s="51">
        <v>2.3030861354214647</v>
      </c>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c r="AK86" s="110"/>
      <c r="AL86" s="110"/>
      <c r="AM86" s="110"/>
      <c r="AN86" s="110"/>
      <c r="AO86" s="110"/>
      <c r="AP86" s="110"/>
      <c r="AQ86" s="110"/>
      <c r="AR86" s="110"/>
      <c r="AS86" s="110"/>
      <c r="AT86" s="110"/>
      <c r="AU86" s="110"/>
      <c r="AV86" s="110"/>
      <c r="AW86" s="110"/>
      <c r="AX86" s="110"/>
      <c r="AY86" s="110"/>
      <c r="AZ86" s="110"/>
      <c r="BA86" s="110"/>
      <c r="BB86" s="110"/>
      <c r="BC86" s="110"/>
      <c r="BD86" s="110"/>
      <c r="BE86" s="110"/>
      <c r="BF86" s="110"/>
      <c r="BG86" s="110"/>
      <c r="BH86" s="110"/>
      <c r="BI86" s="110"/>
      <c r="BJ86" s="110"/>
      <c r="BK86" s="110"/>
      <c r="BL86" s="110"/>
      <c r="BM86" s="110"/>
      <c r="BN86" s="110"/>
      <c r="BO86" s="110"/>
      <c r="BP86" s="110"/>
      <c r="BQ86" s="110"/>
      <c r="BR86" s="110"/>
      <c r="BS86" s="110"/>
      <c r="BT86" s="110"/>
      <c r="BU86" s="110"/>
      <c r="BV86" s="110"/>
      <c r="BW86" s="110"/>
      <c r="BX86" s="110"/>
      <c r="BY86" s="110"/>
      <c r="BZ86" s="110"/>
      <c r="CA86" s="110"/>
      <c r="CB86" s="110"/>
      <c r="CC86" s="110"/>
      <c r="CD86" s="110"/>
      <c r="CE86" s="110"/>
      <c r="CF86" s="110"/>
      <c r="CG86" s="110"/>
      <c r="CH86" s="110"/>
      <c r="CI86" s="110"/>
      <c r="CJ86" s="110"/>
      <c r="CK86" s="110"/>
      <c r="CL86" s="110"/>
      <c r="CM86" s="110"/>
      <c r="CN86" s="110"/>
      <c r="CO86" s="110"/>
      <c r="CP86" s="110"/>
      <c r="CQ86" s="110"/>
      <c r="CR86" s="110"/>
      <c r="CS86" s="110"/>
      <c r="CT86" s="110"/>
      <c r="CU86" s="110"/>
      <c r="CV86" s="110"/>
      <c r="CW86" s="110"/>
      <c r="CX86" s="110"/>
      <c r="CY86" s="110"/>
      <c r="CZ86" s="110"/>
      <c r="DA86" s="110"/>
      <c r="DB86" s="110"/>
      <c r="DC86" s="110"/>
      <c r="DD86" s="110"/>
      <c r="DE86" s="110"/>
      <c r="DF86" s="110"/>
      <c r="DG86" s="110"/>
      <c r="DH86" s="110"/>
      <c r="DI86" s="110"/>
      <c r="DJ86" s="110"/>
      <c r="DK86" s="110"/>
      <c r="DL86" s="110"/>
      <c r="DM86" s="110"/>
      <c r="DN86" s="110"/>
      <c r="DO86" s="110"/>
      <c r="DP86" s="110"/>
      <c r="DQ86" s="110"/>
      <c r="DR86" s="110"/>
      <c r="DS86" s="110"/>
      <c r="DT86" s="110"/>
      <c r="DU86" s="110"/>
      <c r="DV86" s="110"/>
      <c r="DW86" s="110"/>
      <c r="DX86" s="110"/>
      <c r="DY86" s="110"/>
      <c r="DZ86" s="110"/>
      <c r="EA86" s="110"/>
      <c r="EB86" s="110"/>
      <c r="EC86" s="110"/>
      <c r="ED86" s="110"/>
      <c r="EE86" s="110"/>
      <c r="EF86" s="110"/>
      <c r="EG86" s="110"/>
      <c r="EH86" s="110"/>
      <c r="EI86" s="110"/>
      <c r="EJ86" s="110"/>
      <c r="EK86" s="110"/>
      <c r="EL86" s="110"/>
      <c r="EM86" s="110"/>
      <c r="EN86" s="110"/>
      <c r="EO86" s="110"/>
      <c r="EP86" s="110"/>
      <c r="EQ86" s="110"/>
      <c r="ER86" s="110"/>
      <c r="ES86" s="110"/>
      <c r="ET86" s="110"/>
      <c r="EU86" s="110"/>
      <c r="EV86" s="110"/>
      <c r="EW86" s="110"/>
      <c r="EX86" s="110"/>
      <c r="EY86" s="110"/>
      <c r="EZ86" s="110"/>
      <c r="FA86" s="110"/>
      <c r="FB86" s="110"/>
      <c r="FC86" s="110"/>
      <c r="FD86" s="110"/>
      <c r="FE86" s="110"/>
      <c r="FF86" s="110"/>
      <c r="FG86" s="110"/>
      <c r="FH86" s="110"/>
      <c r="FI86" s="110"/>
      <c r="FJ86" s="110"/>
      <c r="FK86" s="110"/>
      <c r="FL86" s="110"/>
      <c r="FM86" s="110"/>
      <c r="FN86" s="110"/>
      <c r="FO86" s="110"/>
      <c r="FP86" s="110"/>
      <c r="FQ86" s="110"/>
      <c r="FR86" s="110"/>
      <c r="FS86" s="110"/>
      <c r="FT86" s="110"/>
      <c r="FU86" s="110"/>
      <c r="FV86" s="110"/>
      <c r="FW86" s="110"/>
      <c r="FX86" s="110"/>
      <c r="FY86" s="110"/>
      <c r="FZ86" s="110"/>
      <c r="GA86" s="110"/>
      <c r="GB86" s="110"/>
      <c r="GC86" s="110"/>
      <c r="GD86" s="110"/>
      <c r="GE86" s="110"/>
      <c r="GF86" s="110"/>
      <c r="GG86" s="110"/>
      <c r="GH86" s="110"/>
      <c r="GI86" s="110"/>
      <c r="GJ86" s="110"/>
      <c r="GK86" s="110"/>
      <c r="GL86" s="110"/>
      <c r="GM86" s="110"/>
      <c r="GN86" s="110"/>
      <c r="GO86" s="110"/>
      <c r="GP86" s="110"/>
      <c r="GQ86" s="110"/>
      <c r="GR86" s="110"/>
      <c r="GS86" s="110"/>
      <c r="GT86" s="110"/>
      <c r="GU86" s="110"/>
      <c r="GV86" s="110"/>
      <c r="GW86" s="110"/>
      <c r="GX86" s="110"/>
      <c r="GY86" s="110"/>
      <c r="GZ86" s="110"/>
      <c r="HA86" s="110"/>
      <c r="HB86" s="110"/>
      <c r="HC86" s="110"/>
      <c r="HD86" s="110"/>
      <c r="HE86" s="110"/>
      <c r="HF86" s="110"/>
      <c r="HG86" s="110"/>
      <c r="HH86" s="110"/>
      <c r="HI86" s="110"/>
      <c r="HJ86" s="110"/>
      <c r="HK86" s="110"/>
      <c r="HL86" s="110"/>
      <c r="HM86" s="110"/>
      <c r="HN86" s="110"/>
      <c r="HO86" s="110"/>
      <c r="HP86" s="110"/>
      <c r="HQ86" s="110"/>
      <c r="HR86" s="110"/>
      <c r="HS86" s="110"/>
      <c r="HT86" s="110"/>
      <c r="HU86" s="110"/>
      <c r="HV86" s="110"/>
      <c r="HW86" s="110"/>
      <c r="HX86" s="110"/>
      <c r="HY86" s="110"/>
      <c r="HZ86" s="110"/>
      <c r="IA86" s="110"/>
      <c r="IB86" s="110"/>
      <c r="IC86" s="110"/>
      <c r="ID86" s="110"/>
      <c r="IE86" s="110"/>
      <c r="IF86" s="110"/>
      <c r="IG86" s="110"/>
      <c r="IH86" s="110"/>
      <c r="II86" s="110"/>
      <c r="IJ86" s="110"/>
      <c r="IK86" s="110"/>
      <c r="IL86" s="110"/>
      <c r="IM86" s="110"/>
      <c r="IN86" s="110"/>
      <c r="IO86" s="110"/>
      <c r="IP86" s="110"/>
      <c r="IQ86" s="110"/>
      <c r="IR86" s="110"/>
      <c r="IS86" s="110"/>
      <c r="IT86" s="110"/>
      <c r="IU86" s="110"/>
      <c r="IV86" s="110"/>
    </row>
    <row r="87" spans="1:256" ht="22.5" x14ac:dyDescent="0.2">
      <c r="A87" s="452" t="s">
        <v>16</v>
      </c>
      <c r="B87" s="450" t="s">
        <v>17</v>
      </c>
      <c r="C87" s="53">
        <v>4</v>
      </c>
      <c r="D87" s="512">
        <v>144945.20000000001</v>
      </c>
      <c r="E87" s="53"/>
      <c r="F87" s="512"/>
      <c r="G87" s="53"/>
      <c r="H87" s="512"/>
      <c r="I87" s="53">
        <v>0</v>
      </c>
      <c r="J87" s="53">
        <v>4</v>
      </c>
      <c r="K87" s="643">
        <v>144945.20000000001</v>
      </c>
      <c r="L87" s="54">
        <v>8.1486070042587941E-2</v>
      </c>
      <c r="M87" s="54">
        <v>0.18424689083371718</v>
      </c>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110"/>
      <c r="AY87" s="110"/>
      <c r="AZ87" s="110"/>
      <c r="BA87" s="110"/>
      <c r="BB87" s="110"/>
      <c r="BC87" s="110"/>
      <c r="BD87" s="110"/>
      <c r="BE87" s="110"/>
      <c r="BF87" s="110"/>
      <c r="BG87" s="110"/>
      <c r="BH87" s="110"/>
      <c r="BI87" s="110"/>
      <c r="BJ87" s="110"/>
      <c r="BK87" s="110"/>
      <c r="BL87" s="110"/>
      <c r="BM87" s="110"/>
      <c r="BN87" s="110"/>
      <c r="BO87" s="110"/>
      <c r="BP87" s="110"/>
      <c r="BQ87" s="110"/>
      <c r="BR87" s="110"/>
      <c r="BS87" s="110"/>
      <c r="BT87" s="110"/>
      <c r="BU87" s="110"/>
      <c r="BV87" s="110"/>
      <c r="BW87" s="110"/>
      <c r="BX87" s="110"/>
      <c r="BY87" s="110"/>
      <c r="BZ87" s="110"/>
      <c r="CA87" s="110"/>
      <c r="CB87" s="110"/>
      <c r="CC87" s="110"/>
      <c r="CD87" s="110"/>
      <c r="CE87" s="110"/>
      <c r="CF87" s="110"/>
      <c r="CG87" s="110"/>
      <c r="CH87" s="110"/>
      <c r="CI87" s="110"/>
      <c r="CJ87" s="110"/>
      <c r="CK87" s="110"/>
      <c r="CL87" s="110"/>
      <c r="CM87" s="110"/>
      <c r="CN87" s="110"/>
      <c r="CO87" s="110"/>
      <c r="CP87" s="110"/>
      <c r="CQ87" s="110"/>
      <c r="CR87" s="110"/>
      <c r="CS87" s="110"/>
      <c r="CT87" s="110"/>
      <c r="CU87" s="110"/>
      <c r="CV87" s="110"/>
      <c r="CW87" s="110"/>
      <c r="CX87" s="110"/>
      <c r="CY87" s="110"/>
      <c r="CZ87" s="110"/>
      <c r="DA87" s="110"/>
      <c r="DB87" s="110"/>
      <c r="DC87" s="110"/>
      <c r="DD87" s="110"/>
      <c r="DE87" s="110"/>
      <c r="DF87" s="110"/>
      <c r="DG87" s="110"/>
      <c r="DH87" s="110"/>
      <c r="DI87" s="110"/>
      <c r="DJ87" s="110"/>
      <c r="DK87" s="110"/>
      <c r="DL87" s="110"/>
      <c r="DM87" s="110"/>
      <c r="DN87" s="110"/>
      <c r="DO87" s="110"/>
      <c r="DP87" s="110"/>
      <c r="DQ87" s="110"/>
      <c r="DR87" s="110"/>
      <c r="DS87" s="110"/>
      <c r="DT87" s="110"/>
      <c r="DU87" s="110"/>
      <c r="DV87" s="110"/>
      <c r="DW87" s="110"/>
      <c r="DX87" s="110"/>
      <c r="DY87" s="110"/>
      <c r="DZ87" s="110"/>
      <c r="EA87" s="110"/>
      <c r="EB87" s="110"/>
      <c r="EC87" s="110"/>
      <c r="ED87" s="110"/>
      <c r="EE87" s="110"/>
      <c r="EF87" s="110"/>
      <c r="EG87" s="110"/>
      <c r="EH87" s="110"/>
      <c r="EI87" s="110"/>
      <c r="EJ87" s="110"/>
      <c r="EK87" s="110"/>
      <c r="EL87" s="110"/>
      <c r="EM87" s="110"/>
      <c r="EN87" s="110"/>
      <c r="EO87" s="110"/>
      <c r="EP87" s="110"/>
      <c r="EQ87" s="110"/>
      <c r="ER87" s="110"/>
      <c r="ES87" s="110"/>
      <c r="ET87" s="110"/>
      <c r="EU87" s="110"/>
      <c r="EV87" s="110"/>
      <c r="EW87" s="110"/>
      <c r="EX87" s="110"/>
      <c r="EY87" s="110"/>
      <c r="EZ87" s="110"/>
      <c r="FA87" s="110"/>
      <c r="FB87" s="110"/>
      <c r="FC87" s="110"/>
      <c r="FD87" s="110"/>
      <c r="FE87" s="110"/>
      <c r="FF87" s="110"/>
      <c r="FG87" s="110"/>
      <c r="FH87" s="110"/>
      <c r="FI87" s="110"/>
      <c r="FJ87" s="110"/>
      <c r="FK87" s="110"/>
      <c r="FL87" s="110"/>
      <c r="FM87" s="110"/>
      <c r="FN87" s="110"/>
      <c r="FO87" s="110"/>
      <c r="FP87" s="110"/>
      <c r="FQ87" s="110"/>
      <c r="FR87" s="110"/>
      <c r="FS87" s="110"/>
      <c r="FT87" s="110"/>
      <c r="FU87" s="110"/>
      <c r="FV87" s="110"/>
      <c r="FW87" s="110"/>
      <c r="FX87" s="110"/>
      <c r="FY87" s="110"/>
      <c r="FZ87" s="110"/>
      <c r="GA87" s="110"/>
      <c r="GB87" s="110"/>
      <c r="GC87" s="110"/>
      <c r="GD87" s="110"/>
      <c r="GE87" s="110"/>
      <c r="GF87" s="110"/>
      <c r="GG87" s="110"/>
      <c r="GH87" s="110"/>
      <c r="GI87" s="110"/>
      <c r="GJ87" s="110"/>
      <c r="GK87" s="110"/>
      <c r="GL87" s="110"/>
      <c r="GM87" s="110"/>
      <c r="GN87" s="110"/>
      <c r="GO87" s="110"/>
      <c r="GP87" s="110"/>
      <c r="GQ87" s="110"/>
      <c r="GR87" s="110"/>
      <c r="GS87" s="110"/>
      <c r="GT87" s="110"/>
      <c r="GU87" s="110"/>
      <c r="GV87" s="110"/>
      <c r="GW87" s="110"/>
      <c r="GX87" s="110"/>
      <c r="GY87" s="110"/>
      <c r="GZ87" s="110"/>
      <c r="HA87" s="110"/>
      <c r="HB87" s="110"/>
      <c r="HC87" s="110"/>
      <c r="HD87" s="110"/>
      <c r="HE87" s="110"/>
      <c r="HF87" s="110"/>
      <c r="HG87" s="110"/>
      <c r="HH87" s="110"/>
      <c r="HI87" s="110"/>
      <c r="HJ87" s="110"/>
      <c r="HK87" s="110"/>
      <c r="HL87" s="110"/>
      <c r="HM87" s="110"/>
      <c r="HN87" s="110"/>
      <c r="HO87" s="110"/>
      <c r="HP87" s="110"/>
      <c r="HQ87" s="110"/>
      <c r="HR87" s="110"/>
      <c r="HS87" s="110"/>
      <c r="HT87" s="110"/>
      <c r="HU87" s="110"/>
      <c r="HV87" s="110"/>
      <c r="HW87" s="110"/>
      <c r="HX87" s="110"/>
      <c r="HY87" s="110"/>
      <c r="HZ87" s="110"/>
      <c r="IA87" s="110"/>
      <c r="IB87" s="110"/>
      <c r="IC87" s="110"/>
      <c r="ID87" s="110"/>
      <c r="IE87" s="110"/>
      <c r="IF87" s="110"/>
      <c r="IG87" s="110"/>
      <c r="IH87" s="110"/>
      <c r="II87" s="110"/>
      <c r="IJ87" s="110"/>
      <c r="IK87" s="110"/>
      <c r="IL87" s="110"/>
      <c r="IM87" s="110"/>
      <c r="IN87" s="110"/>
      <c r="IO87" s="110"/>
      <c r="IP87" s="110"/>
      <c r="IQ87" s="110"/>
      <c r="IR87" s="110"/>
      <c r="IS87" s="110"/>
      <c r="IT87" s="110"/>
      <c r="IU87" s="110"/>
      <c r="IV87" s="110"/>
    </row>
    <row r="88" spans="1:256" ht="22.5" x14ac:dyDescent="0.2">
      <c r="A88" s="451" t="s">
        <v>152</v>
      </c>
      <c r="B88" s="449" t="s">
        <v>153</v>
      </c>
      <c r="C88" s="50">
        <v>384</v>
      </c>
      <c r="D88" s="511">
        <v>40477488.88000001</v>
      </c>
      <c r="E88" s="50">
        <v>2</v>
      </c>
      <c r="F88" s="511">
        <v>58476.4</v>
      </c>
      <c r="G88" s="50">
        <v>4</v>
      </c>
      <c r="H88" s="511">
        <v>-333761.55</v>
      </c>
      <c r="I88" s="50">
        <v>5</v>
      </c>
      <c r="J88" s="50">
        <v>395</v>
      </c>
      <c r="K88" s="511">
        <v>40202203.730000004</v>
      </c>
      <c r="L88" s="51">
        <v>22.60109054324786</v>
      </c>
      <c r="M88" s="51">
        <v>18.194380469829571</v>
      </c>
      <c r="N88" s="110"/>
      <c r="O88" s="110"/>
      <c r="P88" s="110"/>
      <c r="Q88" s="110"/>
      <c r="R88" s="110"/>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0"/>
      <c r="AR88" s="110"/>
      <c r="AS88" s="110"/>
      <c r="AT88" s="110"/>
      <c r="AU88" s="110"/>
      <c r="AV88" s="110"/>
      <c r="AW88" s="110"/>
      <c r="AX88" s="110"/>
      <c r="AY88" s="110"/>
      <c r="AZ88" s="110"/>
      <c r="BA88" s="110"/>
      <c r="BB88" s="110"/>
      <c r="BC88" s="110"/>
      <c r="BD88" s="110"/>
      <c r="BE88" s="110"/>
      <c r="BF88" s="110"/>
      <c r="BG88" s="110"/>
      <c r="BH88" s="110"/>
      <c r="BI88" s="110"/>
      <c r="BJ88" s="110"/>
      <c r="BK88" s="110"/>
      <c r="BL88" s="110"/>
      <c r="BM88" s="110"/>
      <c r="BN88" s="110"/>
      <c r="BO88" s="110"/>
      <c r="BP88" s="110"/>
      <c r="BQ88" s="110"/>
      <c r="BR88" s="110"/>
      <c r="BS88" s="110"/>
      <c r="BT88" s="110"/>
      <c r="BU88" s="110"/>
      <c r="BV88" s="110"/>
      <c r="BW88" s="110"/>
      <c r="BX88" s="110"/>
      <c r="BY88" s="110"/>
      <c r="BZ88" s="110"/>
      <c r="CA88" s="110"/>
      <c r="CB88" s="110"/>
      <c r="CC88" s="110"/>
      <c r="CD88" s="110"/>
      <c r="CE88" s="110"/>
      <c r="CF88" s="110"/>
      <c r="CG88" s="110"/>
      <c r="CH88" s="110"/>
      <c r="CI88" s="110"/>
      <c r="CJ88" s="110"/>
      <c r="CK88" s="110"/>
      <c r="CL88" s="110"/>
      <c r="CM88" s="110"/>
      <c r="CN88" s="110"/>
      <c r="CO88" s="110"/>
      <c r="CP88" s="110"/>
      <c r="CQ88" s="110"/>
      <c r="CR88" s="110"/>
      <c r="CS88" s="110"/>
      <c r="CT88" s="110"/>
      <c r="CU88" s="110"/>
      <c r="CV88" s="110"/>
      <c r="CW88" s="110"/>
      <c r="CX88" s="110"/>
      <c r="CY88" s="110"/>
      <c r="CZ88" s="110"/>
      <c r="DA88" s="110"/>
      <c r="DB88" s="110"/>
      <c r="DC88" s="110"/>
      <c r="DD88" s="110"/>
      <c r="DE88" s="110"/>
      <c r="DF88" s="110"/>
      <c r="DG88" s="110"/>
      <c r="DH88" s="110"/>
      <c r="DI88" s="110"/>
      <c r="DJ88" s="110"/>
      <c r="DK88" s="110"/>
      <c r="DL88" s="110"/>
      <c r="DM88" s="110"/>
      <c r="DN88" s="110"/>
      <c r="DO88" s="110"/>
      <c r="DP88" s="110"/>
      <c r="DQ88" s="110"/>
      <c r="DR88" s="110"/>
      <c r="DS88" s="110"/>
      <c r="DT88" s="110"/>
      <c r="DU88" s="110"/>
      <c r="DV88" s="110"/>
      <c r="DW88" s="110"/>
      <c r="DX88" s="110"/>
      <c r="DY88" s="110"/>
      <c r="DZ88" s="110"/>
      <c r="EA88" s="110"/>
      <c r="EB88" s="110"/>
      <c r="EC88" s="110"/>
      <c r="ED88" s="110"/>
      <c r="EE88" s="110"/>
      <c r="EF88" s="110"/>
      <c r="EG88" s="110"/>
      <c r="EH88" s="110"/>
      <c r="EI88" s="110"/>
      <c r="EJ88" s="110"/>
      <c r="EK88" s="110"/>
      <c r="EL88" s="110"/>
      <c r="EM88" s="110"/>
      <c r="EN88" s="110"/>
      <c r="EO88" s="110"/>
      <c r="EP88" s="110"/>
      <c r="EQ88" s="110"/>
      <c r="ER88" s="110"/>
      <c r="ES88" s="110"/>
      <c r="ET88" s="110"/>
      <c r="EU88" s="110"/>
      <c r="EV88" s="110"/>
      <c r="EW88" s="110"/>
      <c r="EX88" s="110"/>
      <c r="EY88" s="110"/>
      <c r="EZ88" s="110"/>
      <c r="FA88" s="110"/>
      <c r="FB88" s="110"/>
      <c r="FC88" s="110"/>
      <c r="FD88" s="110"/>
      <c r="FE88" s="110"/>
      <c r="FF88" s="110"/>
      <c r="FG88" s="110"/>
      <c r="FH88" s="110"/>
      <c r="FI88" s="110"/>
      <c r="FJ88" s="110"/>
      <c r="FK88" s="110"/>
      <c r="FL88" s="110"/>
      <c r="FM88" s="110"/>
      <c r="FN88" s="110"/>
      <c r="FO88" s="110"/>
      <c r="FP88" s="110"/>
      <c r="FQ88" s="110"/>
      <c r="FR88" s="110"/>
      <c r="FS88" s="110"/>
      <c r="FT88" s="110"/>
      <c r="FU88" s="110"/>
      <c r="FV88" s="110"/>
      <c r="FW88" s="110"/>
      <c r="FX88" s="110"/>
      <c r="FY88" s="110"/>
      <c r="FZ88" s="110"/>
      <c r="GA88" s="110"/>
      <c r="GB88" s="110"/>
      <c r="GC88" s="110"/>
      <c r="GD88" s="110"/>
      <c r="GE88" s="110"/>
      <c r="GF88" s="110"/>
      <c r="GG88" s="110"/>
      <c r="GH88" s="110"/>
      <c r="GI88" s="110"/>
      <c r="GJ88" s="110"/>
      <c r="GK88" s="110"/>
      <c r="GL88" s="110"/>
      <c r="GM88" s="110"/>
      <c r="GN88" s="110"/>
      <c r="GO88" s="110"/>
      <c r="GP88" s="110"/>
      <c r="GQ88" s="110"/>
      <c r="GR88" s="110"/>
      <c r="GS88" s="110"/>
      <c r="GT88" s="110"/>
      <c r="GU88" s="110"/>
      <c r="GV88" s="110"/>
      <c r="GW88" s="110"/>
      <c r="GX88" s="110"/>
      <c r="GY88" s="110"/>
      <c r="GZ88" s="110"/>
      <c r="HA88" s="110"/>
      <c r="HB88" s="110"/>
      <c r="HC88" s="110"/>
      <c r="HD88" s="110"/>
      <c r="HE88" s="110"/>
      <c r="HF88" s="110"/>
      <c r="HG88" s="110"/>
      <c r="HH88" s="110"/>
      <c r="HI88" s="110"/>
      <c r="HJ88" s="110"/>
      <c r="HK88" s="110"/>
      <c r="HL88" s="110"/>
      <c r="HM88" s="110"/>
      <c r="HN88" s="110"/>
      <c r="HO88" s="110"/>
      <c r="HP88" s="110"/>
      <c r="HQ88" s="110"/>
      <c r="HR88" s="110"/>
      <c r="HS88" s="110"/>
      <c r="HT88" s="110"/>
      <c r="HU88" s="110"/>
      <c r="HV88" s="110"/>
      <c r="HW88" s="110"/>
      <c r="HX88" s="110"/>
      <c r="HY88" s="110"/>
      <c r="HZ88" s="110"/>
      <c r="IA88" s="110"/>
      <c r="IB88" s="110"/>
      <c r="IC88" s="110"/>
      <c r="ID88" s="110"/>
      <c r="IE88" s="110"/>
      <c r="IF88" s="110"/>
      <c r="IG88" s="110"/>
      <c r="IH88" s="110"/>
      <c r="II88" s="110"/>
      <c r="IJ88" s="110"/>
      <c r="IK88" s="110"/>
      <c r="IL88" s="110"/>
      <c r="IM88" s="110"/>
      <c r="IN88" s="110"/>
      <c r="IO88" s="110"/>
      <c r="IP88" s="110"/>
      <c r="IQ88" s="110"/>
      <c r="IR88" s="110"/>
      <c r="IS88" s="110"/>
      <c r="IT88" s="110"/>
      <c r="IU88" s="110"/>
      <c r="IV88" s="110"/>
    </row>
    <row r="89" spans="1:256" x14ac:dyDescent="0.2">
      <c r="A89" s="452" t="s">
        <v>154</v>
      </c>
      <c r="B89" s="450" t="s">
        <v>155</v>
      </c>
      <c r="C89" s="53">
        <v>146</v>
      </c>
      <c r="D89" s="512">
        <v>15213954.660000008</v>
      </c>
      <c r="E89" s="53">
        <v>2</v>
      </c>
      <c r="F89" s="512">
        <v>46556.479999999996</v>
      </c>
      <c r="G89" s="53">
        <v>2</v>
      </c>
      <c r="H89" s="512">
        <v>-126250</v>
      </c>
      <c r="I89" s="53">
        <v>6</v>
      </c>
      <c r="J89" s="53">
        <v>156</v>
      </c>
      <c r="K89" s="643">
        <v>15134261.140000008</v>
      </c>
      <c r="L89" s="54">
        <v>8.5082601100061073</v>
      </c>
      <c r="M89" s="54">
        <v>7.1856287425149699</v>
      </c>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10"/>
      <c r="AO89" s="110"/>
      <c r="AP89" s="110"/>
      <c r="AQ89" s="110"/>
      <c r="AR89" s="110"/>
      <c r="AS89" s="110"/>
      <c r="AT89" s="110"/>
      <c r="AU89" s="110"/>
      <c r="AV89" s="110"/>
      <c r="AW89" s="110"/>
      <c r="AX89" s="110"/>
      <c r="AY89" s="110"/>
      <c r="AZ89" s="110"/>
      <c r="BA89" s="110"/>
      <c r="BB89" s="110"/>
      <c r="BC89" s="110"/>
      <c r="BD89" s="110"/>
      <c r="BE89" s="110"/>
      <c r="BF89" s="110"/>
      <c r="BG89" s="110"/>
      <c r="BH89" s="110"/>
      <c r="BI89" s="110"/>
      <c r="BJ89" s="110"/>
      <c r="BK89" s="110"/>
      <c r="BL89" s="110"/>
      <c r="BM89" s="110"/>
      <c r="BN89" s="110"/>
      <c r="BO89" s="110"/>
      <c r="BP89" s="110"/>
      <c r="BQ89" s="110"/>
      <c r="BR89" s="110"/>
      <c r="BS89" s="110"/>
      <c r="BT89" s="110"/>
      <c r="BU89" s="110"/>
      <c r="BV89" s="110"/>
      <c r="BW89" s="110"/>
      <c r="BX89" s="110"/>
      <c r="BY89" s="110"/>
      <c r="BZ89" s="110"/>
      <c r="CA89" s="110"/>
      <c r="CB89" s="110"/>
      <c r="CC89" s="110"/>
      <c r="CD89" s="110"/>
      <c r="CE89" s="110"/>
      <c r="CF89" s="110"/>
      <c r="CG89" s="110"/>
      <c r="CH89" s="110"/>
      <c r="CI89" s="110"/>
      <c r="CJ89" s="110"/>
      <c r="CK89" s="110"/>
      <c r="CL89" s="110"/>
      <c r="CM89" s="110"/>
      <c r="CN89" s="110"/>
      <c r="CO89" s="110"/>
      <c r="CP89" s="110"/>
      <c r="CQ89" s="110"/>
      <c r="CR89" s="110"/>
      <c r="CS89" s="110"/>
      <c r="CT89" s="110"/>
      <c r="CU89" s="110"/>
      <c r="CV89" s="110"/>
      <c r="CW89" s="110"/>
      <c r="CX89" s="110"/>
      <c r="CY89" s="110"/>
      <c r="CZ89" s="110"/>
      <c r="DA89" s="110"/>
      <c r="DB89" s="110"/>
      <c r="DC89" s="110"/>
      <c r="DD89" s="110"/>
      <c r="DE89" s="110"/>
      <c r="DF89" s="110"/>
      <c r="DG89" s="110"/>
      <c r="DH89" s="110"/>
      <c r="DI89" s="110"/>
      <c r="DJ89" s="110"/>
      <c r="DK89" s="110"/>
      <c r="DL89" s="110"/>
      <c r="DM89" s="110"/>
      <c r="DN89" s="110"/>
      <c r="DO89" s="110"/>
      <c r="DP89" s="110"/>
      <c r="DQ89" s="110"/>
      <c r="DR89" s="110"/>
      <c r="DS89" s="110"/>
      <c r="DT89" s="110"/>
      <c r="DU89" s="110"/>
      <c r="DV89" s="110"/>
      <c r="DW89" s="110"/>
      <c r="DX89" s="110"/>
      <c r="DY89" s="110"/>
      <c r="DZ89" s="110"/>
      <c r="EA89" s="110"/>
      <c r="EB89" s="110"/>
      <c r="EC89" s="110"/>
      <c r="ED89" s="110"/>
      <c r="EE89" s="110"/>
      <c r="EF89" s="110"/>
      <c r="EG89" s="110"/>
      <c r="EH89" s="110"/>
      <c r="EI89" s="110"/>
      <c r="EJ89" s="110"/>
      <c r="EK89" s="110"/>
      <c r="EL89" s="110"/>
      <c r="EM89" s="110"/>
      <c r="EN89" s="110"/>
      <c r="EO89" s="110"/>
      <c r="EP89" s="110"/>
      <c r="EQ89" s="110"/>
      <c r="ER89" s="110"/>
      <c r="ES89" s="110"/>
      <c r="ET89" s="110"/>
      <c r="EU89" s="110"/>
      <c r="EV89" s="110"/>
      <c r="EW89" s="110"/>
      <c r="EX89" s="110"/>
      <c r="EY89" s="110"/>
      <c r="EZ89" s="110"/>
      <c r="FA89" s="110"/>
      <c r="FB89" s="110"/>
      <c r="FC89" s="110"/>
      <c r="FD89" s="110"/>
      <c r="FE89" s="110"/>
      <c r="FF89" s="110"/>
      <c r="FG89" s="110"/>
      <c r="FH89" s="110"/>
      <c r="FI89" s="110"/>
      <c r="FJ89" s="110"/>
      <c r="FK89" s="110"/>
      <c r="FL89" s="110"/>
      <c r="FM89" s="110"/>
      <c r="FN89" s="110"/>
      <c r="FO89" s="110"/>
      <c r="FP89" s="110"/>
      <c r="FQ89" s="110"/>
      <c r="FR89" s="110"/>
      <c r="FS89" s="110"/>
      <c r="FT89" s="110"/>
      <c r="FU89" s="110"/>
      <c r="FV89" s="110"/>
      <c r="FW89" s="110"/>
      <c r="FX89" s="110"/>
      <c r="FY89" s="110"/>
      <c r="FZ89" s="110"/>
      <c r="GA89" s="110"/>
      <c r="GB89" s="110"/>
      <c r="GC89" s="110"/>
      <c r="GD89" s="110"/>
      <c r="GE89" s="110"/>
      <c r="GF89" s="110"/>
      <c r="GG89" s="110"/>
      <c r="GH89" s="110"/>
      <c r="GI89" s="110"/>
      <c r="GJ89" s="110"/>
      <c r="GK89" s="110"/>
      <c r="GL89" s="110"/>
      <c r="GM89" s="110"/>
      <c r="GN89" s="110"/>
      <c r="GO89" s="110"/>
      <c r="GP89" s="110"/>
      <c r="GQ89" s="110"/>
      <c r="GR89" s="110"/>
      <c r="GS89" s="110"/>
      <c r="GT89" s="110"/>
      <c r="GU89" s="110"/>
      <c r="GV89" s="110"/>
      <c r="GW89" s="110"/>
      <c r="GX89" s="110"/>
      <c r="GY89" s="110"/>
      <c r="GZ89" s="110"/>
      <c r="HA89" s="110"/>
      <c r="HB89" s="110"/>
      <c r="HC89" s="110"/>
      <c r="HD89" s="110"/>
      <c r="HE89" s="110"/>
      <c r="HF89" s="110"/>
      <c r="HG89" s="110"/>
      <c r="HH89" s="110"/>
      <c r="HI89" s="110"/>
      <c r="HJ89" s="110"/>
      <c r="HK89" s="110"/>
      <c r="HL89" s="110"/>
      <c r="HM89" s="110"/>
      <c r="HN89" s="110"/>
      <c r="HO89" s="110"/>
      <c r="HP89" s="110"/>
      <c r="HQ89" s="110"/>
      <c r="HR89" s="110"/>
      <c r="HS89" s="110"/>
      <c r="HT89" s="110"/>
      <c r="HU89" s="110"/>
      <c r="HV89" s="110"/>
      <c r="HW89" s="110"/>
      <c r="HX89" s="110"/>
      <c r="HY89" s="110"/>
      <c r="HZ89" s="110"/>
      <c r="IA89" s="110"/>
      <c r="IB89" s="110"/>
      <c r="IC89" s="110"/>
      <c r="ID89" s="110"/>
      <c r="IE89" s="110"/>
      <c r="IF89" s="110"/>
      <c r="IG89" s="110"/>
      <c r="IH89" s="110"/>
      <c r="II89" s="110"/>
      <c r="IJ89" s="110"/>
      <c r="IK89" s="110"/>
      <c r="IL89" s="110"/>
      <c r="IM89" s="110"/>
      <c r="IN89" s="110"/>
      <c r="IO89" s="110"/>
      <c r="IP89" s="110"/>
      <c r="IQ89" s="110"/>
      <c r="IR89" s="110"/>
      <c r="IS89" s="110"/>
      <c r="IT89" s="110"/>
      <c r="IU89" s="110"/>
      <c r="IV89" s="110"/>
    </row>
    <row r="90" spans="1:256" x14ac:dyDescent="0.2">
      <c r="A90" s="451" t="s">
        <v>156</v>
      </c>
      <c r="B90" s="449" t="s">
        <v>157</v>
      </c>
      <c r="C90" s="50">
        <v>704</v>
      </c>
      <c r="D90" s="511">
        <v>74446287.770000026</v>
      </c>
      <c r="E90" s="50">
        <v>20</v>
      </c>
      <c r="F90" s="511">
        <v>437935.99999999994</v>
      </c>
      <c r="G90" s="50">
        <v>14</v>
      </c>
      <c r="H90" s="511">
        <v>-303331.39999999997</v>
      </c>
      <c r="I90" s="50">
        <v>7</v>
      </c>
      <c r="J90" s="50">
        <v>745</v>
      </c>
      <c r="K90" s="511">
        <v>74580892.37000002</v>
      </c>
      <c r="L90" s="51">
        <v>41.928286135039542</v>
      </c>
      <c r="M90" s="51">
        <v>34.315983417779826</v>
      </c>
      <c r="N90" s="110"/>
      <c r="O90" s="110"/>
      <c r="P90" s="110"/>
      <c r="Q90" s="110"/>
      <c r="R90" s="110"/>
      <c r="S90" s="110"/>
      <c r="T90" s="110"/>
      <c r="U90" s="110"/>
      <c r="V90" s="110"/>
      <c r="W90" s="110"/>
      <c r="X90" s="110"/>
      <c r="Y90" s="110"/>
      <c r="Z90" s="110"/>
      <c r="AA90" s="110"/>
      <c r="AB90" s="110"/>
      <c r="AC90" s="110"/>
      <c r="AD90" s="110"/>
      <c r="AE90" s="110"/>
      <c r="AF90" s="110"/>
      <c r="AG90" s="110"/>
      <c r="AH90" s="110"/>
      <c r="AI90" s="110"/>
      <c r="AJ90" s="110"/>
      <c r="AK90" s="110"/>
      <c r="AL90" s="110"/>
      <c r="AM90" s="110"/>
      <c r="AN90" s="110"/>
      <c r="AO90" s="110"/>
      <c r="AP90" s="110"/>
      <c r="AQ90" s="110"/>
      <c r="AR90" s="110"/>
      <c r="AS90" s="110"/>
      <c r="AT90" s="110"/>
      <c r="AU90" s="110"/>
      <c r="AV90" s="110"/>
      <c r="AW90" s="110"/>
      <c r="AX90" s="110"/>
      <c r="AY90" s="110"/>
      <c r="AZ90" s="110"/>
      <c r="BA90" s="110"/>
      <c r="BB90" s="110"/>
      <c r="BC90" s="110"/>
      <c r="BD90" s="110"/>
      <c r="BE90" s="110"/>
      <c r="BF90" s="110"/>
      <c r="BG90" s="110"/>
      <c r="BH90" s="110"/>
      <c r="BI90" s="110"/>
      <c r="BJ90" s="110"/>
      <c r="BK90" s="110"/>
      <c r="BL90" s="110"/>
      <c r="BM90" s="110"/>
      <c r="BN90" s="110"/>
      <c r="BO90" s="110"/>
      <c r="BP90" s="110"/>
      <c r="BQ90" s="110"/>
      <c r="BR90" s="110"/>
      <c r="BS90" s="110"/>
      <c r="BT90" s="110"/>
      <c r="BU90" s="110"/>
      <c r="BV90" s="110"/>
      <c r="BW90" s="110"/>
      <c r="BX90" s="110"/>
      <c r="BY90" s="110"/>
      <c r="BZ90" s="110"/>
      <c r="CA90" s="110"/>
      <c r="CB90" s="110"/>
      <c r="CC90" s="110"/>
      <c r="CD90" s="110"/>
      <c r="CE90" s="110"/>
      <c r="CF90" s="110"/>
      <c r="CG90" s="110"/>
      <c r="CH90" s="110"/>
      <c r="CI90" s="110"/>
      <c r="CJ90" s="110"/>
      <c r="CK90" s="110"/>
      <c r="CL90" s="110"/>
      <c r="CM90" s="110"/>
      <c r="CN90" s="110"/>
      <c r="CO90" s="110"/>
      <c r="CP90" s="110"/>
      <c r="CQ90" s="110"/>
      <c r="CR90" s="110"/>
      <c r="CS90" s="110"/>
      <c r="CT90" s="110"/>
      <c r="CU90" s="110"/>
      <c r="CV90" s="110"/>
      <c r="CW90" s="110"/>
      <c r="CX90" s="110"/>
      <c r="CY90" s="110"/>
      <c r="CZ90" s="110"/>
      <c r="DA90" s="110"/>
      <c r="DB90" s="110"/>
      <c r="DC90" s="110"/>
      <c r="DD90" s="110"/>
      <c r="DE90" s="110"/>
      <c r="DF90" s="110"/>
      <c r="DG90" s="110"/>
      <c r="DH90" s="110"/>
      <c r="DI90" s="110"/>
      <c r="DJ90" s="110"/>
      <c r="DK90" s="110"/>
      <c r="DL90" s="110"/>
      <c r="DM90" s="110"/>
      <c r="DN90" s="110"/>
      <c r="DO90" s="110"/>
      <c r="DP90" s="110"/>
      <c r="DQ90" s="110"/>
      <c r="DR90" s="110"/>
      <c r="DS90" s="110"/>
      <c r="DT90" s="110"/>
      <c r="DU90" s="110"/>
      <c r="DV90" s="110"/>
      <c r="DW90" s="110"/>
      <c r="DX90" s="110"/>
      <c r="DY90" s="110"/>
      <c r="DZ90" s="110"/>
      <c r="EA90" s="110"/>
      <c r="EB90" s="110"/>
      <c r="EC90" s="110"/>
      <c r="ED90" s="110"/>
      <c r="EE90" s="110"/>
      <c r="EF90" s="110"/>
      <c r="EG90" s="110"/>
      <c r="EH90" s="110"/>
      <c r="EI90" s="110"/>
      <c r="EJ90" s="110"/>
      <c r="EK90" s="110"/>
      <c r="EL90" s="110"/>
      <c r="EM90" s="110"/>
      <c r="EN90" s="110"/>
      <c r="EO90" s="110"/>
      <c r="EP90" s="110"/>
      <c r="EQ90" s="110"/>
      <c r="ER90" s="110"/>
      <c r="ES90" s="110"/>
      <c r="ET90" s="110"/>
      <c r="EU90" s="110"/>
      <c r="EV90" s="110"/>
      <c r="EW90" s="110"/>
      <c r="EX90" s="110"/>
      <c r="EY90" s="110"/>
      <c r="EZ90" s="110"/>
      <c r="FA90" s="110"/>
      <c r="FB90" s="110"/>
      <c r="FC90" s="110"/>
      <c r="FD90" s="110"/>
      <c r="FE90" s="110"/>
      <c r="FF90" s="110"/>
      <c r="FG90" s="110"/>
      <c r="FH90" s="110"/>
      <c r="FI90" s="110"/>
      <c r="FJ90" s="110"/>
      <c r="FK90" s="110"/>
      <c r="FL90" s="110"/>
      <c r="FM90" s="110"/>
      <c r="FN90" s="110"/>
      <c r="FO90" s="110"/>
      <c r="FP90" s="110"/>
      <c r="FQ90" s="110"/>
      <c r="FR90" s="110"/>
      <c r="FS90" s="110"/>
      <c r="FT90" s="110"/>
      <c r="FU90" s="110"/>
      <c r="FV90" s="110"/>
      <c r="FW90" s="110"/>
      <c r="FX90" s="110"/>
      <c r="FY90" s="110"/>
      <c r="FZ90" s="110"/>
      <c r="GA90" s="110"/>
      <c r="GB90" s="110"/>
      <c r="GC90" s="110"/>
      <c r="GD90" s="110"/>
      <c r="GE90" s="110"/>
      <c r="GF90" s="110"/>
      <c r="GG90" s="110"/>
      <c r="GH90" s="110"/>
      <c r="GI90" s="110"/>
      <c r="GJ90" s="110"/>
      <c r="GK90" s="110"/>
      <c r="GL90" s="110"/>
      <c r="GM90" s="110"/>
      <c r="GN90" s="110"/>
      <c r="GO90" s="110"/>
      <c r="GP90" s="110"/>
      <c r="GQ90" s="110"/>
      <c r="GR90" s="110"/>
      <c r="GS90" s="110"/>
      <c r="GT90" s="110"/>
      <c r="GU90" s="110"/>
      <c r="GV90" s="110"/>
      <c r="GW90" s="110"/>
      <c r="GX90" s="110"/>
      <c r="GY90" s="110"/>
      <c r="GZ90" s="110"/>
      <c r="HA90" s="110"/>
      <c r="HB90" s="110"/>
      <c r="HC90" s="110"/>
      <c r="HD90" s="110"/>
      <c r="HE90" s="110"/>
      <c r="HF90" s="110"/>
      <c r="HG90" s="110"/>
      <c r="HH90" s="110"/>
      <c r="HI90" s="110"/>
      <c r="HJ90" s="110"/>
      <c r="HK90" s="110"/>
      <c r="HL90" s="110"/>
      <c r="HM90" s="110"/>
      <c r="HN90" s="110"/>
      <c r="HO90" s="110"/>
      <c r="HP90" s="110"/>
      <c r="HQ90" s="110"/>
      <c r="HR90" s="110"/>
      <c r="HS90" s="110"/>
      <c r="HT90" s="110"/>
      <c r="HU90" s="110"/>
      <c r="HV90" s="110"/>
      <c r="HW90" s="110"/>
      <c r="HX90" s="110"/>
      <c r="HY90" s="110"/>
      <c r="HZ90" s="110"/>
      <c r="IA90" s="110"/>
      <c r="IB90" s="110"/>
      <c r="IC90" s="110"/>
      <c r="ID90" s="110"/>
      <c r="IE90" s="110"/>
      <c r="IF90" s="110"/>
      <c r="IG90" s="110"/>
      <c r="IH90" s="110"/>
      <c r="II90" s="110"/>
      <c r="IJ90" s="110"/>
      <c r="IK90" s="110"/>
      <c r="IL90" s="110"/>
      <c r="IM90" s="110"/>
      <c r="IN90" s="110"/>
      <c r="IO90" s="110"/>
      <c r="IP90" s="110"/>
      <c r="IQ90" s="110"/>
      <c r="IR90" s="110"/>
      <c r="IS90" s="110"/>
      <c r="IT90" s="110"/>
      <c r="IU90" s="110"/>
      <c r="IV90" s="110"/>
    </row>
    <row r="91" spans="1:256" x14ac:dyDescent="0.2">
      <c r="A91" s="452" t="s">
        <v>162</v>
      </c>
      <c r="B91" s="450" t="s">
        <v>163</v>
      </c>
      <c r="C91" s="53">
        <v>2</v>
      </c>
      <c r="D91" s="512">
        <v>119270</v>
      </c>
      <c r="E91" s="53"/>
      <c r="F91" s="512"/>
      <c r="G91" s="53"/>
      <c r="H91" s="512"/>
      <c r="I91" s="53">
        <v>1</v>
      </c>
      <c r="J91" s="53">
        <v>3</v>
      </c>
      <c r="K91" s="643">
        <v>119270</v>
      </c>
      <c r="L91" s="54">
        <v>6.7051848381177587E-2</v>
      </c>
      <c r="M91" s="54">
        <v>0.13818516812528789</v>
      </c>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10"/>
      <c r="AX91" s="110"/>
      <c r="AY91" s="110"/>
      <c r="AZ91" s="110"/>
      <c r="BA91" s="110"/>
      <c r="BB91" s="110"/>
      <c r="BC91" s="110"/>
      <c r="BD91" s="110"/>
      <c r="BE91" s="110"/>
      <c r="BF91" s="110"/>
      <c r="BG91" s="110"/>
      <c r="BH91" s="110"/>
      <c r="BI91" s="110"/>
      <c r="BJ91" s="110"/>
      <c r="BK91" s="110"/>
      <c r="BL91" s="110"/>
      <c r="BM91" s="110"/>
      <c r="BN91" s="110"/>
      <c r="BO91" s="110"/>
      <c r="BP91" s="110"/>
      <c r="BQ91" s="110"/>
      <c r="BR91" s="110"/>
      <c r="BS91" s="110"/>
      <c r="BT91" s="110"/>
      <c r="BU91" s="110"/>
      <c r="BV91" s="110"/>
      <c r="BW91" s="110"/>
      <c r="BX91" s="110"/>
      <c r="BY91" s="110"/>
      <c r="BZ91" s="110"/>
      <c r="CA91" s="110"/>
      <c r="CB91" s="110"/>
      <c r="CC91" s="110"/>
      <c r="CD91" s="110"/>
      <c r="CE91" s="110"/>
      <c r="CF91" s="110"/>
      <c r="CG91" s="110"/>
      <c r="CH91" s="110"/>
      <c r="CI91" s="110"/>
      <c r="CJ91" s="110"/>
      <c r="CK91" s="110"/>
      <c r="CL91" s="110"/>
      <c r="CM91" s="110"/>
      <c r="CN91" s="110"/>
      <c r="CO91" s="110"/>
      <c r="CP91" s="110"/>
      <c r="CQ91" s="110"/>
      <c r="CR91" s="110"/>
      <c r="CS91" s="110"/>
      <c r="CT91" s="110"/>
      <c r="CU91" s="110"/>
      <c r="CV91" s="110"/>
      <c r="CW91" s="110"/>
      <c r="CX91" s="110"/>
      <c r="CY91" s="110"/>
      <c r="CZ91" s="110"/>
      <c r="DA91" s="110"/>
      <c r="DB91" s="110"/>
      <c r="DC91" s="110"/>
      <c r="DD91" s="110"/>
      <c r="DE91" s="110"/>
      <c r="DF91" s="110"/>
      <c r="DG91" s="110"/>
      <c r="DH91" s="110"/>
      <c r="DI91" s="110"/>
      <c r="DJ91" s="110"/>
      <c r="DK91" s="110"/>
      <c r="DL91" s="110"/>
      <c r="DM91" s="110"/>
      <c r="DN91" s="110"/>
      <c r="DO91" s="110"/>
      <c r="DP91" s="110"/>
      <c r="DQ91" s="110"/>
      <c r="DR91" s="110"/>
      <c r="DS91" s="110"/>
      <c r="DT91" s="110"/>
      <c r="DU91" s="110"/>
      <c r="DV91" s="110"/>
      <c r="DW91" s="110"/>
      <c r="DX91" s="110"/>
      <c r="DY91" s="110"/>
      <c r="DZ91" s="110"/>
      <c r="EA91" s="110"/>
      <c r="EB91" s="110"/>
      <c r="EC91" s="110"/>
      <c r="ED91" s="110"/>
      <c r="EE91" s="110"/>
      <c r="EF91" s="110"/>
      <c r="EG91" s="110"/>
      <c r="EH91" s="110"/>
      <c r="EI91" s="110"/>
      <c r="EJ91" s="110"/>
      <c r="EK91" s="110"/>
      <c r="EL91" s="110"/>
      <c r="EM91" s="110"/>
      <c r="EN91" s="110"/>
      <c r="EO91" s="110"/>
      <c r="EP91" s="110"/>
      <c r="EQ91" s="110"/>
      <c r="ER91" s="110"/>
      <c r="ES91" s="110"/>
      <c r="ET91" s="110"/>
      <c r="EU91" s="110"/>
      <c r="EV91" s="110"/>
      <c r="EW91" s="110"/>
      <c r="EX91" s="110"/>
      <c r="EY91" s="110"/>
      <c r="EZ91" s="110"/>
      <c r="FA91" s="110"/>
      <c r="FB91" s="110"/>
      <c r="FC91" s="110"/>
      <c r="FD91" s="110"/>
      <c r="FE91" s="110"/>
      <c r="FF91" s="110"/>
      <c r="FG91" s="110"/>
      <c r="FH91" s="110"/>
      <c r="FI91" s="110"/>
      <c r="FJ91" s="110"/>
      <c r="FK91" s="110"/>
      <c r="FL91" s="110"/>
      <c r="FM91" s="110"/>
      <c r="FN91" s="110"/>
      <c r="FO91" s="110"/>
      <c r="FP91" s="110"/>
      <c r="FQ91" s="110"/>
      <c r="FR91" s="110"/>
      <c r="FS91" s="110"/>
      <c r="FT91" s="110"/>
      <c r="FU91" s="110"/>
      <c r="FV91" s="110"/>
      <c r="FW91" s="110"/>
      <c r="FX91" s="110"/>
      <c r="FY91" s="110"/>
      <c r="FZ91" s="110"/>
      <c r="GA91" s="110"/>
      <c r="GB91" s="110"/>
      <c r="GC91" s="110"/>
      <c r="GD91" s="110"/>
      <c r="GE91" s="110"/>
      <c r="GF91" s="110"/>
      <c r="GG91" s="110"/>
      <c r="GH91" s="110"/>
      <c r="GI91" s="110"/>
      <c r="GJ91" s="110"/>
      <c r="GK91" s="110"/>
      <c r="GL91" s="110"/>
      <c r="GM91" s="110"/>
      <c r="GN91" s="110"/>
      <c r="GO91" s="110"/>
      <c r="GP91" s="110"/>
      <c r="GQ91" s="110"/>
      <c r="GR91" s="110"/>
      <c r="GS91" s="110"/>
      <c r="GT91" s="110"/>
      <c r="GU91" s="110"/>
      <c r="GV91" s="110"/>
      <c r="GW91" s="110"/>
      <c r="GX91" s="110"/>
      <c r="GY91" s="110"/>
      <c r="GZ91" s="110"/>
      <c r="HA91" s="110"/>
      <c r="HB91" s="110"/>
      <c r="HC91" s="110"/>
      <c r="HD91" s="110"/>
      <c r="HE91" s="110"/>
      <c r="HF91" s="110"/>
      <c r="HG91" s="110"/>
      <c r="HH91" s="110"/>
      <c r="HI91" s="110"/>
      <c r="HJ91" s="110"/>
      <c r="HK91" s="110"/>
      <c r="HL91" s="110"/>
      <c r="HM91" s="110"/>
      <c r="HN91" s="110"/>
      <c r="HO91" s="110"/>
      <c r="HP91" s="110"/>
      <c r="HQ91" s="110"/>
      <c r="HR91" s="110"/>
      <c r="HS91" s="110"/>
      <c r="HT91" s="110"/>
      <c r="HU91" s="110"/>
      <c r="HV91" s="110"/>
      <c r="HW91" s="110"/>
      <c r="HX91" s="110"/>
      <c r="HY91" s="110"/>
      <c r="HZ91" s="110"/>
      <c r="IA91" s="110"/>
      <c r="IB91" s="110"/>
      <c r="IC91" s="110"/>
      <c r="ID91" s="110"/>
      <c r="IE91" s="110"/>
      <c r="IF91" s="110"/>
      <c r="IG91" s="110"/>
      <c r="IH91" s="110"/>
      <c r="II91" s="110"/>
      <c r="IJ91" s="110"/>
      <c r="IK91" s="110"/>
      <c r="IL91" s="110"/>
      <c r="IM91" s="110"/>
      <c r="IN91" s="110"/>
      <c r="IO91" s="110"/>
      <c r="IP91" s="110"/>
      <c r="IQ91" s="110"/>
      <c r="IR91" s="110"/>
      <c r="IS91" s="110"/>
      <c r="IT91" s="110"/>
      <c r="IU91" s="110"/>
      <c r="IV91" s="110"/>
    </row>
    <row r="92" spans="1:256" ht="33.75" x14ac:dyDescent="0.2">
      <c r="A92" s="451" t="s">
        <v>164</v>
      </c>
      <c r="B92" s="449" t="s">
        <v>165</v>
      </c>
      <c r="C92" s="50">
        <v>2</v>
      </c>
      <c r="D92" s="511">
        <v>109732.56</v>
      </c>
      <c r="E92" s="50"/>
      <c r="F92" s="511"/>
      <c r="G92" s="50"/>
      <c r="H92" s="511"/>
      <c r="I92" s="50">
        <v>0</v>
      </c>
      <c r="J92" s="50">
        <v>2</v>
      </c>
      <c r="K92" s="511">
        <v>109732.56</v>
      </c>
      <c r="L92" s="51">
        <v>6.1690039201798212E-2</v>
      </c>
      <c r="M92" s="51">
        <v>9.2123445416858588E-2</v>
      </c>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10"/>
      <c r="AX92" s="110"/>
      <c r="AY92" s="110"/>
      <c r="AZ92" s="110"/>
      <c r="BA92" s="110"/>
      <c r="BB92" s="110"/>
      <c r="BC92" s="110"/>
      <c r="BD92" s="110"/>
      <c r="BE92" s="110"/>
      <c r="BF92" s="110"/>
      <c r="BG92" s="110"/>
      <c r="BH92" s="110"/>
      <c r="BI92" s="110"/>
      <c r="BJ92" s="110"/>
      <c r="BK92" s="110"/>
      <c r="BL92" s="110"/>
      <c r="BM92" s="110"/>
      <c r="BN92" s="110"/>
      <c r="BO92" s="110"/>
      <c r="BP92" s="110"/>
      <c r="BQ92" s="110"/>
      <c r="BR92" s="110"/>
      <c r="BS92" s="110"/>
      <c r="BT92" s="110"/>
      <c r="BU92" s="110"/>
      <c r="BV92" s="110"/>
      <c r="BW92" s="110"/>
      <c r="BX92" s="110"/>
      <c r="BY92" s="110"/>
      <c r="BZ92" s="110"/>
      <c r="CA92" s="110"/>
      <c r="CB92" s="110"/>
      <c r="CC92" s="110"/>
      <c r="CD92" s="110"/>
      <c r="CE92" s="110"/>
      <c r="CF92" s="110"/>
      <c r="CG92" s="110"/>
      <c r="CH92" s="110"/>
      <c r="CI92" s="110"/>
      <c r="CJ92" s="110"/>
      <c r="CK92" s="110"/>
      <c r="CL92" s="110"/>
      <c r="CM92" s="110"/>
      <c r="CN92" s="110"/>
      <c r="CO92" s="110"/>
      <c r="CP92" s="110"/>
      <c r="CQ92" s="110"/>
      <c r="CR92" s="110"/>
      <c r="CS92" s="110"/>
      <c r="CT92" s="110"/>
      <c r="CU92" s="110"/>
      <c r="CV92" s="110"/>
      <c r="CW92" s="110"/>
      <c r="CX92" s="110"/>
      <c r="CY92" s="110"/>
      <c r="CZ92" s="110"/>
      <c r="DA92" s="110"/>
      <c r="DB92" s="110"/>
      <c r="DC92" s="110"/>
      <c r="DD92" s="110"/>
      <c r="DE92" s="110"/>
      <c r="DF92" s="110"/>
      <c r="DG92" s="110"/>
      <c r="DH92" s="110"/>
      <c r="DI92" s="110"/>
      <c r="DJ92" s="110"/>
      <c r="DK92" s="110"/>
      <c r="DL92" s="110"/>
      <c r="DM92" s="110"/>
      <c r="DN92" s="110"/>
      <c r="DO92" s="110"/>
      <c r="DP92" s="110"/>
      <c r="DQ92" s="110"/>
      <c r="DR92" s="110"/>
      <c r="DS92" s="110"/>
      <c r="DT92" s="110"/>
      <c r="DU92" s="110"/>
      <c r="DV92" s="110"/>
      <c r="DW92" s="110"/>
      <c r="DX92" s="110"/>
      <c r="DY92" s="110"/>
      <c r="DZ92" s="110"/>
      <c r="EA92" s="110"/>
      <c r="EB92" s="110"/>
      <c r="EC92" s="110"/>
      <c r="ED92" s="110"/>
      <c r="EE92" s="110"/>
      <c r="EF92" s="110"/>
      <c r="EG92" s="110"/>
      <c r="EH92" s="110"/>
      <c r="EI92" s="110"/>
      <c r="EJ92" s="110"/>
      <c r="EK92" s="110"/>
      <c r="EL92" s="110"/>
      <c r="EM92" s="110"/>
      <c r="EN92" s="110"/>
      <c r="EO92" s="110"/>
      <c r="EP92" s="110"/>
      <c r="EQ92" s="110"/>
      <c r="ER92" s="110"/>
      <c r="ES92" s="110"/>
      <c r="ET92" s="110"/>
      <c r="EU92" s="110"/>
      <c r="EV92" s="110"/>
      <c r="EW92" s="110"/>
      <c r="EX92" s="110"/>
      <c r="EY92" s="110"/>
      <c r="EZ92" s="110"/>
      <c r="FA92" s="110"/>
      <c r="FB92" s="110"/>
      <c r="FC92" s="110"/>
      <c r="FD92" s="110"/>
      <c r="FE92" s="110"/>
      <c r="FF92" s="110"/>
      <c r="FG92" s="110"/>
      <c r="FH92" s="110"/>
      <c r="FI92" s="110"/>
      <c r="FJ92" s="110"/>
      <c r="FK92" s="110"/>
      <c r="FL92" s="110"/>
      <c r="FM92" s="110"/>
      <c r="FN92" s="110"/>
      <c r="FO92" s="110"/>
      <c r="FP92" s="110"/>
      <c r="FQ92" s="110"/>
      <c r="FR92" s="110"/>
      <c r="FS92" s="110"/>
      <c r="FT92" s="110"/>
      <c r="FU92" s="110"/>
      <c r="FV92" s="110"/>
      <c r="FW92" s="110"/>
      <c r="FX92" s="110"/>
      <c r="FY92" s="110"/>
      <c r="FZ92" s="110"/>
      <c r="GA92" s="110"/>
      <c r="GB92" s="110"/>
      <c r="GC92" s="110"/>
      <c r="GD92" s="110"/>
      <c r="GE92" s="110"/>
      <c r="GF92" s="110"/>
      <c r="GG92" s="110"/>
      <c r="GH92" s="110"/>
      <c r="GI92" s="110"/>
      <c r="GJ92" s="110"/>
      <c r="GK92" s="110"/>
      <c r="GL92" s="110"/>
      <c r="GM92" s="110"/>
      <c r="GN92" s="110"/>
      <c r="GO92" s="110"/>
      <c r="GP92" s="110"/>
      <c r="GQ92" s="110"/>
      <c r="GR92" s="110"/>
      <c r="GS92" s="110"/>
      <c r="GT92" s="110"/>
      <c r="GU92" s="110"/>
      <c r="GV92" s="110"/>
      <c r="GW92" s="110"/>
      <c r="GX92" s="110"/>
      <c r="GY92" s="110"/>
      <c r="GZ92" s="110"/>
      <c r="HA92" s="110"/>
      <c r="HB92" s="110"/>
      <c r="HC92" s="110"/>
      <c r="HD92" s="110"/>
      <c r="HE92" s="110"/>
      <c r="HF92" s="110"/>
      <c r="HG92" s="110"/>
      <c r="HH92" s="110"/>
      <c r="HI92" s="110"/>
      <c r="HJ92" s="110"/>
      <c r="HK92" s="110"/>
      <c r="HL92" s="110"/>
      <c r="HM92" s="110"/>
      <c r="HN92" s="110"/>
      <c r="HO92" s="110"/>
      <c r="HP92" s="110"/>
      <c r="HQ92" s="110"/>
      <c r="HR92" s="110"/>
      <c r="HS92" s="110"/>
      <c r="HT92" s="110"/>
      <c r="HU92" s="110"/>
      <c r="HV92" s="110"/>
      <c r="HW92" s="110"/>
      <c r="HX92" s="110"/>
      <c r="HY92" s="110"/>
      <c r="HZ92" s="110"/>
      <c r="IA92" s="110"/>
      <c r="IB92" s="110"/>
      <c r="IC92" s="110"/>
      <c r="ID92" s="110"/>
      <c r="IE92" s="110"/>
      <c r="IF92" s="110"/>
      <c r="IG92" s="110"/>
      <c r="IH92" s="110"/>
      <c r="II92" s="110"/>
      <c r="IJ92" s="110"/>
      <c r="IK92" s="110"/>
      <c r="IL92" s="110"/>
      <c r="IM92" s="110"/>
      <c r="IN92" s="110"/>
      <c r="IO92" s="110"/>
      <c r="IP92" s="110"/>
      <c r="IQ92" s="110"/>
      <c r="IR92" s="110"/>
      <c r="IS92" s="110"/>
      <c r="IT92" s="110"/>
      <c r="IU92" s="110"/>
      <c r="IV92" s="110"/>
    </row>
    <row r="93" spans="1:256" ht="56.25" x14ac:dyDescent="0.2">
      <c r="A93" s="452" t="s">
        <v>168</v>
      </c>
      <c r="B93" s="450" t="s">
        <v>169</v>
      </c>
      <c r="C93" s="53">
        <v>5</v>
      </c>
      <c r="D93" s="512">
        <v>264505</v>
      </c>
      <c r="E93" s="53"/>
      <c r="F93" s="512"/>
      <c r="G93" s="53"/>
      <c r="H93" s="512"/>
      <c r="I93" s="53">
        <v>0</v>
      </c>
      <c r="J93" s="53">
        <v>5</v>
      </c>
      <c r="K93" s="643">
        <v>264505</v>
      </c>
      <c r="L93" s="54">
        <v>0.14870083974229378</v>
      </c>
      <c r="M93" s="54">
        <v>0.23030861354214649</v>
      </c>
      <c r="N93" s="110"/>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110"/>
      <c r="AQ93" s="110"/>
      <c r="AR93" s="110"/>
      <c r="AS93" s="110"/>
      <c r="AT93" s="110"/>
      <c r="AU93" s="110"/>
      <c r="AV93" s="110"/>
      <c r="AW93" s="110"/>
      <c r="AX93" s="110"/>
      <c r="AY93" s="110"/>
      <c r="AZ93" s="110"/>
      <c r="BA93" s="110"/>
      <c r="BB93" s="110"/>
      <c r="BC93" s="110"/>
      <c r="BD93" s="110"/>
      <c r="BE93" s="110"/>
      <c r="BF93" s="110"/>
      <c r="BG93" s="110"/>
      <c r="BH93" s="110"/>
      <c r="BI93" s="110"/>
      <c r="BJ93" s="110"/>
      <c r="BK93" s="110"/>
      <c r="BL93" s="110"/>
      <c r="BM93" s="110"/>
      <c r="BN93" s="110"/>
      <c r="BO93" s="110"/>
      <c r="BP93" s="110"/>
      <c r="BQ93" s="110"/>
      <c r="BR93" s="110"/>
      <c r="BS93" s="110"/>
      <c r="BT93" s="110"/>
      <c r="BU93" s="110"/>
      <c r="BV93" s="110"/>
      <c r="BW93" s="110"/>
      <c r="BX93" s="110"/>
      <c r="BY93" s="110"/>
      <c r="BZ93" s="110"/>
      <c r="CA93" s="110"/>
      <c r="CB93" s="110"/>
      <c r="CC93" s="110"/>
      <c r="CD93" s="110"/>
      <c r="CE93" s="110"/>
      <c r="CF93" s="110"/>
      <c r="CG93" s="110"/>
      <c r="CH93" s="110"/>
      <c r="CI93" s="110"/>
      <c r="CJ93" s="110"/>
      <c r="CK93" s="110"/>
      <c r="CL93" s="110"/>
      <c r="CM93" s="110"/>
      <c r="CN93" s="110"/>
      <c r="CO93" s="110"/>
      <c r="CP93" s="110"/>
      <c r="CQ93" s="110"/>
      <c r="CR93" s="110"/>
      <c r="CS93" s="110"/>
      <c r="CT93" s="110"/>
      <c r="CU93" s="110"/>
      <c r="CV93" s="110"/>
      <c r="CW93" s="110"/>
      <c r="CX93" s="110"/>
      <c r="CY93" s="110"/>
      <c r="CZ93" s="110"/>
      <c r="DA93" s="110"/>
      <c r="DB93" s="110"/>
      <c r="DC93" s="110"/>
      <c r="DD93" s="110"/>
      <c r="DE93" s="110"/>
      <c r="DF93" s="110"/>
      <c r="DG93" s="110"/>
      <c r="DH93" s="110"/>
      <c r="DI93" s="110"/>
      <c r="DJ93" s="110"/>
      <c r="DK93" s="110"/>
      <c r="DL93" s="110"/>
      <c r="DM93" s="110"/>
      <c r="DN93" s="110"/>
      <c r="DO93" s="110"/>
      <c r="DP93" s="110"/>
      <c r="DQ93" s="110"/>
      <c r="DR93" s="110"/>
      <c r="DS93" s="110"/>
      <c r="DT93" s="110"/>
      <c r="DU93" s="110"/>
      <c r="DV93" s="110"/>
      <c r="DW93" s="110"/>
      <c r="DX93" s="110"/>
      <c r="DY93" s="110"/>
      <c r="DZ93" s="110"/>
      <c r="EA93" s="110"/>
      <c r="EB93" s="110"/>
      <c r="EC93" s="110"/>
      <c r="ED93" s="110"/>
      <c r="EE93" s="110"/>
      <c r="EF93" s="110"/>
      <c r="EG93" s="110"/>
      <c r="EH93" s="110"/>
      <c r="EI93" s="110"/>
      <c r="EJ93" s="110"/>
      <c r="EK93" s="110"/>
      <c r="EL93" s="110"/>
      <c r="EM93" s="110"/>
      <c r="EN93" s="110"/>
      <c r="EO93" s="110"/>
      <c r="EP93" s="110"/>
      <c r="EQ93" s="110"/>
      <c r="ER93" s="110"/>
      <c r="ES93" s="110"/>
      <c r="ET93" s="110"/>
      <c r="EU93" s="110"/>
      <c r="EV93" s="110"/>
      <c r="EW93" s="110"/>
      <c r="EX93" s="110"/>
      <c r="EY93" s="110"/>
      <c r="EZ93" s="110"/>
      <c r="FA93" s="110"/>
      <c r="FB93" s="110"/>
      <c r="FC93" s="110"/>
      <c r="FD93" s="110"/>
      <c r="FE93" s="110"/>
      <c r="FF93" s="110"/>
      <c r="FG93" s="110"/>
      <c r="FH93" s="110"/>
      <c r="FI93" s="110"/>
      <c r="FJ93" s="110"/>
      <c r="FK93" s="110"/>
      <c r="FL93" s="110"/>
      <c r="FM93" s="110"/>
      <c r="FN93" s="110"/>
      <c r="FO93" s="110"/>
      <c r="FP93" s="110"/>
      <c r="FQ93" s="110"/>
      <c r="FR93" s="110"/>
      <c r="FS93" s="110"/>
      <c r="FT93" s="110"/>
      <c r="FU93" s="110"/>
      <c r="FV93" s="110"/>
      <c r="FW93" s="110"/>
      <c r="FX93" s="110"/>
      <c r="FY93" s="110"/>
      <c r="FZ93" s="110"/>
      <c r="GA93" s="110"/>
      <c r="GB93" s="110"/>
      <c r="GC93" s="110"/>
      <c r="GD93" s="110"/>
      <c r="GE93" s="110"/>
      <c r="GF93" s="110"/>
      <c r="GG93" s="110"/>
      <c r="GH93" s="110"/>
      <c r="GI93" s="110"/>
      <c r="GJ93" s="110"/>
      <c r="GK93" s="110"/>
      <c r="GL93" s="110"/>
      <c r="GM93" s="110"/>
      <c r="GN93" s="110"/>
      <c r="GO93" s="110"/>
      <c r="GP93" s="110"/>
      <c r="GQ93" s="110"/>
      <c r="GR93" s="110"/>
      <c r="GS93" s="110"/>
      <c r="GT93" s="110"/>
      <c r="GU93" s="110"/>
      <c r="GV93" s="110"/>
      <c r="GW93" s="110"/>
      <c r="GX93" s="110"/>
      <c r="GY93" s="110"/>
      <c r="GZ93" s="110"/>
      <c r="HA93" s="110"/>
      <c r="HB93" s="110"/>
      <c r="HC93" s="110"/>
      <c r="HD93" s="110"/>
      <c r="HE93" s="110"/>
      <c r="HF93" s="110"/>
      <c r="HG93" s="110"/>
      <c r="HH93" s="110"/>
      <c r="HI93" s="110"/>
      <c r="HJ93" s="110"/>
      <c r="HK93" s="110"/>
      <c r="HL93" s="110"/>
      <c r="HM93" s="110"/>
      <c r="HN93" s="110"/>
      <c r="HO93" s="110"/>
      <c r="HP93" s="110"/>
      <c r="HQ93" s="110"/>
      <c r="HR93" s="110"/>
      <c r="HS93" s="110"/>
      <c r="HT93" s="110"/>
      <c r="HU93" s="110"/>
      <c r="HV93" s="110"/>
      <c r="HW93" s="110"/>
      <c r="HX93" s="110"/>
      <c r="HY93" s="110"/>
      <c r="HZ93" s="110"/>
      <c r="IA93" s="110"/>
      <c r="IB93" s="110"/>
      <c r="IC93" s="110"/>
      <c r="ID93" s="110"/>
      <c r="IE93" s="110"/>
      <c r="IF93" s="110"/>
      <c r="IG93" s="110"/>
      <c r="IH93" s="110"/>
      <c r="II93" s="110"/>
      <c r="IJ93" s="110"/>
      <c r="IK93" s="110"/>
      <c r="IL93" s="110"/>
      <c r="IM93" s="110"/>
      <c r="IN93" s="110"/>
      <c r="IO93" s="110"/>
      <c r="IP93" s="110"/>
      <c r="IQ93" s="110"/>
      <c r="IR93" s="110"/>
      <c r="IS93" s="110"/>
      <c r="IT93" s="110"/>
      <c r="IU93" s="110"/>
      <c r="IV93" s="110"/>
    </row>
    <row r="94" spans="1:256" ht="22.5" x14ac:dyDescent="0.2">
      <c r="A94" s="451" t="s">
        <v>170</v>
      </c>
      <c r="B94" s="449" t="s">
        <v>171</v>
      </c>
      <c r="C94" s="50">
        <v>7</v>
      </c>
      <c r="D94" s="511">
        <v>415424</v>
      </c>
      <c r="E94" s="50"/>
      <c r="F94" s="511"/>
      <c r="G94" s="50"/>
      <c r="H94" s="511"/>
      <c r="I94" s="50">
        <v>0</v>
      </c>
      <c r="J94" s="50">
        <v>7</v>
      </c>
      <c r="K94" s="511">
        <v>415424</v>
      </c>
      <c r="L94" s="51">
        <v>0.23354529271319124</v>
      </c>
      <c r="M94" s="51">
        <v>0.32243205895900506</v>
      </c>
      <c r="N94" s="110"/>
      <c r="O94" s="110"/>
      <c r="P94" s="110"/>
      <c r="Q94" s="110"/>
      <c r="R94" s="110"/>
      <c r="S94" s="110"/>
      <c r="T94" s="110"/>
      <c r="U94" s="110"/>
      <c r="V94" s="110"/>
      <c r="W94" s="110"/>
      <c r="X94" s="110"/>
      <c r="Y94" s="110"/>
      <c r="Z94" s="110"/>
      <c r="AA94" s="110"/>
      <c r="AB94" s="110"/>
      <c r="AC94" s="110"/>
      <c r="AD94" s="110"/>
      <c r="AE94" s="110"/>
      <c r="AF94" s="110"/>
      <c r="AG94" s="110"/>
      <c r="AH94" s="110"/>
      <c r="AI94" s="110"/>
      <c r="AJ94" s="110"/>
      <c r="AK94" s="110"/>
      <c r="AL94" s="110"/>
      <c r="AM94" s="110"/>
      <c r="AN94" s="110"/>
      <c r="AO94" s="110"/>
      <c r="AP94" s="110"/>
      <c r="AQ94" s="110"/>
      <c r="AR94" s="110"/>
      <c r="AS94" s="110"/>
      <c r="AT94" s="110"/>
      <c r="AU94" s="110"/>
      <c r="AV94" s="110"/>
      <c r="AW94" s="110"/>
      <c r="AX94" s="110"/>
      <c r="AY94" s="110"/>
      <c r="AZ94" s="110"/>
      <c r="BA94" s="110"/>
      <c r="BB94" s="110"/>
      <c r="BC94" s="110"/>
      <c r="BD94" s="110"/>
      <c r="BE94" s="110"/>
      <c r="BF94" s="110"/>
      <c r="BG94" s="110"/>
      <c r="BH94" s="110"/>
      <c r="BI94" s="110"/>
      <c r="BJ94" s="110"/>
      <c r="BK94" s="110"/>
      <c r="BL94" s="110"/>
      <c r="BM94" s="110"/>
      <c r="BN94" s="110"/>
      <c r="BO94" s="110"/>
      <c r="BP94" s="110"/>
      <c r="BQ94" s="110"/>
      <c r="BR94" s="110"/>
      <c r="BS94" s="110"/>
      <c r="BT94" s="110"/>
      <c r="BU94" s="110"/>
      <c r="BV94" s="110"/>
      <c r="BW94" s="110"/>
      <c r="BX94" s="110"/>
      <c r="BY94" s="110"/>
      <c r="BZ94" s="110"/>
      <c r="CA94" s="110"/>
      <c r="CB94" s="110"/>
      <c r="CC94" s="110"/>
      <c r="CD94" s="110"/>
      <c r="CE94" s="110"/>
      <c r="CF94" s="110"/>
      <c r="CG94" s="110"/>
      <c r="CH94" s="110"/>
      <c r="CI94" s="110"/>
      <c r="CJ94" s="110"/>
      <c r="CK94" s="110"/>
      <c r="CL94" s="110"/>
      <c r="CM94" s="110"/>
      <c r="CN94" s="110"/>
      <c r="CO94" s="110"/>
      <c r="CP94" s="110"/>
      <c r="CQ94" s="110"/>
      <c r="CR94" s="110"/>
      <c r="CS94" s="110"/>
      <c r="CT94" s="110"/>
      <c r="CU94" s="110"/>
      <c r="CV94" s="110"/>
      <c r="CW94" s="110"/>
      <c r="CX94" s="110"/>
      <c r="CY94" s="110"/>
      <c r="CZ94" s="110"/>
      <c r="DA94" s="110"/>
      <c r="DB94" s="110"/>
      <c r="DC94" s="110"/>
      <c r="DD94" s="110"/>
      <c r="DE94" s="110"/>
      <c r="DF94" s="110"/>
      <c r="DG94" s="110"/>
      <c r="DH94" s="110"/>
      <c r="DI94" s="110"/>
      <c r="DJ94" s="110"/>
      <c r="DK94" s="110"/>
      <c r="DL94" s="110"/>
      <c r="DM94" s="110"/>
      <c r="DN94" s="110"/>
      <c r="DO94" s="110"/>
      <c r="DP94" s="110"/>
      <c r="DQ94" s="110"/>
      <c r="DR94" s="110"/>
      <c r="DS94" s="110"/>
      <c r="DT94" s="110"/>
      <c r="DU94" s="110"/>
      <c r="DV94" s="110"/>
      <c r="DW94" s="110"/>
      <c r="DX94" s="110"/>
      <c r="DY94" s="110"/>
      <c r="DZ94" s="110"/>
      <c r="EA94" s="110"/>
      <c r="EB94" s="110"/>
      <c r="EC94" s="110"/>
      <c r="ED94" s="110"/>
      <c r="EE94" s="110"/>
      <c r="EF94" s="110"/>
      <c r="EG94" s="110"/>
      <c r="EH94" s="110"/>
      <c r="EI94" s="110"/>
      <c r="EJ94" s="110"/>
      <c r="EK94" s="110"/>
      <c r="EL94" s="110"/>
      <c r="EM94" s="110"/>
      <c r="EN94" s="110"/>
      <c r="EO94" s="110"/>
      <c r="EP94" s="110"/>
      <c r="EQ94" s="110"/>
      <c r="ER94" s="110"/>
      <c r="ES94" s="110"/>
      <c r="ET94" s="110"/>
      <c r="EU94" s="110"/>
      <c r="EV94" s="110"/>
      <c r="EW94" s="110"/>
      <c r="EX94" s="110"/>
      <c r="EY94" s="110"/>
      <c r="EZ94" s="110"/>
      <c r="FA94" s="110"/>
      <c r="FB94" s="110"/>
      <c r="FC94" s="110"/>
      <c r="FD94" s="110"/>
      <c r="FE94" s="110"/>
      <c r="FF94" s="110"/>
      <c r="FG94" s="110"/>
      <c r="FH94" s="110"/>
      <c r="FI94" s="110"/>
      <c r="FJ94" s="110"/>
      <c r="FK94" s="110"/>
      <c r="FL94" s="110"/>
      <c r="FM94" s="110"/>
      <c r="FN94" s="110"/>
      <c r="FO94" s="110"/>
      <c r="FP94" s="110"/>
      <c r="FQ94" s="110"/>
      <c r="FR94" s="110"/>
      <c r="FS94" s="110"/>
      <c r="FT94" s="110"/>
      <c r="FU94" s="110"/>
      <c r="FV94" s="110"/>
      <c r="FW94" s="110"/>
      <c r="FX94" s="110"/>
      <c r="FY94" s="110"/>
      <c r="FZ94" s="110"/>
      <c r="GA94" s="110"/>
      <c r="GB94" s="110"/>
      <c r="GC94" s="110"/>
      <c r="GD94" s="110"/>
      <c r="GE94" s="110"/>
      <c r="GF94" s="110"/>
      <c r="GG94" s="110"/>
      <c r="GH94" s="110"/>
      <c r="GI94" s="110"/>
      <c r="GJ94" s="110"/>
      <c r="GK94" s="110"/>
      <c r="GL94" s="110"/>
      <c r="GM94" s="110"/>
      <c r="GN94" s="110"/>
      <c r="GO94" s="110"/>
      <c r="GP94" s="110"/>
      <c r="GQ94" s="110"/>
      <c r="GR94" s="110"/>
      <c r="GS94" s="110"/>
      <c r="GT94" s="110"/>
      <c r="GU94" s="110"/>
      <c r="GV94" s="110"/>
      <c r="GW94" s="110"/>
      <c r="GX94" s="110"/>
      <c r="GY94" s="110"/>
      <c r="GZ94" s="110"/>
      <c r="HA94" s="110"/>
      <c r="HB94" s="110"/>
      <c r="HC94" s="110"/>
      <c r="HD94" s="110"/>
      <c r="HE94" s="110"/>
      <c r="HF94" s="110"/>
      <c r="HG94" s="110"/>
      <c r="HH94" s="110"/>
      <c r="HI94" s="110"/>
      <c r="HJ94" s="110"/>
      <c r="HK94" s="110"/>
      <c r="HL94" s="110"/>
      <c r="HM94" s="110"/>
      <c r="HN94" s="110"/>
      <c r="HO94" s="110"/>
      <c r="HP94" s="110"/>
      <c r="HQ94" s="110"/>
      <c r="HR94" s="110"/>
      <c r="HS94" s="110"/>
      <c r="HT94" s="110"/>
      <c r="HU94" s="110"/>
      <c r="HV94" s="110"/>
      <c r="HW94" s="110"/>
      <c r="HX94" s="110"/>
      <c r="HY94" s="110"/>
      <c r="HZ94" s="110"/>
      <c r="IA94" s="110"/>
      <c r="IB94" s="110"/>
      <c r="IC94" s="110"/>
      <c r="ID94" s="110"/>
      <c r="IE94" s="110"/>
      <c r="IF94" s="110"/>
      <c r="IG94" s="110"/>
      <c r="IH94" s="110"/>
      <c r="II94" s="110"/>
      <c r="IJ94" s="110"/>
      <c r="IK94" s="110"/>
      <c r="IL94" s="110"/>
      <c r="IM94" s="110"/>
      <c r="IN94" s="110"/>
      <c r="IO94" s="110"/>
      <c r="IP94" s="110"/>
      <c r="IQ94" s="110"/>
      <c r="IR94" s="110"/>
      <c r="IS94" s="110"/>
      <c r="IT94" s="110"/>
      <c r="IU94" s="110"/>
      <c r="IV94" s="110"/>
    </row>
    <row r="95" spans="1:256" ht="33.75" x14ac:dyDescent="0.2">
      <c r="A95" s="452" t="s">
        <v>172</v>
      </c>
      <c r="B95" s="450" t="s">
        <v>173</v>
      </c>
      <c r="C95" s="53">
        <v>1</v>
      </c>
      <c r="D95" s="512">
        <v>59806.92</v>
      </c>
      <c r="E95" s="53"/>
      <c r="F95" s="512"/>
      <c r="G95" s="53"/>
      <c r="H95" s="512"/>
      <c r="I95" s="53">
        <v>0</v>
      </c>
      <c r="J95" s="53">
        <v>1</v>
      </c>
      <c r="K95" s="512">
        <v>59806.92</v>
      </c>
      <c r="L95" s="512">
        <v>3.3622575098392032E-2</v>
      </c>
      <c r="M95" s="512">
        <v>4.6061722708429294E-2</v>
      </c>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c r="AO95" s="110"/>
      <c r="AP95" s="110"/>
      <c r="AQ95" s="110"/>
      <c r="AR95" s="110"/>
      <c r="AS95" s="110"/>
      <c r="AT95" s="110"/>
      <c r="AU95" s="110"/>
      <c r="AV95" s="110"/>
      <c r="AW95" s="110"/>
      <c r="AX95" s="110"/>
      <c r="AY95" s="110"/>
      <c r="AZ95" s="110"/>
      <c r="BA95" s="110"/>
      <c r="BB95" s="110"/>
      <c r="BC95" s="110"/>
      <c r="BD95" s="110"/>
      <c r="BE95" s="110"/>
      <c r="BF95" s="110"/>
      <c r="BG95" s="110"/>
      <c r="BH95" s="110"/>
      <c r="BI95" s="110"/>
      <c r="BJ95" s="110"/>
      <c r="BK95" s="110"/>
      <c r="BL95" s="110"/>
      <c r="BM95" s="110"/>
      <c r="BN95" s="110"/>
      <c r="BO95" s="110"/>
      <c r="BP95" s="110"/>
      <c r="BQ95" s="110"/>
      <c r="BR95" s="110"/>
      <c r="BS95" s="110"/>
      <c r="BT95" s="110"/>
      <c r="BU95" s="110"/>
      <c r="BV95" s="110"/>
      <c r="BW95" s="110"/>
      <c r="BX95" s="110"/>
      <c r="BY95" s="110"/>
      <c r="BZ95" s="110"/>
      <c r="CA95" s="110"/>
      <c r="CB95" s="110"/>
      <c r="CC95" s="110"/>
      <c r="CD95" s="110"/>
      <c r="CE95" s="110"/>
      <c r="CF95" s="110"/>
      <c r="CG95" s="110"/>
      <c r="CH95" s="110"/>
      <c r="CI95" s="110"/>
      <c r="CJ95" s="110"/>
      <c r="CK95" s="110"/>
      <c r="CL95" s="110"/>
      <c r="CM95" s="110"/>
      <c r="CN95" s="110"/>
      <c r="CO95" s="110"/>
      <c r="CP95" s="110"/>
      <c r="CQ95" s="110"/>
      <c r="CR95" s="110"/>
      <c r="CS95" s="110"/>
      <c r="CT95" s="110"/>
      <c r="CU95" s="110"/>
      <c r="CV95" s="110"/>
      <c r="CW95" s="110"/>
      <c r="CX95" s="110"/>
      <c r="CY95" s="110"/>
      <c r="CZ95" s="110"/>
      <c r="DA95" s="110"/>
      <c r="DB95" s="110"/>
      <c r="DC95" s="110"/>
      <c r="DD95" s="110"/>
      <c r="DE95" s="110"/>
      <c r="DF95" s="110"/>
      <c r="DG95" s="110"/>
      <c r="DH95" s="110"/>
      <c r="DI95" s="110"/>
      <c r="DJ95" s="110"/>
      <c r="DK95" s="110"/>
      <c r="DL95" s="110"/>
      <c r="DM95" s="110"/>
      <c r="DN95" s="110"/>
      <c r="DO95" s="110"/>
      <c r="DP95" s="110"/>
      <c r="DQ95" s="110"/>
      <c r="DR95" s="110"/>
      <c r="DS95" s="110"/>
      <c r="DT95" s="110"/>
      <c r="DU95" s="110"/>
      <c r="DV95" s="110"/>
      <c r="DW95" s="110"/>
      <c r="DX95" s="110"/>
      <c r="DY95" s="110"/>
      <c r="DZ95" s="110"/>
      <c r="EA95" s="110"/>
      <c r="EB95" s="110"/>
      <c r="EC95" s="110"/>
      <c r="ED95" s="110"/>
      <c r="EE95" s="110"/>
      <c r="EF95" s="110"/>
      <c r="EG95" s="110"/>
      <c r="EH95" s="110"/>
      <c r="EI95" s="110"/>
      <c r="EJ95" s="110"/>
      <c r="EK95" s="110"/>
      <c r="EL95" s="110"/>
      <c r="EM95" s="110"/>
      <c r="EN95" s="110"/>
      <c r="EO95" s="110"/>
      <c r="EP95" s="110"/>
      <c r="EQ95" s="110"/>
      <c r="ER95" s="110"/>
      <c r="ES95" s="110"/>
      <c r="ET95" s="110"/>
      <c r="EU95" s="110"/>
      <c r="EV95" s="110"/>
      <c r="EW95" s="110"/>
      <c r="EX95" s="110"/>
      <c r="EY95" s="110"/>
      <c r="EZ95" s="110"/>
      <c r="FA95" s="110"/>
      <c r="FB95" s="110"/>
      <c r="FC95" s="110"/>
      <c r="FD95" s="110"/>
      <c r="FE95" s="110"/>
      <c r="FF95" s="110"/>
      <c r="FG95" s="110"/>
      <c r="FH95" s="110"/>
      <c r="FI95" s="110"/>
      <c r="FJ95" s="110"/>
      <c r="FK95" s="110"/>
      <c r="FL95" s="110"/>
      <c r="FM95" s="110"/>
      <c r="FN95" s="110"/>
      <c r="FO95" s="110"/>
      <c r="FP95" s="110"/>
      <c r="FQ95" s="110"/>
      <c r="FR95" s="110"/>
      <c r="FS95" s="110"/>
      <c r="FT95" s="110"/>
      <c r="FU95" s="110"/>
      <c r="FV95" s="110"/>
      <c r="FW95" s="110"/>
      <c r="FX95" s="110"/>
      <c r="FY95" s="110"/>
      <c r="FZ95" s="110"/>
      <c r="GA95" s="110"/>
      <c r="GB95" s="110"/>
      <c r="GC95" s="110"/>
      <c r="GD95" s="110"/>
      <c r="GE95" s="110"/>
      <c r="GF95" s="110"/>
      <c r="GG95" s="110"/>
      <c r="GH95" s="110"/>
      <c r="GI95" s="110"/>
      <c r="GJ95" s="110"/>
      <c r="GK95" s="110"/>
      <c r="GL95" s="110"/>
      <c r="GM95" s="110"/>
      <c r="GN95" s="110"/>
      <c r="GO95" s="110"/>
      <c r="GP95" s="110"/>
      <c r="GQ95" s="110"/>
      <c r="GR95" s="110"/>
      <c r="GS95" s="110"/>
      <c r="GT95" s="110"/>
      <c r="GU95" s="110"/>
      <c r="GV95" s="110"/>
      <c r="GW95" s="110"/>
      <c r="GX95" s="110"/>
      <c r="GY95" s="110"/>
      <c r="GZ95" s="110"/>
      <c r="HA95" s="110"/>
      <c r="HB95" s="110"/>
      <c r="HC95" s="110"/>
      <c r="HD95" s="110"/>
      <c r="HE95" s="110"/>
      <c r="HF95" s="110"/>
      <c r="HG95" s="110"/>
      <c r="HH95" s="110"/>
      <c r="HI95" s="110"/>
      <c r="HJ95" s="110"/>
      <c r="HK95" s="110"/>
      <c r="HL95" s="110"/>
      <c r="HM95" s="110"/>
      <c r="HN95" s="110"/>
      <c r="HO95" s="110"/>
      <c r="HP95" s="110"/>
      <c r="HQ95" s="110"/>
      <c r="HR95" s="110"/>
      <c r="HS95" s="110"/>
      <c r="HT95" s="110"/>
      <c r="HU95" s="110"/>
      <c r="HV95" s="110"/>
      <c r="HW95" s="110"/>
      <c r="HX95" s="110"/>
      <c r="HY95" s="110"/>
      <c r="HZ95" s="110"/>
      <c r="IA95" s="110"/>
      <c r="IB95" s="110"/>
      <c r="IC95" s="110"/>
      <c r="ID95" s="110"/>
      <c r="IE95" s="110"/>
      <c r="IF95" s="110"/>
      <c r="IG95" s="110"/>
      <c r="IH95" s="110"/>
      <c r="II95" s="110"/>
      <c r="IJ95" s="110"/>
      <c r="IK95" s="110"/>
      <c r="IL95" s="110"/>
      <c r="IM95" s="110"/>
      <c r="IN95" s="110"/>
      <c r="IO95" s="110"/>
      <c r="IP95" s="110"/>
      <c r="IQ95" s="110"/>
      <c r="IR95" s="110"/>
      <c r="IS95" s="110"/>
      <c r="IT95" s="110"/>
      <c r="IU95" s="110"/>
      <c r="IV95" s="110"/>
    </row>
    <row r="96" spans="1:256" ht="22.5" x14ac:dyDescent="0.2">
      <c r="A96" s="451" t="s">
        <v>174</v>
      </c>
      <c r="B96" s="449" t="s">
        <v>175</v>
      </c>
      <c r="C96" s="50">
        <v>2</v>
      </c>
      <c r="D96" s="511">
        <v>117895.36</v>
      </c>
      <c r="E96" s="50"/>
      <c r="F96" s="511"/>
      <c r="G96" s="50"/>
      <c r="H96" s="511"/>
      <c r="I96" s="50">
        <v>0</v>
      </c>
      <c r="J96" s="50">
        <v>2</v>
      </c>
      <c r="K96" s="511">
        <v>117895.36</v>
      </c>
      <c r="L96" s="511">
        <v>6.6279045892213881E-2</v>
      </c>
      <c r="M96" s="511">
        <v>9.2123445416858588E-2</v>
      </c>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c r="AP96" s="110"/>
      <c r="AQ96" s="110"/>
      <c r="AR96" s="110"/>
      <c r="AS96" s="110"/>
      <c r="AT96" s="110"/>
      <c r="AU96" s="110"/>
      <c r="AV96" s="110"/>
      <c r="AW96" s="110"/>
      <c r="AX96" s="110"/>
      <c r="AY96" s="110"/>
      <c r="AZ96" s="110"/>
      <c r="BA96" s="110"/>
      <c r="BB96" s="110"/>
      <c r="BC96" s="110"/>
      <c r="BD96" s="110"/>
      <c r="BE96" s="110"/>
      <c r="BF96" s="110"/>
      <c r="BG96" s="110"/>
      <c r="BH96" s="110"/>
      <c r="BI96" s="110"/>
      <c r="BJ96" s="110"/>
      <c r="BK96" s="110"/>
      <c r="BL96" s="110"/>
      <c r="BM96" s="110"/>
      <c r="BN96" s="110"/>
      <c r="BO96" s="110"/>
      <c r="BP96" s="110"/>
      <c r="BQ96" s="110"/>
      <c r="BR96" s="110"/>
      <c r="BS96" s="110"/>
      <c r="BT96" s="110"/>
      <c r="BU96" s="110"/>
      <c r="BV96" s="110"/>
      <c r="BW96" s="110"/>
      <c r="BX96" s="110"/>
      <c r="BY96" s="110"/>
      <c r="BZ96" s="110"/>
      <c r="CA96" s="110"/>
      <c r="CB96" s="110"/>
      <c r="CC96" s="110"/>
      <c r="CD96" s="110"/>
      <c r="CE96" s="110"/>
      <c r="CF96" s="110"/>
      <c r="CG96" s="110"/>
      <c r="CH96" s="110"/>
      <c r="CI96" s="110"/>
      <c r="CJ96" s="110"/>
      <c r="CK96" s="110"/>
      <c r="CL96" s="110"/>
      <c r="CM96" s="110"/>
      <c r="CN96" s="110"/>
      <c r="CO96" s="110"/>
      <c r="CP96" s="110"/>
      <c r="CQ96" s="110"/>
      <c r="CR96" s="110"/>
      <c r="CS96" s="110"/>
      <c r="CT96" s="110"/>
      <c r="CU96" s="110"/>
      <c r="CV96" s="110"/>
      <c r="CW96" s="110"/>
      <c r="CX96" s="110"/>
      <c r="CY96" s="110"/>
      <c r="CZ96" s="110"/>
      <c r="DA96" s="110"/>
      <c r="DB96" s="110"/>
      <c r="DC96" s="110"/>
      <c r="DD96" s="110"/>
      <c r="DE96" s="110"/>
      <c r="DF96" s="110"/>
      <c r="DG96" s="110"/>
      <c r="DH96" s="110"/>
      <c r="DI96" s="110"/>
      <c r="DJ96" s="110"/>
      <c r="DK96" s="110"/>
      <c r="DL96" s="110"/>
      <c r="DM96" s="110"/>
      <c r="DN96" s="110"/>
      <c r="DO96" s="110"/>
      <c r="DP96" s="110"/>
      <c r="DQ96" s="110"/>
      <c r="DR96" s="110"/>
      <c r="DS96" s="110"/>
      <c r="DT96" s="110"/>
      <c r="DU96" s="110"/>
      <c r="DV96" s="110"/>
      <c r="DW96" s="110"/>
      <c r="DX96" s="110"/>
      <c r="DY96" s="110"/>
      <c r="DZ96" s="110"/>
      <c r="EA96" s="110"/>
      <c r="EB96" s="110"/>
      <c r="EC96" s="110"/>
      <c r="ED96" s="110"/>
      <c r="EE96" s="110"/>
      <c r="EF96" s="110"/>
      <c r="EG96" s="110"/>
      <c r="EH96" s="110"/>
      <c r="EI96" s="110"/>
      <c r="EJ96" s="110"/>
      <c r="EK96" s="110"/>
      <c r="EL96" s="110"/>
      <c r="EM96" s="110"/>
      <c r="EN96" s="110"/>
      <c r="EO96" s="110"/>
      <c r="EP96" s="110"/>
      <c r="EQ96" s="110"/>
      <c r="ER96" s="110"/>
      <c r="ES96" s="110"/>
      <c r="ET96" s="110"/>
      <c r="EU96" s="110"/>
      <c r="EV96" s="110"/>
      <c r="EW96" s="110"/>
      <c r="EX96" s="110"/>
      <c r="EY96" s="110"/>
      <c r="EZ96" s="110"/>
      <c r="FA96" s="110"/>
      <c r="FB96" s="110"/>
      <c r="FC96" s="110"/>
      <c r="FD96" s="110"/>
      <c r="FE96" s="110"/>
      <c r="FF96" s="110"/>
      <c r="FG96" s="110"/>
      <c r="FH96" s="110"/>
      <c r="FI96" s="110"/>
      <c r="FJ96" s="110"/>
      <c r="FK96" s="110"/>
      <c r="FL96" s="110"/>
      <c r="FM96" s="110"/>
      <c r="FN96" s="110"/>
      <c r="FO96" s="110"/>
      <c r="FP96" s="110"/>
      <c r="FQ96" s="110"/>
      <c r="FR96" s="110"/>
      <c r="FS96" s="110"/>
      <c r="FT96" s="110"/>
      <c r="FU96" s="110"/>
      <c r="FV96" s="110"/>
      <c r="FW96" s="110"/>
      <c r="FX96" s="110"/>
      <c r="FY96" s="110"/>
      <c r="FZ96" s="110"/>
      <c r="GA96" s="110"/>
      <c r="GB96" s="110"/>
      <c r="GC96" s="110"/>
      <c r="GD96" s="110"/>
      <c r="GE96" s="110"/>
      <c r="GF96" s="110"/>
      <c r="GG96" s="110"/>
      <c r="GH96" s="110"/>
      <c r="GI96" s="110"/>
      <c r="GJ96" s="110"/>
      <c r="GK96" s="110"/>
      <c r="GL96" s="110"/>
      <c r="GM96" s="110"/>
      <c r="GN96" s="110"/>
      <c r="GO96" s="110"/>
      <c r="GP96" s="110"/>
      <c r="GQ96" s="110"/>
      <c r="GR96" s="110"/>
      <c r="GS96" s="110"/>
      <c r="GT96" s="110"/>
      <c r="GU96" s="110"/>
      <c r="GV96" s="110"/>
      <c r="GW96" s="110"/>
      <c r="GX96" s="110"/>
      <c r="GY96" s="110"/>
      <c r="GZ96" s="110"/>
      <c r="HA96" s="110"/>
      <c r="HB96" s="110"/>
      <c r="HC96" s="110"/>
      <c r="HD96" s="110"/>
      <c r="HE96" s="110"/>
      <c r="HF96" s="110"/>
      <c r="HG96" s="110"/>
      <c r="HH96" s="110"/>
      <c r="HI96" s="110"/>
      <c r="HJ96" s="110"/>
      <c r="HK96" s="110"/>
      <c r="HL96" s="110"/>
      <c r="HM96" s="110"/>
      <c r="HN96" s="110"/>
      <c r="HO96" s="110"/>
      <c r="HP96" s="110"/>
      <c r="HQ96" s="110"/>
      <c r="HR96" s="110"/>
      <c r="HS96" s="110"/>
      <c r="HT96" s="110"/>
      <c r="HU96" s="110"/>
      <c r="HV96" s="110"/>
      <c r="HW96" s="110"/>
      <c r="HX96" s="110"/>
      <c r="HY96" s="110"/>
      <c r="HZ96" s="110"/>
      <c r="IA96" s="110"/>
      <c r="IB96" s="110"/>
      <c r="IC96" s="110"/>
      <c r="ID96" s="110"/>
      <c r="IE96" s="110"/>
      <c r="IF96" s="110"/>
      <c r="IG96" s="110"/>
      <c r="IH96" s="110"/>
      <c r="II96" s="110"/>
      <c r="IJ96" s="110"/>
      <c r="IK96" s="110"/>
      <c r="IL96" s="110"/>
      <c r="IM96" s="110"/>
      <c r="IN96" s="110"/>
      <c r="IO96" s="110"/>
      <c r="IP96" s="110"/>
      <c r="IQ96" s="110"/>
      <c r="IR96" s="110"/>
      <c r="IS96" s="110"/>
      <c r="IT96" s="110"/>
      <c r="IU96" s="110"/>
      <c r="IV96" s="110"/>
    </row>
    <row r="97" spans="1:256" ht="22.5" x14ac:dyDescent="0.2">
      <c r="A97" s="452" t="s">
        <v>683</v>
      </c>
      <c r="B97" s="450" t="s">
        <v>684</v>
      </c>
      <c r="C97" s="53">
        <v>2</v>
      </c>
      <c r="D97" s="512">
        <v>119738.4</v>
      </c>
      <c r="E97" s="53"/>
      <c r="F97" s="512"/>
      <c r="G97" s="53"/>
      <c r="H97" s="512"/>
      <c r="I97" s="53">
        <v>1</v>
      </c>
      <c r="J97" s="53">
        <v>3</v>
      </c>
      <c r="K97" s="512">
        <v>119738.4</v>
      </c>
      <c r="L97" s="512">
        <v>6.731517600574155E-2</v>
      </c>
      <c r="M97" s="512">
        <v>0.13818516812528789</v>
      </c>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0"/>
      <c r="AQ97" s="110"/>
      <c r="AR97" s="110"/>
      <c r="AS97" s="110"/>
      <c r="AT97" s="110"/>
      <c r="AU97" s="110"/>
      <c r="AV97" s="110"/>
      <c r="AW97" s="110"/>
      <c r="AX97" s="110"/>
      <c r="AY97" s="110"/>
      <c r="AZ97" s="110"/>
      <c r="BA97" s="110"/>
      <c r="BB97" s="110"/>
      <c r="BC97" s="110"/>
      <c r="BD97" s="110"/>
      <c r="BE97" s="110"/>
      <c r="BF97" s="110"/>
      <c r="BG97" s="110"/>
      <c r="BH97" s="110"/>
      <c r="BI97" s="110"/>
      <c r="BJ97" s="110"/>
      <c r="BK97" s="110"/>
      <c r="BL97" s="110"/>
      <c r="BM97" s="110"/>
      <c r="BN97" s="110"/>
      <c r="BO97" s="110"/>
      <c r="BP97" s="110"/>
      <c r="BQ97" s="110"/>
      <c r="BR97" s="110"/>
      <c r="BS97" s="110"/>
      <c r="BT97" s="110"/>
      <c r="BU97" s="110"/>
      <c r="BV97" s="110"/>
      <c r="BW97" s="110"/>
      <c r="BX97" s="110"/>
      <c r="BY97" s="110"/>
      <c r="BZ97" s="110"/>
      <c r="CA97" s="110"/>
      <c r="CB97" s="110"/>
      <c r="CC97" s="110"/>
      <c r="CD97" s="110"/>
      <c r="CE97" s="110"/>
      <c r="CF97" s="110"/>
      <c r="CG97" s="110"/>
      <c r="CH97" s="110"/>
      <c r="CI97" s="110"/>
      <c r="CJ97" s="110"/>
      <c r="CK97" s="110"/>
      <c r="CL97" s="110"/>
      <c r="CM97" s="110"/>
      <c r="CN97" s="110"/>
      <c r="CO97" s="110"/>
      <c r="CP97" s="110"/>
      <c r="CQ97" s="110"/>
      <c r="CR97" s="110"/>
      <c r="CS97" s="110"/>
      <c r="CT97" s="110"/>
      <c r="CU97" s="110"/>
      <c r="CV97" s="110"/>
      <c r="CW97" s="110"/>
      <c r="CX97" s="110"/>
      <c r="CY97" s="110"/>
      <c r="CZ97" s="110"/>
      <c r="DA97" s="110"/>
      <c r="DB97" s="110"/>
      <c r="DC97" s="110"/>
      <c r="DD97" s="110"/>
      <c r="DE97" s="110"/>
      <c r="DF97" s="110"/>
      <c r="DG97" s="110"/>
      <c r="DH97" s="110"/>
      <c r="DI97" s="110"/>
      <c r="DJ97" s="110"/>
      <c r="DK97" s="110"/>
      <c r="DL97" s="110"/>
      <c r="DM97" s="110"/>
      <c r="DN97" s="110"/>
      <c r="DO97" s="110"/>
      <c r="DP97" s="110"/>
      <c r="DQ97" s="110"/>
      <c r="DR97" s="110"/>
      <c r="DS97" s="110"/>
      <c r="DT97" s="110"/>
      <c r="DU97" s="110"/>
      <c r="DV97" s="110"/>
      <c r="DW97" s="110"/>
      <c r="DX97" s="110"/>
      <c r="DY97" s="110"/>
      <c r="DZ97" s="110"/>
      <c r="EA97" s="110"/>
      <c r="EB97" s="110"/>
      <c r="EC97" s="110"/>
      <c r="ED97" s="110"/>
      <c r="EE97" s="110"/>
      <c r="EF97" s="110"/>
      <c r="EG97" s="110"/>
      <c r="EH97" s="110"/>
      <c r="EI97" s="110"/>
      <c r="EJ97" s="110"/>
      <c r="EK97" s="110"/>
      <c r="EL97" s="110"/>
      <c r="EM97" s="110"/>
      <c r="EN97" s="110"/>
      <c r="EO97" s="110"/>
      <c r="EP97" s="110"/>
      <c r="EQ97" s="110"/>
      <c r="ER97" s="110"/>
      <c r="ES97" s="110"/>
      <c r="ET97" s="110"/>
      <c r="EU97" s="110"/>
      <c r="EV97" s="110"/>
      <c r="EW97" s="110"/>
      <c r="EX97" s="110"/>
      <c r="EY97" s="110"/>
      <c r="EZ97" s="110"/>
      <c r="FA97" s="110"/>
      <c r="FB97" s="110"/>
      <c r="FC97" s="110"/>
      <c r="FD97" s="110"/>
      <c r="FE97" s="110"/>
      <c r="FF97" s="110"/>
      <c r="FG97" s="110"/>
      <c r="FH97" s="110"/>
      <c r="FI97" s="110"/>
      <c r="FJ97" s="110"/>
      <c r="FK97" s="110"/>
      <c r="FL97" s="110"/>
      <c r="FM97" s="110"/>
      <c r="FN97" s="110"/>
      <c r="FO97" s="110"/>
      <c r="FP97" s="110"/>
      <c r="FQ97" s="110"/>
      <c r="FR97" s="110"/>
      <c r="FS97" s="110"/>
      <c r="FT97" s="110"/>
      <c r="FU97" s="110"/>
      <c r="FV97" s="110"/>
      <c r="FW97" s="110"/>
      <c r="FX97" s="110"/>
      <c r="FY97" s="110"/>
      <c r="FZ97" s="110"/>
      <c r="GA97" s="110"/>
      <c r="GB97" s="110"/>
      <c r="GC97" s="110"/>
      <c r="GD97" s="110"/>
      <c r="GE97" s="110"/>
      <c r="GF97" s="110"/>
      <c r="GG97" s="110"/>
      <c r="GH97" s="110"/>
      <c r="GI97" s="110"/>
      <c r="GJ97" s="110"/>
      <c r="GK97" s="110"/>
      <c r="GL97" s="110"/>
      <c r="GM97" s="110"/>
      <c r="GN97" s="110"/>
      <c r="GO97" s="110"/>
      <c r="GP97" s="110"/>
      <c r="GQ97" s="110"/>
      <c r="GR97" s="110"/>
      <c r="GS97" s="110"/>
      <c r="GT97" s="110"/>
      <c r="GU97" s="110"/>
      <c r="GV97" s="110"/>
      <c r="GW97" s="110"/>
      <c r="GX97" s="110"/>
      <c r="GY97" s="110"/>
      <c r="GZ97" s="110"/>
      <c r="HA97" s="110"/>
      <c r="HB97" s="110"/>
      <c r="HC97" s="110"/>
      <c r="HD97" s="110"/>
      <c r="HE97" s="110"/>
      <c r="HF97" s="110"/>
      <c r="HG97" s="110"/>
      <c r="HH97" s="110"/>
      <c r="HI97" s="110"/>
      <c r="HJ97" s="110"/>
      <c r="HK97" s="110"/>
      <c r="HL97" s="110"/>
      <c r="HM97" s="110"/>
      <c r="HN97" s="110"/>
      <c r="HO97" s="110"/>
      <c r="HP97" s="110"/>
      <c r="HQ97" s="110"/>
      <c r="HR97" s="110"/>
      <c r="HS97" s="110"/>
      <c r="HT97" s="110"/>
      <c r="HU97" s="110"/>
      <c r="HV97" s="110"/>
      <c r="HW97" s="110"/>
      <c r="HX97" s="110"/>
      <c r="HY97" s="110"/>
      <c r="HZ97" s="110"/>
      <c r="IA97" s="110"/>
      <c r="IB97" s="110"/>
      <c r="IC97" s="110"/>
      <c r="ID97" s="110"/>
      <c r="IE97" s="110"/>
      <c r="IF97" s="110"/>
      <c r="IG97" s="110"/>
      <c r="IH97" s="110"/>
      <c r="II97" s="110"/>
      <c r="IJ97" s="110"/>
      <c r="IK97" s="110"/>
      <c r="IL97" s="110"/>
      <c r="IM97" s="110"/>
      <c r="IN97" s="110"/>
      <c r="IO97" s="110"/>
      <c r="IP97" s="110"/>
      <c r="IQ97" s="110"/>
      <c r="IR97" s="110"/>
      <c r="IS97" s="110"/>
      <c r="IT97" s="110"/>
      <c r="IU97" s="110"/>
      <c r="IV97" s="110"/>
    </row>
    <row r="98" spans="1:256" ht="22.5" x14ac:dyDescent="0.2">
      <c r="A98" s="451" t="s">
        <v>625</v>
      </c>
      <c r="B98" s="449" t="s">
        <v>626</v>
      </c>
      <c r="C98" s="50">
        <v>1</v>
      </c>
      <c r="D98" s="511">
        <v>37170</v>
      </c>
      <c r="E98" s="50"/>
      <c r="F98" s="50"/>
      <c r="G98" s="50"/>
      <c r="H98" s="50"/>
      <c r="I98" s="50">
        <v>0</v>
      </c>
      <c r="J98" s="50">
        <v>1</v>
      </c>
      <c r="K98" s="511">
        <v>37170</v>
      </c>
      <c r="L98" s="511">
        <v>2.0896429985146063E-2</v>
      </c>
      <c r="M98" s="511">
        <v>4.6061722708429294E-2</v>
      </c>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c r="AQ98" s="110"/>
      <c r="AR98" s="110"/>
      <c r="AS98" s="110"/>
      <c r="AT98" s="110"/>
      <c r="AU98" s="110"/>
      <c r="AV98" s="110"/>
      <c r="AW98" s="110"/>
      <c r="AX98" s="110"/>
      <c r="AY98" s="110"/>
      <c r="AZ98" s="110"/>
      <c r="BA98" s="110"/>
      <c r="BB98" s="110"/>
      <c r="BC98" s="110"/>
      <c r="BD98" s="110"/>
      <c r="BE98" s="110"/>
      <c r="BF98" s="110"/>
      <c r="BG98" s="110"/>
      <c r="BH98" s="110"/>
      <c r="BI98" s="110"/>
      <c r="BJ98" s="110"/>
      <c r="BK98" s="110"/>
      <c r="BL98" s="110"/>
      <c r="BM98" s="110"/>
      <c r="BN98" s="110"/>
      <c r="BO98" s="110"/>
      <c r="BP98" s="110"/>
      <c r="BQ98" s="110"/>
      <c r="BR98" s="110"/>
      <c r="BS98" s="110"/>
      <c r="BT98" s="110"/>
      <c r="BU98" s="110"/>
      <c r="BV98" s="110"/>
      <c r="BW98" s="110"/>
      <c r="BX98" s="110"/>
      <c r="BY98" s="110"/>
      <c r="BZ98" s="110"/>
      <c r="CA98" s="110"/>
      <c r="CB98" s="110"/>
      <c r="CC98" s="110"/>
      <c r="CD98" s="110"/>
      <c r="CE98" s="110"/>
      <c r="CF98" s="110"/>
      <c r="CG98" s="110"/>
      <c r="CH98" s="110"/>
      <c r="CI98" s="110"/>
      <c r="CJ98" s="110"/>
      <c r="CK98" s="110"/>
      <c r="CL98" s="110"/>
      <c r="CM98" s="110"/>
      <c r="CN98" s="110"/>
      <c r="CO98" s="110"/>
      <c r="CP98" s="110"/>
      <c r="CQ98" s="110"/>
      <c r="CR98" s="110"/>
      <c r="CS98" s="110"/>
      <c r="CT98" s="110"/>
      <c r="CU98" s="110"/>
      <c r="CV98" s="110"/>
      <c r="CW98" s="110"/>
      <c r="CX98" s="110"/>
      <c r="CY98" s="110"/>
      <c r="CZ98" s="110"/>
      <c r="DA98" s="110"/>
      <c r="DB98" s="110"/>
      <c r="DC98" s="110"/>
      <c r="DD98" s="110"/>
      <c r="DE98" s="110"/>
      <c r="DF98" s="110"/>
      <c r="DG98" s="110"/>
      <c r="DH98" s="110"/>
      <c r="DI98" s="110"/>
      <c r="DJ98" s="110"/>
      <c r="DK98" s="110"/>
      <c r="DL98" s="110"/>
      <c r="DM98" s="110"/>
      <c r="DN98" s="110"/>
      <c r="DO98" s="110"/>
      <c r="DP98" s="110"/>
      <c r="DQ98" s="110"/>
      <c r="DR98" s="110"/>
      <c r="DS98" s="110"/>
      <c r="DT98" s="110"/>
      <c r="DU98" s="110"/>
      <c r="DV98" s="110"/>
      <c r="DW98" s="110"/>
      <c r="DX98" s="110"/>
      <c r="DY98" s="110"/>
      <c r="DZ98" s="110"/>
      <c r="EA98" s="110"/>
      <c r="EB98" s="110"/>
      <c r="EC98" s="110"/>
      <c r="ED98" s="110"/>
      <c r="EE98" s="110"/>
      <c r="EF98" s="110"/>
      <c r="EG98" s="110"/>
      <c r="EH98" s="110"/>
      <c r="EI98" s="110"/>
      <c r="EJ98" s="110"/>
      <c r="EK98" s="110"/>
      <c r="EL98" s="110"/>
      <c r="EM98" s="110"/>
      <c r="EN98" s="110"/>
      <c r="EO98" s="110"/>
      <c r="EP98" s="110"/>
      <c r="EQ98" s="110"/>
      <c r="ER98" s="110"/>
      <c r="ES98" s="110"/>
      <c r="ET98" s="110"/>
      <c r="EU98" s="110"/>
      <c r="EV98" s="110"/>
      <c r="EW98" s="110"/>
      <c r="EX98" s="110"/>
      <c r="EY98" s="110"/>
      <c r="EZ98" s="110"/>
      <c r="FA98" s="110"/>
      <c r="FB98" s="110"/>
      <c r="FC98" s="110"/>
      <c r="FD98" s="110"/>
      <c r="FE98" s="110"/>
      <c r="FF98" s="110"/>
      <c r="FG98" s="110"/>
      <c r="FH98" s="110"/>
      <c r="FI98" s="110"/>
      <c r="FJ98" s="110"/>
      <c r="FK98" s="110"/>
      <c r="FL98" s="110"/>
      <c r="FM98" s="110"/>
      <c r="FN98" s="110"/>
      <c r="FO98" s="110"/>
      <c r="FP98" s="110"/>
      <c r="FQ98" s="110"/>
      <c r="FR98" s="110"/>
      <c r="FS98" s="110"/>
      <c r="FT98" s="110"/>
      <c r="FU98" s="110"/>
      <c r="FV98" s="110"/>
      <c r="FW98" s="110"/>
      <c r="FX98" s="110"/>
      <c r="FY98" s="110"/>
      <c r="FZ98" s="110"/>
      <c r="GA98" s="110"/>
      <c r="GB98" s="110"/>
      <c r="GC98" s="110"/>
      <c r="GD98" s="110"/>
      <c r="GE98" s="110"/>
      <c r="GF98" s="110"/>
      <c r="GG98" s="110"/>
      <c r="GH98" s="110"/>
      <c r="GI98" s="110"/>
      <c r="GJ98" s="110"/>
      <c r="GK98" s="110"/>
      <c r="GL98" s="110"/>
      <c r="GM98" s="110"/>
      <c r="GN98" s="110"/>
      <c r="GO98" s="110"/>
      <c r="GP98" s="110"/>
      <c r="GQ98" s="110"/>
      <c r="GR98" s="110"/>
      <c r="GS98" s="110"/>
      <c r="GT98" s="110"/>
      <c r="GU98" s="110"/>
      <c r="GV98" s="110"/>
      <c r="GW98" s="110"/>
      <c r="GX98" s="110"/>
      <c r="GY98" s="110"/>
      <c r="GZ98" s="110"/>
      <c r="HA98" s="110"/>
      <c r="HB98" s="110"/>
      <c r="HC98" s="110"/>
      <c r="HD98" s="110"/>
      <c r="HE98" s="110"/>
      <c r="HF98" s="110"/>
      <c r="HG98" s="110"/>
      <c r="HH98" s="110"/>
      <c r="HI98" s="110"/>
      <c r="HJ98" s="110"/>
      <c r="HK98" s="110"/>
      <c r="HL98" s="110"/>
      <c r="HM98" s="110"/>
      <c r="HN98" s="110"/>
      <c r="HO98" s="110"/>
      <c r="HP98" s="110"/>
      <c r="HQ98" s="110"/>
      <c r="HR98" s="110"/>
      <c r="HS98" s="110"/>
      <c r="HT98" s="110"/>
      <c r="HU98" s="110"/>
      <c r="HV98" s="110"/>
      <c r="HW98" s="110"/>
      <c r="HX98" s="110"/>
      <c r="HY98" s="110"/>
      <c r="HZ98" s="110"/>
      <c r="IA98" s="110"/>
      <c r="IB98" s="110"/>
      <c r="IC98" s="110"/>
      <c r="ID98" s="110"/>
      <c r="IE98" s="110"/>
      <c r="IF98" s="110"/>
      <c r="IG98" s="110"/>
      <c r="IH98" s="110"/>
      <c r="II98" s="110"/>
      <c r="IJ98" s="110"/>
      <c r="IK98" s="110"/>
      <c r="IL98" s="110"/>
      <c r="IM98" s="110"/>
      <c r="IN98" s="110"/>
      <c r="IO98" s="110"/>
      <c r="IP98" s="110"/>
      <c r="IQ98" s="110"/>
      <c r="IR98" s="110"/>
      <c r="IS98" s="110"/>
      <c r="IT98" s="110"/>
      <c r="IU98" s="110"/>
      <c r="IV98" s="110"/>
    </row>
    <row r="99" spans="1:256" ht="22.5" x14ac:dyDescent="0.2">
      <c r="A99" s="452" t="s">
        <v>180</v>
      </c>
      <c r="B99" s="450" t="s">
        <v>181</v>
      </c>
      <c r="C99" s="53">
        <v>1</v>
      </c>
      <c r="D99" s="512">
        <v>59511</v>
      </c>
      <c r="E99" s="53"/>
      <c r="F99" s="53"/>
      <c r="G99" s="53"/>
      <c r="H99" s="512"/>
      <c r="I99" s="53">
        <v>0</v>
      </c>
      <c r="J99" s="53">
        <v>1</v>
      </c>
      <c r="K99" s="512">
        <v>59511</v>
      </c>
      <c r="L99" s="512">
        <v>3.345621320543523E-2</v>
      </c>
      <c r="M99" s="512">
        <v>4.6061722708429294E-2</v>
      </c>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c r="AR99" s="110"/>
      <c r="AS99" s="110"/>
      <c r="AT99" s="110"/>
      <c r="AU99" s="110"/>
      <c r="AV99" s="110"/>
      <c r="AW99" s="110"/>
      <c r="AX99" s="110"/>
      <c r="AY99" s="110"/>
      <c r="AZ99" s="110"/>
      <c r="BA99" s="110"/>
      <c r="BB99" s="110"/>
      <c r="BC99" s="110"/>
      <c r="BD99" s="110"/>
      <c r="BE99" s="110"/>
      <c r="BF99" s="110"/>
      <c r="BG99" s="110"/>
      <c r="BH99" s="110"/>
      <c r="BI99" s="110"/>
      <c r="BJ99" s="110"/>
      <c r="BK99" s="110"/>
      <c r="BL99" s="110"/>
      <c r="BM99" s="110"/>
      <c r="BN99" s="110"/>
      <c r="BO99" s="110"/>
      <c r="BP99" s="110"/>
      <c r="BQ99" s="110"/>
      <c r="BR99" s="110"/>
      <c r="BS99" s="110"/>
      <c r="BT99" s="110"/>
      <c r="BU99" s="110"/>
      <c r="BV99" s="110"/>
      <c r="BW99" s="110"/>
      <c r="BX99" s="110"/>
      <c r="BY99" s="110"/>
      <c r="BZ99" s="110"/>
      <c r="CA99" s="110"/>
      <c r="CB99" s="110"/>
      <c r="CC99" s="110"/>
      <c r="CD99" s="110"/>
      <c r="CE99" s="110"/>
      <c r="CF99" s="110"/>
      <c r="CG99" s="110"/>
      <c r="CH99" s="110"/>
      <c r="CI99" s="110"/>
      <c r="CJ99" s="110"/>
      <c r="CK99" s="110"/>
      <c r="CL99" s="110"/>
      <c r="CM99" s="110"/>
      <c r="CN99" s="110"/>
      <c r="CO99" s="110"/>
      <c r="CP99" s="110"/>
      <c r="CQ99" s="110"/>
      <c r="CR99" s="110"/>
      <c r="CS99" s="110"/>
      <c r="CT99" s="110"/>
      <c r="CU99" s="110"/>
      <c r="CV99" s="110"/>
      <c r="CW99" s="110"/>
      <c r="CX99" s="110"/>
      <c r="CY99" s="110"/>
      <c r="CZ99" s="110"/>
      <c r="DA99" s="110"/>
      <c r="DB99" s="110"/>
      <c r="DC99" s="110"/>
      <c r="DD99" s="110"/>
      <c r="DE99" s="110"/>
      <c r="DF99" s="110"/>
      <c r="DG99" s="110"/>
      <c r="DH99" s="110"/>
      <c r="DI99" s="110"/>
      <c r="DJ99" s="110"/>
      <c r="DK99" s="110"/>
      <c r="DL99" s="110"/>
      <c r="DM99" s="110"/>
      <c r="DN99" s="110"/>
      <c r="DO99" s="110"/>
      <c r="DP99" s="110"/>
      <c r="DQ99" s="110"/>
      <c r="DR99" s="110"/>
      <c r="DS99" s="110"/>
      <c r="DT99" s="110"/>
      <c r="DU99" s="110"/>
      <c r="DV99" s="110"/>
      <c r="DW99" s="110"/>
      <c r="DX99" s="110"/>
      <c r="DY99" s="110"/>
      <c r="DZ99" s="110"/>
      <c r="EA99" s="110"/>
      <c r="EB99" s="110"/>
      <c r="EC99" s="110"/>
      <c r="ED99" s="110"/>
      <c r="EE99" s="110"/>
      <c r="EF99" s="110"/>
      <c r="EG99" s="110"/>
      <c r="EH99" s="110"/>
      <c r="EI99" s="110"/>
      <c r="EJ99" s="110"/>
      <c r="EK99" s="110"/>
      <c r="EL99" s="110"/>
      <c r="EM99" s="110"/>
      <c r="EN99" s="110"/>
      <c r="EO99" s="110"/>
      <c r="EP99" s="110"/>
      <c r="EQ99" s="110"/>
      <c r="ER99" s="110"/>
      <c r="ES99" s="110"/>
      <c r="ET99" s="110"/>
      <c r="EU99" s="110"/>
      <c r="EV99" s="110"/>
      <c r="EW99" s="110"/>
      <c r="EX99" s="110"/>
      <c r="EY99" s="110"/>
      <c r="EZ99" s="110"/>
      <c r="FA99" s="110"/>
      <c r="FB99" s="110"/>
      <c r="FC99" s="110"/>
      <c r="FD99" s="110"/>
      <c r="FE99" s="110"/>
      <c r="FF99" s="110"/>
      <c r="FG99" s="110"/>
      <c r="FH99" s="110"/>
      <c r="FI99" s="110"/>
      <c r="FJ99" s="110"/>
      <c r="FK99" s="110"/>
      <c r="FL99" s="110"/>
      <c r="FM99" s="110"/>
      <c r="FN99" s="110"/>
      <c r="FO99" s="110"/>
      <c r="FP99" s="110"/>
      <c r="FQ99" s="110"/>
      <c r="FR99" s="110"/>
      <c r="FS99" s="110"/>
      <c r="FT99" s="110"/>
      <c r="FU99" s="110"/>
      <c r="FV99" s="110"/>
      <c r="FW99" s="110"/>
      <c r="FX99" s="110"/>
      <c r="FY99" s="110"/>
      <c r="FZ99" s="110"/>
      <c r="GA99" s="110"/>
      <c r="GB99" s="110"/>
      <c r="GC99" s="110"/>
      <c r="GD99" s="110"/>
      <c r="GE99" s="110"/>
      <c r="GF99" s="110"/>
      <c r="GG99" s="110"/>
      <c r="GH99" s="110"/>
      <c r="GI99" s="110"/>
      <c r="GJ99" s="110"/>
      <c r="GK99" s="110"/>
      <c r="GL99" s="110"/>
      <c r="GM99" s="110"/>
      <c r="GN99" s="110"/>
      <c r="GO99" s="110"/>
      <c r="GP99" s="110"/>
      <c r="GQ99" s="110"/>
      <c r="GR99" s="110"/>
      <c r="GS99" s="110"/>
      <c r="GT99" s="110"/>
      <c r="GU99" s="110"/>
      <c r="GV99" s="110"/>
      <c r="GW99" s="110"/>
      <c r="GX99" s="110"/>
      <c r="GY99" s="110"/>
      <c r="GZ99" s="110"/>
      <c r="HA99" s="110"/>
      <c r="HB99" s="110"/>
      <c r="HC99" s="110"/>
      <c r="HD99" s="110"/>
      <c r="HE99" s="110"/>
      <c r="HF99" s="110"/>
      <c r="HG99" s="110"/>
      <c r="HH99" s="110"/>
      <c r="HI99" s="110"/>
      <c r="HJ99" s="110"/>
      <c r="HK99" s="110"/>
      <c r="HL99" s="110"/>
      <c r="HM99" s="110"/>
      <c r="HN99" s="110"/>
      <c r="HO99" s="110"/>
      <c r="HP99" s="110"/>
      <c r="HQ99" s="110"/>
      <c r="HR99" s="110"/>
      <c r="HS99" s="110"/>
      <c r="HT99" s="110"/>
      <c r="HU99" s="110"/>
      <c r="HV99" s="110"/>
      <c r="HW99" s="110"/>
      <c r="HX99" s="110"/>
      <c r="HY99" s="110"/>
      <c r="HZ99" s="110"/>
      <c r="IA99" s="110"/>
      <c r="IB99" s="110"/>
      <c r="IC99" s="110"/>
      <c r="ID99" s="110"/>
      <c r="IE99" s="110"/>
      <c r="IF99" s="110"/>
      <c r="IG99" s="110"/>
      <c r="IH99" s="110"/>
      <c r="II99" s="110"/>
      <c r="IJ99" s="110"/>
      <c r="IK99" s="110"/>
      <c r="IL99" s="110"/>
      <c r="IM99" s="110"/>
      <c r="IN99" s="110"/>
      <c r="IO99" s="110"/>
      <c r="IP99" s="110"/>
      <c r="IQ99" s="110"/>
      <c r="IR99" s="110"/>
      <c r="IS99" s="110"/>
      <c r="IT99" s="110"/>
      <c r="IU99" s="110"/>
      <c r="IV99" s="110"/>
    </row>
    <row r="100" spans="1:256" x14ac:dyDescent="0.2">
      <c r="A100" s="451" t="s">
        <v>182</v>
      </c>
      <c r="B100" s="449" t="s">
        <v>183</v>
      </c>
      <c r="C100" s="50">
        <v>2</v>
      </c>
      <c r="D100" s="511">
        <v>119498</v>
      </c>
      <c r="E100" s="50"/>
      <c r="F100" s="50"/>
      <c r="G100" s="50">
        <v>1</v>
      </c>
      <c r="H100" s="50">
        <v>-6350</v>
      </c>
      <c r="I100" s="50">
        <v>0</v>
      </c>
      <c r="J100" s="50">
        <v>3</v>
      </c>
      <c r="K100" s="511">
        <v>113148</v>
      </c>
      <c r="L100" s="511">
        <v>6.3610149581902253E-2</v>
      </c>
      <c r="M100" s="511">
        <v>0.13818516812528789</v>
      </c>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0"/>
      <c r="AO100" s="110"/>
      <c r="AP100" s="110"/>
      <c r="AQ100" s="110"/>
      <c r="AR100" s="110"/>
      <c r="AS100" s="110"/>
      <c r="AT100" s="110"/>
      <c r="AU100" s="110"/>
      <c r="AV100" s="110"/>
      <c r="AW100" s="110"/>
      <c r="AX100" s="110"/>
      <c r="AY100" s="110"/>
      <c r="AZ100" s="110"/>
      <c r="BA100" s="110"/>
      <c r="BB100" s="110"/>
      <c r="BC100" s="110"/>
      <c r="BD100" s="110"/>
      <c r="BE100" s="110"/>
      <c r="BF100" s="110"/>
      <c r="BG100" s="110"/>
      <c r="BH100" s="110"/>
      <c r="BI100" s="110"/>
      <c r="BJ100" s="110"/>
      <c r="BK100" s="110"/>
      <c r="BL100" s="110"/>
      <c r="BM100" s="110"/>
      <c r="BN100" s="110"/>
      <c r="BO100" s="110"/>
      <c r="BP100" s="110"/>
      <c r="BQ100" s="110"/>
      <c r="BR100" s="110"/>
      <c r="BS100" s="110"/>
      <c r="BT100" s="110"/>
      <c r="BU100" s="110"/>
      <c r="BV100" s="110"/>
      <c r="BW100" s="110"/>
      <c r="BX100" s="110"/>
      <c r="BY100" s="110"/>
      <c r="BZ100" s="110"/>
      <c r="CA100" s="110"/>
      <c r="CB100" s="110"/>
      <c r="CC100" s="110"/>
      <c r="CD100" s="110"/>
      <c r="CE100" s="110"/>
      <c r="CF100" s="110"/>
      <c r="CG100" s="110"/>
      <c r="CH100" s="110"/>
      <c r="CI100" s="110"/>
      <c r="CJ100" s="110"/>
      <c r="CK100" s="110"/>
      <c r="CL100" s="110"/>
      <c r="CM100" s="110"/>
      <c r="CN100" s="110"/>
      <c r="CO100" s="110"/>
      <c r="CP100" s="110"/>
      <c r="CQ100" s="110"/>
      <c r="CR100" s="110"/>
      <c r="CS100" s="110"/>
      <c r="CT100" s="110"/>
      <c r="CU100" s="110"/>
      <c r="CV100" s="110"/>
      <c r="CW100" s="110"/>
      <c r="CX100" s="110"/>
      <c r="CY100" s="110"/>
      <c r="CZ100" s="110"/>
      <c r="DA100" s="110"/>
      <c r="DB100" s="110"/>
      <c r="DC100" s="110"/>
      <c r="DD100" s="110"/>
      <c r="DE100" s="110"/>
      <c r="DF100" s="110"/>
      <c r="DG100" s="110"/>
      <c r="DH100" s="110"/>
      <c r="DI100" s="110"/>
      <c r="DJ100" s="110"/>
      <c r="DK100" s="110"/>
      <c r="DL100" s="110"/>
      <c r="DM100" s="110"/>
      <c r="DN100" s="110"/>
      <c r="DO100" s="110"/>
      <c r="DP100" s="110"/>
      <c r="DQ100" s="110"/>
      <c r="DR100" s="110"/>
      <c r="DS100" s="110"/>
      <c r="DT100" s="110"/>
      <c r="DU100" s="110"/>
      <c r="DV100" s="110"/>
      <c r="DW100" s="110"/>
      <c r="DX100" s="110"/>
      <c r="DY100" s="110"/>
      <c r="DZ100" s="110"/>
      <c r="EA100" s="110"/>
      <c r="EB100" s="110"/>
      <c r="EC100" s="110"/>
      <c r="ED100" s="110"/>
      <c r="EE100" s="110"/>
      <c r="EF100" s="110"/>
      <c r="EG100" s="110"/>
      <c r="EH100" s="110"/>
      <c r="EI100" s="110"/>
      <c r="EJ100" s="110"/>
      <c r="EK100" s="110"/>
      <c r="EL100" s="110"/>
      <c r="EM100" s="110"/>
      <c r="EN100" s="110"/>
      <c r="EO100" s="110"/>
      <c r="EP100" s="110"/>
      <c r="EQ100" s="110"/>
      <c r="ER100" s="110"/>
      <c r="ES100" s="110"/>
      <c r="ET100" s="110"/>
      <c r="EU100" s="110"/>
      <c r="EV100" s="110"/>
      <c r="EW100" s="110"/>
      <c r="EX100" s="110"/>
      <c r="EY100" s="110"/>
      <c r="EZ100" s="110"/>
      <c r="FA100" s="110"/>
      <c r="FB100" s="110"/>
      <c r="FC100" s="110"/>
      <c r="FD100" s="110"/>
      <c r="FE100" s="110"/>
      <c r="FF100" s="110"/>
      <c r="FG100" s="110"/>
      <c r="FH100" s="110"/>
      <c r="FI100" s="110"/>
      <c r="FJ100" s="110"/>
      <c r="FK100" s="110"/>
      <c r="FL100" s="110"/>
      <c r="FM100" s="110"/>
      <c r="FN100" s="110"/>
      <c r="FO100" s="110"/>
      <c r="FP100" s="110"/>
      <c r="FQ100" s="110"/>
      <c r="FR100" s="110"/>
      <c r="FS100" s="110"/>
      <c r="FT100" s="110"/>
      <c r="FU100" s="110"/>
      <c r="FV100" s="110"/>
      <c r="FW100" s="110"/>
      <c r="FX100" s="110"/>
      <c r="FY100" s="110"/>
      <c r="FZ100" s="110"/>
      <c r="GA100" s="110"/>
      <c r="GB100" s="110"/>
      <c r="GC100" s="110"/>
      <c r="GD100" s="110"/>
      <c r="GE100" s="110"/>
      <c r="GF100" s="110"/>
      <c r="GG100" s="110"/>
      <c r="GH100" s="110"/>
      <c r="GI100" s="110"/>
      <c r="GJ100" s="110"/>
      <c r="GK100" s="110"/>
      <c r="GL100" s="110"/>
      <c r="GM100" s="110"/>
      <c r="GN100" s="110"/>
      <c r="GO100" s="110"/>
      <c r="GP100" s="110"/>
      <c r="GQ100" s="110"/>
      <c r="GR100" s="110"/>
      <c r="GS100" s="110"/>
      <c r="GT100" s="110"/>
      <c r="GU100" s="110"/>
      <c r="GV100" s="110"/>
      <c r="GW100" s="110"/>
      <c r="GX100" s="110"/>
      <c r="GY100" s="110"/>
      <c r="GZ100" s="110"/>
      <c r="HA100" s="110"/>
      <c r="HB100" s="110"/>
      <c r="HC100" s="110"/>
      <c r="HD100" s="110"/>
      <c r="HE100" s="110"/>
      <c r="HF100" s="110"/>
      <c r="HG100" s="110"/>
      <c r="HH100" s="110"/>
      <c r="HI100" s="110"/>
      <c r="HJ100" s="110"/>
      <c r="HK100" s="110"/>
      <c r="HL100" s="110"/>
      <c r="HM100" s="110"/>
      <c r="HN100" s="110"/>
      <c r="HO100" s="110"/>
      <c r="HP100" s="110"/>
      <c r="HQ100" s="110"/>
      <c r="HR100" s="110"/>
      <c r="HS100" s="110"/>
      <c r="HT100" s="110"/>
      <c r="HU100" s="110"/>
      <c r="HV100" s="110"/>
      <c r="HW100" s="110"/>
      <c r="HX100" s="110"/>
      <c r="HY100" s="110"/>
      <c r="HZ100" s="110"/>
      <c r="IA100" s="110"/>
      <c r="IB100" s="110"/>
      <c r="IC100" s="110"/>
      <c r="ID100" s="110"/>
      <c r="IE100" s="110"/>
      <c r="IF100" s="110"/>
      <c r="IG100" s="110"/>
      <c r="IH100" s="110"/>
      <c r="II100" s="110"/>
      <c r="IJ100" s="110"/>
      <c r="IK100" s="110"/>
      <c r="IL100" s="110"/>
      <c r="IM100" s="110"/>
      <c r="IN100" s="110"/>
      <c r="IO100" s="110"/>
      <c r="IP100" s="110"/>
      <c r="IQ100" s="110"/>
      <c r="IR100" s="110"/>
      <c r="IS100" s="110"/>
      <c r="IT100" s="110"/>
      <c r="IU100" s="110"/>
      <c r="IV100" s="110"/>
    </row>
    <row r="101" spans="1:256" x14ac:dyDescent="0.2">
      <c r="A101" s="452" t="s">
        <v>188</v>
      </c>
      <c r="B101" s="450" t="s">
        <v>189</v>
      </c>
      <c r="C101" s="53">
        <v>2</v>
      </c>
      <c r="D101" s="512">
        <v>113374</v>
      </c>
      <c r="E101" s="53"/>
      <c r="F101" s="53"/>
      <c r="G101" s="53"/>
      <c r="H101" s="53"/>
      <c r="I101" s="53">
        <v>0</v>
      </c>
      <c r="J101" s="53">
        <v>2</v>
      </c>
      <c r="K101" s="512">
        <v>113374</v>
      </c>
      <c r="L101" s="512">
        <v>6.373720347419827E-2</v>
      </c>
      <c r="M101" s="512">
        <v>9.2123445416858588E-2</v>
      </c>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110"/>
      <c r="AM101" s="110"/>
      <c r="AN101" s="110"/>
      <c r="AO101" s="110"/>
      <c r="AP101" s="110"/>
      <c r="AQ101" s="110"/>
      <c r="AR101" s="110"/>
      <c r="AS101" s="110"/>
      <c r="AT101" s="110"/>
      <c r="AU101" s="110"/>
      <c r="AV101" s="110"/>
      <c r="AW101" s="110"/>
      <c r="AX101" s="110"/>
      <c r="AY101" s="110"/>
      <c r="AZ101" s="110"/>
      <c r="BA101" s="110"/>
      <c r="BB101" s="110"/>
      <c r="BC101" s="110"/>
      <c r="BD101" s="110"/>
      <c r="BE101" s="110"/>
      <c r="BF101" s="110"/>
      <c r="BG101" s="110"/>
      <c r="BH101" s="110"/>
      <c r="BI101" s="110"/>
      <c r="BJ101" s="110"/>
      <c r="BK101" s="110"/>
      <c r="BL101" s="110"/>
      <c r="BM101" s="110"/>
      <c r="BN101" s="110"/>
      <c r="BO101" s="110"/>
      <c r="BP101" s="110"/>
      <c r="BQ101" s="110"/>
      <c r="BR101" s="110"/>
      <c r="BS101" s="110"/>
      <c r="BT101" s="110"/>
      <c r="BU101" s="110"/>
      <c r="BV101" s="110"/>
      <c r="BW101" s="110"/>
      <c r="BX101" s="110"/>
      <c r="BY101" s="110"/>
      <c r="BZ101" s="110"/>
      <c r="CA101" s="110"/>
      <c r="CB101" s="110"/>
      <c r="CC101" s="110"/>
      <c r="CD101" s="110"/>
      <c r="CE101" s="110"/>
      <c r="CF101" s="110"/>
      <c r="CG101" s="110"/>
      <c r="CH101" s="110"/>
      <c r="CI101" s="110"/>
      <c r="CJ101" s="110"/>
      <c r="CK101" s="110"/>
      <c r="CL101" s="110"/>
      <c r="CM101" s="110"/>
      <c r="CN101" s="110"/>
      <c r="CO101" s="110"/>
      <c r="CP101" s="110"/>
      <c r="CQ101" s="110"/>
      <c r="CR101" s="110"/>
      <c r="CS101" s="110"/>
      <c r="CT101" s="110"/>
      <c r="CU101" s="110"/>
      <c r="CV101" s="110"/>
      <c r="CW101" s="110"/>
      <c r="CX101" s="110"/>
      <c r="CY101" s="110"/>
      <c r="CZ101" s="110"/>
      <c r="DA101" s="110"/>
      <c r="DB101" s="110"/>
      <c r="DC101" s="110"/>
      <c r="DD101" s="110"/>
      <c r="DE101" s="110"/>
      <c r="DF101" s="110"/>
      <c r="DG101" s="110"/>
      <c r="DH101" s="110"/>
      <c r="DI101" s="110"/>
      <c r="DJ101" s="110"/>
      <c r="DK101" s="110"/>
      <c r="DL101" s="110"/>
      <c r="DM101" s="110"/>
      <c r="DN101" s="110"/>
      <c r="DO101" s="110"/>
      <c r="DP101" s="110"/>
      <c r="DQ101" s="110"/>
      <c r="DR101" s="110"/>
      <c r="DS101" s="110"/>
      <c r="DT101" s="110"/>
      <c r="DU101" s="110"/>
      <c r="DV101" s="110"/>
      <c r="DW101" s="110"/>
      <c r="DX101" s="110"/>
      <c r="DY101" s="110"/>
      <c r="DZ101" s="110"/>
      <c r="EA101" s="110"/>
      <c r="EB101" s="110"/>
      <c r="EC101" s="110"/>
      <c r="ED101" s="110"/>
      <c r="EE101" s="110"/>
      <c r="EF101" s="110"/>
      <c r="EG101" s="110"/>
      <c r="EH101" s="110"/>
      <c r="EI101" s="110"/>
      <c r="EJ101" s="110"/>
      <c r="EK101" s="110"/>
      <c r="EL101" s="110"/>
      <c r="EM101" s="110"/>
      <c r="EN101" s="110"/>
      <c r="EO101" s="110"/>
      <c r="EP101" s="110"/>
      <c r="EQ101" s="110"/>
      <c r="ER101" s="110"/>
      <c r="ES101" s="110"/>
      <c r="ET101" s="110"/>
      <c r="EU101" s="110"/>
      <c r="EV101" s="110"/>
      <c r="EW101" s="110"/>
      <c r="EX101" s="110"/>
      <c r="EY101" s="110"/>
      <c r="EZ101" s="110"/>
      <c r="FA101" s="110"/>
      <c r="FB101" s="110"/>
      <c r="FC101" s="110"/>
      <c r="FD101" s="110"/>
      <c r="FE101" s="110"/>
      <c r="FF101" s="110"/>
      <c r="FG101" s="110"/>
      <c r="FH101" s="110"/>
      <c r="FI101" s="110"/>
      <c r="FJ101" s="110"/>
      <c r="FK101" s="110"/>
      <c r="FL101" s="110"/>
      <c r="FM101" s="110"/>
      <c r="FN101" s="110"/>
      <c r="FO101" s="110"/>
      <c r="FP101" s="110"/>
      <c r="FQ101" s="110"/>
      <c r="FR101" s="110"/>
      <c r="FS101" s="110"/>
      <c r="FT101" s="110"/>
      <c r="FU101" s="110"/>
      <c r="FV101" s="110"/>
      <c r="FW101" s="110"/>
      <c r="FX101" s="110"/>
      <c r="FY101" s="110"/>
      <c r="FZ101" s="110"/>
      <c r="GA101" s="110"/>
      <c r="GB101" s="110"/>
      <c r="GC101" s="110"/>
      <c r="GD101" s="110"/>
      <c r="GE101" s="110"/>
      <c r="GF101" s="110"/>
      <c r="GG101" s="110"/>
      <c r="GH101" s="110"/>
      <c r="GI101" s="110"/>
      <c r="GJ101" s="110"/>
      <c r="GK101" s="110"/>
      <c r="GL101" s="110"/>
      <c r="GM101" s="110"/>
      <c r="GN101" s="110"/>
      <c r="GO101" s="110"/>
      <c r="GP101" s="110"/>
      <c r="GQ101" s="110"/>
      <c r="GR101" s="110"/>
      <c r="GS101" s="110"/>
      <c r="GT101" s="110"/>
      <c r="GU101" s="110"/>
      <c r="GV101" s="110"/>
      <c r="GW101" s="110"/>
      <c r="GX101" s="110"/>
      <c r="GY101" s="110"/>
      <c r="GZ101" s="110"/>
      <c r="HA101" s="110"/>
      <c r="HB101" s="110"/>
      <c r="HC101" s="110"/>
      <c r="HD101" s="110"/>
      <c r="HE101" s="110"/>
      <c r="HF101" s="110"/>
      <c r="HG101" s="110"/>
      <c r="HH101" s="110"/>
      <c r="HI101" s="110"/>
      <c r="HJ101" s="110"/>
      <c r="HK101" s="110"/>
      <c r="HL101" s="110"/>
      <c r="HM101" s="110"/>
      <c r="HN101" s="110"/>
      <c r="HO101" s="110"/>
      <c r="HP101" s="110"/>
      <c r="HQ101" s="110"/>
      <c r="HR101" s="110"/>
      <c r="HS101" s="110"/>
      <c r="HT101" s="110"/>
      <c r="HU101" s="110"/>
      <c r="HV101" s="110"/>
      <c r="HW101" s="110"/>
      <c r="HX101" s="110"/>
      <c r="HY101" s="110"/>
      <c r="HZ101" s="110"/>
      <c r="IA101" s="110"/>
      <c r="IB101" s="110"/>
      <c r="IC101" s="110"/>
      <c r="ID101" s="110"/>
      <c r="IE101" s="110"/>
      <c r="IF101" s="110"/>
      <c r="IG101" s="110"/>
      <c r="IH101" s="110"/>
      <c r="II101" s="110"/>
      <c r="IJ101" s="110"/>
      <c r="IK101" s="110"/>
      <c r="IL101" s="110"/>
      <c r="IM101" s="110"/>
      <c r="IN101" s="110"/>
      <c r="IO101" s="110"/>
      <c r="IP101" s="110"/>
      <c r="IQ101" s="110"/>
      <c r="IR101" s="110"/>
      <c r="IS101" s="110"/>
      <c r="IT101" s="110"/>
      <c r="IU101" s="110"/>
      <c r="IV101" s="110"/>
    </row>
    <row r="102" spans="1:256" x14ac:dyDescent="0.2">
      <c r="A102" s="451" t="s">
        <v>196</v>
      </c>
      <c r="B102" s="449" t="s">
        <v>197</v>
      </c>
      <c r="C102" s="50">
        <v>1</v>
      </c>
      <c r="D102" s="511">
        <v>58000</v>
      </c>
      <c r="E102" s="50"/>
      <c r="F102" s="50"/>
      <c r="G102" s="50"/>
      <c r="H102" s="50"/>
      <c r="I102" s="50">
        <v>0</v>
      </c>
      <c r="J102" s="50">
        <v>1</v>
      </c>
      <c r="K102" s="511">
        <v>58000</v>
      </c>
      <c r="L102" s="511">
        <v>3.2606751120217159E-2</v>
      </c>
      <c r="M102" s="511">
        <v>4.6061722708429294E-2</v>
      </c>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0"/>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0"/>
      <c r="BW102" s="110"/>
      <c r="BX102" s="110"/>
      <c r="BY102" s="110"/>
      <c r="BZ102" s="110"/>
      <c r="CA102" s="110"/>
      <c r="CB102" s="110"/>
      <c r="CC102" s="110"/>
      <c r="CD102" s="110"/>
      <c r="CE102" s="110"/>
      <c r="CF102" s="110"/>
      <c r="CG102" s="110"/>
      <c r="CH102" s="110"/>
      <c r="CI102" s="110"/>
      <c r="CJ102" s="110"/>
      <c r="CK102" s="110"/>
      <c r="CL102" s="110"/>
      <c r="CM102" s="110"/>
      <c r="CN102" s="110"/>
      <c r="CO102" s="110"/>
      <c r="CP102" s="110"/>
      <c r="CQ102" s="110"/>
      <c r="CR102" s="110"/>
      <c r="CS102" s="110"/>
      <c r="CT102" s="110"/>
      <c r="CU102" s="110"/>
      <c r="CV102" s="110"/>
      <c r="CW102" s="110"/>
      <c r="CX102" s="110"/>
      <c r="CY102" s="110"/>
      <c r="CZ102" s="110"/>
      <c r="DA102" s="110"/>
      <c r="DB102" s="110"/>
      <c r="DC102" s="110"/>
      <c r="DD102" s="110"/>
      <c r="DE102" s="110"/>
      <c r="DF102" s="110"/>
      <c r="DG102" s="110"/>
      <c r="DH102" s="110"/>
      <c r="DI102" s="110"/>
      <c r="DJ102" s="110"/>
      <c r="DK102" s="110"/>
      <c r="DL102" s="110"/>
      <c r="DM102" s="110"/>
      <c r="DN102" s="110"/>
      <c r="DO102" s="110"/>
      <c r="DP102" s="110"/>
      <c r="DQ102" s="110"/>
      <c r="DR102" s="110"/>
      <c r="DS102" s="110"/>
      <c r="DT102" s="110"/>
      <c r="DU102" s="110"/>
      <c r="DV102" s="110"/>
      <c r="DW102" s="110"/>
      <c r="DX102" s="110"/>
      <c r="DY102" s="110"/>
      <c r="DZ102" s="110"/>
      <c r="EA102" s="110"/>
      <c r="EB102" s="110"/>
      <c r="EC102" s="110"/>
      <c r="ED102" s="110"/>
      <c r="EE102" s="110"/>
      <c r="EF102" s="110"/>
      <c r="EG102" s="110"/>
      <c r="EH102" s="110"/>
      <c r="EI102" s="110"/>
      <c r="EJ102" s="110"/>
      <c r="EK102" s="110"/>
      <c r="EL102" s="110"/>
      <c r="EM102" s="110"/>
      <c r="EN102" s="110"/>
      <c r="EO102" s="110"/>
      <c r="EP102" s="110"/>
      <c r="EQ102" s="110"/>
      <c r="ER102" s="110"/>
      <c r="ES102" s="110"/>
      <c r="ET102" s="110"/>
      <c r="EU102" s="110"/>
      <c r="EV102" s="110"/>
      <c r="EW102" s="110"/>
      <c r="EX102" s="110"/>
      <c r="EY102" s="110"/>
      <c r="EZ102" s="110"/>
      <c r="FA102" s="110"/>
      <c r="FB102" s="110"/>
      <c r="FC102" s="110"/>
      <c r="FD102" s="110"/>
      <c r="FE102" s="110"/>
      <c r="FF102" s="110"/>
      <c r="FG102" s="110"/>
      <c r="FH102" s="110"/>
      <c r="FI102" s="110"/>
      <c r="FJ102" s="110"/>
      <c r="FK102" s="110"/>
      <c r="FL102" s="110"/>
      <c r="FM102" s="110"/>
      <c r="FN102" s="110"/>
      <c r="FO102" s="110"/>
      <c r="FP102" s="110"/>
      <c r="FQ102" s="110"/>
      <c r="FR102" s="110"/>
      <c r="FS102" s="110"/>
      <c r="FT102" s="110"/>
      <c r="FU102" s="110"/>
      <c r="FV102" s="110"/>
      <c r="FW102" s="110"/>
      <c r="FX102" s="110"/>
      <c r="FY102" s="110"/>
      <c r="FZ102" s="110"/>
      <c r="GA102" s="110"/>
      <c r="GB102" s="110"/>
      <c r="GC102" s="110"/>
      <c r="GD102" s="110"/>
      <c r="GE102" s="110"/>
      <c r="GF102" s="110"/>
      <c r="GG102" s="110"/>
      <c r="GH102" s="110"/>
      <c r="GI102" s="110"/>
      <c r="GJ102" s="110"/>
      <c r="GK102" s="110"/>
      <c r="GL102" s="110"/>
      <c r="GM102" s="110"/>
      <c r="GN102" s="110"/>
      <c r="GO102" s="110"/>
      <c r="GP102" s="110"/>
      <c r="GQ102" s="110"/>
      <c r="GR102" s="110"/>
      <c r="GS102" s="110"/>
      <c r="GT102" s="110"/>
      <c r="GU102" s="110"/>
      <c r="GV102" s="110"/>
      <c r="GW102" s="110"/>
      <c r="GX102" s="110"/>
      <c r="GY102" s="110"/>
      <c r="GZ102" s="110"/>
      <c r="HA102" s="110"/>
      <c r="HB102" s="110"/>
      <c r="HC102" s="110"/>
      <c r="HD102" s="110"/>
      <c r="HE102" s="110"/>
      <c r="HF102" s="110"/>
      <c r="HG102" s="110"/>
      <c r="HH102" s="110"/>
      <c r="HI102" s="110"/>
      <c r="HJ102" s="110"/>
      <c r="HK102" s="110"/>
      <c r="HL102" s="110"/>
      <c r="HM102" s="110"/>
      <c r="HN102" s="110"/>
      <c r="HO102" s="110"/>
      <c r="HP102" s="110"/>
      <c r="HQ102" s="110"/>
      <c r="HR102" s="110"/>
      <c r="HS102" s="110"/>
      <c r="HT102" s="110"/>
      <c r="HU102" s="110"/>
      <c r="HV102" s="110"/>
      <c r="HW102" s="110"/>
      <c r="HX102" s="110"/>
      <c r="HY102" s="110"/>
      <c r="HZ102" s="110"/>
      <c r="IA102" s="110"/>
      <c r="IB102" s="110"/>
      <c r="IC102" s="110"/>
      <c r="ID102" s="110"/>
      <c r="IE102" s="110"/>
      <c r="IF102" s="110"/>
      <c r="IG102" s="110"/>
      <c r="IH102" s="110"/>
      <c r="II102" s="110"/>
      <c r="IJ102" s="110"/>
      <c r="IK102" s="110"/>
      <c r="IL102" s="110"/>
      <c r="IM102" s="110"/>
      <c r="IN102" s="110"/>
      <c r="IO102" s="110"/>
      <c r="IP102" s="110"/>
      <c r="IQ102" s="110"/>
      <c r="IR102" s="110"/>
      <c r="IS102" s="110"/>
      <c r="IT102" s="110"/>
      <c r="IU102" s="110"/>
      <c r="IV102" s="110"/>
    </row>
    <row r="103" spans="1:256" x14ac:dyDescent="0.2">
      <c r="A103" s="452" t="s">
        <v>408</v>
      </c>
      <c r="B103" s="450" t="s">
        <v>409</v>
      </c>
      <c r="C103" s="53">
        <v>1</v>
      </c>
      <c r="D103" s="512">
        <v>56449.86</v>
      </c>
      <c r="E103" s="53"/>
      <c r="F103" s="53"/>
      <c r="G103" s="53"/>
      <c r="H103" s="53"/>
      <c r="I103" s="53">
        <v>0</v>
      </c>
      <c r="J103" s="53">
        <v>1</v>
      </c>
      <c r="K103" s="512">
        <v>56449.86</v>
      </c>
      <c r="L103" s="512">
        <v>3.1735285099846577E-2</v>
      </c>
      <c r="M103" s="512">
        <v>4.6061722708429294E-2</v>
      </c>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110"/>
      <c r="AR103" s="110"/>
      <c r="AS103" s="110"/>
      <c r="AT103" s="110"/>
      <c r="AU103" s="110"/>
      <c r="AV103" s="110"/>
      <c r="AW103" s="110"/>
      <c r="AX103" s="110"/>
      <c r="AY103" s="110"/>
      <c r="AZ103" s="110"/>
      <c r="BA103" s="110"/>
      <c r="BB103" s="110"/>
      <c r="BC103" s="110"/>
      <c r="BD103" s="110"/>
      <c r="BE103" s="110"/>
      <c r="BF103" s="110"/>
      <c r="BG103" s="110"/>
      <c r="BH103" s="110"/>
      <c r="BI103" s="110"/>
      <c r="BJ103" s="110"/>
      <c r="BK103" s="110"/>
      <c r="BL103" s="110"/>
      <c r="BM103" s="110"/>
      <c r="BN103" s="110"/>
      <c r="BO103" s="110"/>
      <c r="BP103" s="110"/>
      <c r="BQ103" s="110"/>
      <c r="BR103" s="110"/>
      <c r="BS103" s="110"/>
      <c r="BT103" s="110"/>
      <c r="BU103" s="110"/>
      <c r="BV103" s="110"/>
      <c r="BW103" s="110"/>
      <c r="BX103" s="110"/>
      <c r="BY103" s="110"/>
      <c r="BZ103" s="110"/>
      <c r="CA103" s="110"/>
      <c r="CB103" s="110"/>
      <c r="CC103" s="110"/>
      <c r="CD103" s="110"/>
      <c r="CE103" s="110"/>
      <c r="CF103" s="110"/>
      <c r="CG103" s="110"/>
      <c r="CH103" s="110"/>
      <c r="CI103" s="110"/>
      <c r="CJ103" s="110"/>
      <c r="CK103" s="110"/>
      <c r="CL103" s="110"/>
      <c r="CM103" s="110"/>
      <c r="CN103" s="110"/>
      <c r="CO103" s="110"/>
      <c r="CP103" s="110"/>
      <c r="CQ103" s="110"/>
      <c r="CR103" s="110"/>
      <c r="CS103" s="110"/>
      <c r="CT103" s="110"/>
      <c r="CU103" s="110"/>
      <c r="CV103" s="110"/>
      <c r="CW103" s="110"/>
      <c r="CX103" s="110"/>
      <c r="CY103" s="110"/>
      <c r="CZ103" s="110"/>
      <c r="DA103" s="110"/>
      <c r="DB103" s="110"/>
      <c r="DC103" s="110"/>
      <c r="DD103" s="110"/>
      <c r="DE103" s="110"/>
      <c r="DF103" s="110"/>
      <c r="DG103" s="110"/>
      <c r="DH103" s="110"/>
      <c r="DI103" s="110"/>
      <c r="DJ103" s="110"/>
      <c r="DK103" s="110"/>
      <c r="DL103" s="110"/>
      <c r="DM103" s="110"/>
      <c r="DN103" s="110"/>
      <c r="DO103" s="110"/>
      <c r="DP103" s="110"/>
      <c r="DQ103" s="110"/>
      <c r="DR103" s="110"/>
      <c r="DS103" s="110"/>
      <c r="DT103" s="110"/>
      <c r="DU103" s="110"/>
      <c r="DV103" s="110"/>
      <c r="DW103" s="110"/>
      <c r="DX103" s="110"/>
      <c r="DY103" s="110"/>
      <c r="DZ103" s="110"/>
      <c r="EA103" s="110"/>
      <c r="EB103" s="110"/>
      <c r="EC103" s="110"/>
      <c r="ED103" s="110"/>
      <c r="EE103" s="110"/>
      <c r="EF103" s="110"/>
      <c r="EG103" s="110"/>
      <c r="EH103" s="110"/>
      <c r="EI103" s="110"/>
      <c r="EJ103" s="110"/>
      <c r="EK103" s="110"/>
      <c r="EL103" s="110"/>
      <c r="EM103" s="110"/>
      <c r="EN103" s="110"/>
      <c r="EO103" s="110"/>
      <c r="EP103" s="110"/>
      <c r="EQ103" s="110"/>
      <c r="ER103" s="110"/>
      <c r="ES103" s="110"/>
      <c r="ET103" s="110"/>
      <c r="EU103" s="110"/>
      <c r="EV103" s="110"/>
      <c r="EW103" s="110"/>
      <c r="EX103" s="110"/>
      <c r="EY103" s="110"/>
      <c r="EZ103" s="110"/>
      <c r="FA103" s="110"/>
      <c r="FB103" s="110"/>
      <c r="FC103" s="110"/>
      <c r="FD103" s="110"/>
      <c r="FE103" s="110"/>
      <c r="FF103" s="110"/>
      <c r="FG103" s="110"/>
      <c r="FH103" s="110"/>
      <c r="FI103" s="110"/>
      <c r="FJ103" s="110"/>
      <c r="FK103" s="110"/>
      <c r="FL103" s="110"/>
      <c r="FM103" s="110"/>
      <c r="FN103" s="110"/>
      <c r="FO103" s="110"/>
      <c r="FP103" s="110"/>
      <c r="FQ103" s="110"/>
      <c r="FR103" s="110"/>
      <c r="FS103" s="110"/>
      <c r="FT103" s="110"/>
      <c r="FU103" s="110"/>
      <c r="FV103" s="110"/>
      <c r="FW103" s="110"/>
      <c r="FX103" s="110"/>
      <c r="FY103" s="110"/>
      <c r="FZ103" s="110"/>
      <c r="GA103" s="110"/>
      <c r="GB103" s="110"/>
      <c r="GC103" s="110"/>
      <c r="GD103" s="110"/>
      <c r="GE103" s="110"/>
      <c r="GF103" s="110"/>
      <c r="GG103" s="110"/>
      <c r="GH103" s="110"/>
      <c r="GI103" s="110"/>
      <c r="GJ103" s="110"/>
      <c r="GK103" s="110"/>
      <c r="GL103" s="110"/>
      <c r="GM103" s="110"/>
      <c r="GN103" s="110"/>
      <c r="GO103" s="110"/>
      <c r="GP103" s="110"/>
      <c r="GQ103" s="110"/>
      <c r="GR103" s="110"/>
      <c r="GS103" s="110"/>
      <c r="GT103" s="110"/>
      <c r="GU103" s="110"/>
      <c r="GV103" s="110"/>
      <c r="GW103" s="110"/>
      <c r="GX103" s="110"/>
      <c r="GY103" s="110"/>
      <c r="GZ103" s="110"/>
      <c r="HA103" s="110"/>
      <c r="HB103" s="110"/>
      <c r="HC103" s="110"/>
      <c r="HD103" s="110"/>
      <c r="HE103" s="110"/>
      <c r="HF103" s="110"/>
      <c r="HG103" s="110"/>
      <c r="HH103" s="110"/>
      <c r="HI103" s="110"/>
      <c r="HJ103" s="110"/>
      <c r="HK103" s="110"/>
      <c r="HL103" s="110"/>
      <c r="HM103" s="110"/>
      <c r="HN103" s="110"/>
      <c r="HO103" s="110"/>
      <c r="HP103" s="110"/>
      <c r="HQ103" s="110"/>
      <c r="HR103" s="110"/>
      <c r="HS103" s="110"/>
      <c r="HT103" s="110"/>
      <c r="HU103" s="110"/>
      <c r="HV103" s="110"/>
      <c r="HW103" s="110"/>
      <c r="HX103" s="110"/>
      <c r="HY103" s="110"/>
      <c r="HZ103" s="110"/>
      <c r="IA103" s="110"/>
      <c r="IB103" s="110"/>
      <c r="IC103" s="110"/>
      <c r="ID103" s="110"/>
      <c r="IE103" s="110"/>
      <c r="IF103" s="110"/>
      <c r="IG103" s="110"/>
      <c r="IH103" s="110"/>
      <c r="II103" s="110"/>
      <c r="IJ103" s="110"/>
      <c r="IK103" s="110"/>
      <c r="IL103" s="110"/>
      <c r="IM103" s="110"/>
      <c r="IN103" s="110"/>
      <c r="IO103" s="110"/>
      <c r="IP103" s="110"/>
      <c r="IQ103" s="110"/>
      <c r="IR103" s="110"/>
      <c r="IS103" s="110"/>
      <c r="IT103" s="110"/>
      <c r="IU103" s="110"/>
      <c r="IV103" s="110"/>
    </row>
    <row r="104" spans="1:256" x14ac:dyDescent="0.2">
      <c r="A104" s="451" t="s">
        <v>208</v>
      </c>
      <c r="B104" s="449" t="s">
        <v>209</v>
      </c>
      <c r="C104" s="50">
        <v>15</v>
      </c>
      <c r="D104" s="511">
        <v>851967.91</v>
      </c>
      <c r="E104" s="50"/>
      <c r="F104" s="50"/>
      <c r="G104" s="50"/>
      <c r="H104" s="50"/>
      <c r="I104" s="50">
        <v>3</v>
      </c>
      <c r="J104" s="50">
        <v>18</v>
      </c>
      <c r="K104" s="511">
        <v>851967.91</v>
      </c>
      <c r="L104" s="511">
        <v>0.4789638897203719</v>
      </c>
      <c r="M104" s="511">
        <v>0.82911100875172727</v>
      </c>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0"/>
      <c r="AM104" s="110"/>
      <c r="AN104" s="110"/>
      <c r="AO104" s="110"/>
      <c r="AP104" s="110"/>
      <c r="AQ104" s="110"/>
      <c r="AR104" s="110"/>
      <c r="AS104" s="110"/>
      <c r="AT104" s="110"/>
      <c r="AU104" s="110"/>
      <c r="AV104" s="110"/>
      <c r="AW104" s="110"/>
      <c r="AX104" s="110"/>
      <c r="AY104" s="110"/>
      <c r="AZ104" s="110"/>
      <c r="BA104" s="110"/>
      <c r="BB104" s="110"/>
      <c r="BC104" s="110"/>
      <c r="BD104" s="110"/>
      <c r="BE104" s="110"/>
      <c r="BF104" s="110"/>
      <c r="BG104" s="110"/>
      <c r="BH104" s="110"/>
      <c r="BI104" s="110"/>
      <c r="BJ104" s="110"/>
      <c r="BK104" s="110"/>
      <c r="BL104" s="110"/>
      <c r="BM104" s="110"/>
      <c r="BN104" s="110"/>
      <c r="BO104" s="110"/>
      <c r="BP104" s="110"/>
      <c r="BQ104" s="110"/>
      <c r="BR104" s="110"/>
      <c r="BS104" s="110"/>
      <c r="BT104" s="110"/>
      <c r="BU104" s="110"/>
      <c r="BV104" s="110"/>
      <c r="BW104" s="110"/>
      <c r="BX104" s="110"/>
      <c r="BY104" s="110"/>
      <c r="BZ104" s="110"/>
      <c r="CA104" s="110"/>
      <c r="CB104" s="110"/>
      <c r="CC104" s="110"/>
      <c r="CD104" s="110"/>
      <c r="CE104" s="110"/>
      <c r="CF104" s="110"/>
      <c r="CG104" s="110"/>
      <c r="CH104" s="110"/>
      <c r="CI104" s="110"/>
      <c r="CJ104" s="110"/>
      <c r="CK104" s="110"/>
      <c r="CL104" s="110"/>
      <c r="CM104" s="110"/>
      <c r="CN104" s="110"/>
      <c r="CO104" s="110"/>
      <c r="CP104" s="110"/>
      <c r="CQ104" s="110"/>
      <c r="CR104" s="110"/>
      <c r="CS104" s="110"/>
      <c r="CT104" s="110"/>
      <c r="CU104" s="110"/>
      <c r="CV104" s="110"/>
      <c r="CW104" s="110"/>
      <c r="CX104" s="110"/>
      <c r="CY104" s="110"/>
      <c r="CZ104" s="110"/>
      <c r="DA104" s="110"/>
      <c r="DB104" s="110"/>
      <c r="DC104" s="110"/>
      <c r="DD104" s="110"/>
      <c r="DE104" s="110"/>
      <c r="DF104" s="110"/>
      <c r="DG104" s="110"/>
      <c r="DH104" s="110"/>
      <c r="DI104" s="110"/>
      <c r="DJ104" s="110"/>
      <c r="DK104" s="110"/>
      <c r="DL104" s="110"/>
      <c r="DM104" s="110"/>
      <c r="DN104" s="110"/>
      <c r="DO104" s="110"/>
      <c r="DP104" s="110"/>
      <c r="DQ104" s="110"/>
      <c r="DR104" s="110"/>
      <c r="DS104" s="110"/>
      <c r="DT104" s="110"/>
      <c r="DU104" s="110"/>
      <c r="DV104" s="110"/>
      <c r="DW104" s="110"/>
      <c r="DX104" s="110"/>
      <c r="DY104" s="110"/>
      <c r="DZ104" s="110"/>
      <c r="EA104" s="110"/>
      <c r="EB104" s="110"/>
      <c r="EC104" s="110"/>
      <c r="ED104" s="110"/>
      <c r="EE104" s="110"/>
      <c r="EF104" s="110"/>
      <c r="EG104" s="110"/>
      <c r="EH104" s="110"/>
      <c r="EI104" s="110"/>
      <c r="EJ104" s="110"/>
      <c r="EK104" s="110"/>
      <c r="EL104" s="110"/>
      <c r="EM104" s="110"/>
      <c r="EN104" s="110"/>
      <c r="EO104" s="110"/>
      <c r="EP104" s="110"/>
      <c r="EQ104" s="110"/>
      <c r="ER104" s="110"/>
      <c r="ES104" s="110"/>
      <c r="ET104" s="110"/>
      <c r="EU104" s="110"/>
      <c r="EV104" s="110"/>
      <c r="EW104" s="110"/>
      <c r="EX104" s="110"/>
      <c r="EY104" s="110"/>
      <c r="EZ104" s="110"/>
      <c r="FA104" s="110"/>
      <c r="FB104" s="110"/>
      <c r="FC104" s="110"/>
      <c r="FD104" s="110"/>
      <c r="FE104" s="110"/>
      <c r="FF104" s="110"/>
      <c r="FG104" s="110"/>
      <c r="FH104" s="110"/>
      <c r="FI104" s="110"/>
      <c r="FJ104" s="110"/>
      <c r="FK104" s="110"/>
      <c r="FL104" s="110"/>
      <c r="FM104" s="110"/>
      <c r="FN104" s="110"/>
      <c r="FO104" s="110"/>
      <c r="FP104" s="110"/>
      <c r="FQ104" s="110"/>
      <c r="FR104" s="110"/>
      <c r="FS104" s="110"/>
      <c r="FT104" s="110"/>
      <c r="FU104" s="110"/>
      <c r="FV104" s="110"/>
      <c r="FW104" s="110"/>
      <c r="FX104" s="110"/>
      <c r="FY104" s="110"/>
      <c r="FZ104" s="110"/>
      <c r="GA104" s="110"/>
      <c r="GB104" s="110"/>
      <c r="GC104" s="110"/>
      <c r="GD104" s="110"/>
      <c r="GE104" s="110"/>
      <c r="GF104" s="110"/>
      <c r="GG104" s="110"/>
      <c r="GH104" s="110"/>
      <c r="GI104" s="110"/>
      <c r="GJ104" s="110"/>
      <c r="GK104" s="110"/>
      <c r="GL104" s="110"/>
      <c r="GM104" s="110"/>
      <c r="GN104" s="110"/>
      <c r="GO104" s="110"/>
      <c r="GP104" s="110"/>
      <c r="GQ104" s="110"/>
      <c r="GR104" s="110"/>
      <c r="GS104" s="110"/>
      <c r="GT104" s="110"/>
      <c r="GU104" s="110"/>
      <c r="GV104" s="110"/>
      <c r="GW104" s="110"/>
      <c r="GX104" s="110"/>
      <c r="GY104" s="110"/>
      <c r="GZ104" s="110"/>
      <c r="HA104" s="110"/>
      <c r="HB104" s="110"/>
      <c r="HC104" s="110"/>
      <c r="HD104" s="110"/>
      <c r="HE104" s="110"/>
      <c r="HF104" s="110"/>
      <c r="HG104" s="110"/>
      <c r="HH104" s="110"/>
      <c r="HI104" s="110"/>
      <c r="HJ104" s="110"/>
      <c r="HK104" s="110"/>
      <c r="HL104" s="110"/>
      <c r="HM104" s="110"/>
      <c r="HN104" s="110"/>
      <c r="HO104" s="110"/>
      <c r="HP104" s="110"/>
      <c r="HQ104" s="110"/>
      <c r="HR104" s="110"/>
      <c r="HS104" s="110"/>
      <c r="HT104" s="110"/>
      <c r="HU104" s="110"/>
      <c r="HV104" s="110"/>
      <c r="HW104" s="110"/>
      <c r="HX104" s="110"/>
      <c r="HY104" s="110"/>
      <c r="HZ104" s="110"/>
      <c r="IA104" s="110"/>
      <c r="IB104" s="110"/>
      <c r="IC104" s="110"/>
      <c r="ID104" s="110"/>
      <c r="IE104" s="110"/>
      <c r="IF104" s="110"/>
      <c r="IG104" s="110"/>
      <c r="IH104" s="110"/>
      <c r="II104" s="110"/>
      <c r="IJ104" s="110"/>
      <c r="IK104" s="110"/>
      <c r="IL104" s="110"/>
      <c r="IM104" s="110"/>
      <c r="IN104" s="110"/>
      <c r="IO104" s="110"/>
      <c r="IP104" s="110"/>
      <c r="IQ104" s="110"/>
      <c r="IR104" s="110"/>
      <c r="IS104" s="110"/>
      <c r="IT104" s="110"/>
      <c r="IU104" s="110"/>
      <c r="IV104" s="110"/>
    </row>
    <row r="105" spans="1:256" x14ac:dyDescent="0.2">
      <c r="A105" s="452" t="s">
        <v>210</v>
      </c>
      <c r="B105" s="450" t="s">
        <v>211</v>
      </c>
      <c r="C105" s="53">
        <v>30</v>
      </c>
      <c r="D105" s="512">
        <v>1695018.3599999999</v>
      </c>
      <c r="E105" s="53"/>
      <c r="F105" s="53"/>
      <c r="G105" s="53">
        <v>1</v>
      </c>
      <c r="H105" s="53">
        <v>-9898.7999999999993</v>
      </c>
      <c r="I105" s="53">
        <v>0</v>
      </c>
      <c r="J105" s="53">
        <v>31</v>
      </c>
      <c r="K105" s="512">
        <v>1685119.5599999998</v>
      </c>
      <c r="L105" s="512">
        <v>0.94734955346085914</v>
      </c>
      <c r="M105" s="512">
        <v>1.4279134039613082</v>
      </c>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c r="AO105" s="110"/>
      <c r="AP105" s="110"/>
      <c r="AQ105" s="110"/>
      <c r="AR105" s="110"/>
      <c r="AS105" s="110"/>
      <c r="AT105" s="110"/>
      <c r="AU105" s="110"/>
      <c r="AV105" s="110"/>
      <c r="AW105" s="110"/>
      <c r="AX105" s="110"/>
      <c r="AY105" s="110"/>
      <c r="AZ105" s="110"/>
      <c r="BA105" s="110"/>
      <c r="BB105" s="110"/>
      <c r="BC105" s="110"/>
      <c r="BD105" s="110"/>
      <c r="BE105" s="110"/>
      <c r="BF105" s="110"/>
      <c r="BG105" s="110"/>
      <c r="BH105" s="110"/>
      <c r="BI105" s="110"/>
      <c r="BJ105" s="110"/>
      <c r="BK105" s="110"/>
      <c r="BL105" s="110"/>
      <c r="BM105" s="110"/>
      <c r="BN105" s="110"/>
      <c r="BO105" s="110"/>
      <c r="BP105" s="110"/>
      <c r="BQ105" s="110"/>
      <c r="BR105" s="110"/>
      <c r="BS105" s="110"/>
      <c r="BT105" s="110"/>
      <c r="BU105" s="110"/>
      <c r="BV105" s="110"/>
      <c r="BW105" s="110"/>
      <c r="BX105" s="110"/>
      <c r="BY105" s="110"/>
      <c r="BZ105" s="110"/>
      <c r="CA105" s="110"/>
      <c r="CB105" s="110"/>
      <c r="CC105" s="110"/>
      <c r="CD105" s="110"/>
      <c r="CE105" s="110"/>
      <c r="CF105" s="110"/>
      <c r="CG105" s="110"/>
      <c r="CH105" s="110"/>
      <c r="CI105" s="110"/>
      <c r="CJ105" s="110"/>
      <c r="CK105" s="110"/>
      <c r="CL105" s="110"/>
      <c r="CM105" s="110"/>
      <c r="CN105" s="110"/>
      <c r="CO105" s="110"/>
      <c r="CP105" s="110"/>
      <c r="CQ105" s="110"/>
      <c r="CR105" s="110"/>
      <c r="CS105" s="110"/>
      <c r="CT105" s="110"/>
      <c r="CU105" s="110"/>
      <c r="CV105" s="110"/>
      <c r="CW105" s="110"/>
      <c r="CX105" s="110"/>
      <c r="CY105" s="110"/>
      <c r="CZ105" s="110"/>
      <c r="DA105" s="110"/>
      <c r="DB105" s="110"/>
      <c r="DC105" s="110"/>
      <c r="DD105" s="110"/>
      <c r="DE105" s="110"/>
      <c r="DF105" s="110"/>
      <c r="DG105" s="110"/>
      <c r="DH105" s="110"/>
      <c r="DI105" s="110"/>
      <c r="DJ105" s="110"/>
      <c r="DK105" s="110"/>
      <c r="DL105" s="110"/>
      <c r="DM105" s="110"/>
      <c r="DN105" s="110"/>
      <c r="DO105" s="110"/>
      <c r="DP105" s="110"/>
      <c r="DQ105" s="110"/>
      <c r="DR105" s="110"/>
      <c r="DS105" s="110"/>
      <c r="DT105" s="110"/>
      <c r="DU105" s="110"/>
      <c r="DV105" s="110"/>
      <c r="DW105" s="110"/>
      <c r="DX105" s="110"/>
      <c r="DY105" s="110"/>
      <c r="DZ105" s="110"/>
      <c r="EA105" s="110"/>
      <c r="EB105" s="110"/>
      <c r="EC105" s="110"/>
      <c r="ED105" s="110"/>
      <c r="EE105" s="110"/>
      <c r="EF105" s="110"/>
      <c r="EG105" s="110"/>
      <c r="EH105" s="110"/>
      <c r="EI105" s="110"/>
      <c r="EJ105" s="110"/>
      <c r="EK105" s="110"/>
      <c r="EL105" s="110"/>
      <c r="EM105" s="110"/>
      <c r="EN105" s="110"/>
      <c r="EO105" s="110"/>
      <c r="EP105" s="110"/>
      <c r="EQ105" s="110"/>
      <c r="ER105" s="110"/>
      <c r="ES105" s="110"/>
      <c r="ET105" s="110"/>
      <c r="EU105" s="110"/>
      <c r="EV105" s="110"/>
      <c r="EW105" s="110"/>
      <c r="EX105" s="110"/>
      <c r="EY105" s="110"/>
      <c r="EZ105" s="110"/>
      <c r="FA105" s="110"/>
      <c r="FB105" s="110"/>
      <c r="FC105" s="110"/>
      <c r="FD105" s="110"/>
      <c r="FE105" s="110"/>
      <c r="FF105" s="110"/>
      <c r="FG105" s="110"/>
      <c r="FH105" s="110"/>
      <c r="FI105" s="110"/>
      <c r="FJ105" s="110"/>
      <c r="FK105" s="110"/>
      <c r="FL105" s="110"/>
      <c r="FM105" s="110"/>
      <c r="FN105" s="110"/>
      <c r="FO105" s="110"/>
      <c r="FP105" s="110"/>
      <c r="FQ105" s="110"/>
      <c r="FR105" s="110"/>
      <c r="FS105" s="110"/>
      <c r="FT105" s="110"/>
      <c r="FU105" s="110"/>
      <c r="FV105" s="110"/>
      <c r="FW105" s="110"/>
      <c r="FX105" s="110"/>
      <c r="FY105" s="110"/>
      <c r="FZ105" s="110"/>
      <c r="GA105" s="110"/>
      <c r="GB105" s="110"/>
      <c r="GC105" s="110"/>
      <c r="GD105" s="110"/>
      <c r="GE105" s="110"/>
      <c r="GF105" s="110"/>
      <c r="GG105" s="110"/>
      <c r="GH105" s="110"/>
      <c r="GI105" s="110"/>
      <c r="GJ105" s="110"/>
      <c r="GK105" s="110"/>
      <c r="GL105" s="110"/>
      <c r="GM105" s="110"/>
      <c r="GN105" s="110"/>
      <c r="GO105" s="110"/>
      <c r="GP105" s="110"/>
      <c r="GQ105" s="110"/>
      <c r="GR105" s="110"/>
      <c r="GS105" s="110"/>
      <c r="GT105" s="110"/>
      <c r="GU105" s="110"/>
      <c r="GV105" s="110"/>
      <c r="GW105" s="110"/>
      <c r="GX105" s="110"/>
      <c r="GY105" s="110"/>
      <c r="GZ105" s="110"/>
      <c r="HA105" s="110"/>
      <c r="HB105" s="110"/>
      <c r="HC105" s="110"/>
      <c r="HD105" s="110"/>
      <c r="HE105" s="110"/>
      <c r="HF105" s="110"/>
      <c r="HG105" s="110"/>
      <c r="HH105" s="110"/>
      <c r="HI105" s="110"/>
      <c r="HJ105" s="110"/>
      <c r="HK105" s="110"/>
      <c r="HL105" s="110"/>
      <c r="HM105" s="110"/>
      <c r="HN105" s="110"/>
      <c r="HO105" s="110"/>
      <c r="HP105" s="110"/>
      <c r="HQ105" s="110"/>
      <c r="HR105" s="110"/>
      <c r="HS105" s="110"/>
      <c r="HT105" s="110"/>
      <c r="HU105" s="110"/>
      <c r="HV105" s="110"/>
      <c r="HW105" s="110"/>
      <c r="HX105" s="110"/>
      <c r="HY105" s="110"/>
      <c r="HZ105" s="110"/>
      <c r="IA105" s="110"/>
      <c r="IB105" s="110"/>
      <c r="IC105" s="110"/>
      <c r="ID105" s="110"/>
      <c r="IE105" s="110"/>
      <c r="IF105" s="110"/>
      <c r="IG105" s="110"/>
      <c r="IH105" s="110"/>
      <c r="II105" s="110"/>
      <c r="IJ105" s="110"/>
      <c r="IK105" s="110"/>
      <c r="IL105" s="110"/>
      <c r="IM105" s="110"/>
      <c r="IN105" s="110"/>
      <c r="IO105" s="110"/>
      <c r="IP105" s="110"/>
      <c r="IQ105" s="110"/>
      <c r="IR105" s="110"/>
      <c r="IS105" s="110"/>
      <c r="IT105" s="110"/>
      <c r="IU105" s="110"/>
      <c r="IV105" s="110"/>
    </row>
    <row r="106" spans="1:256" x14ac:dyDescent="0.2">
      <c r="A106" s="451" t="s">
        <v>214</v>
      </c>
      <c r="B106" s="449" t="s">
        <v>215</v>
      </c>
      <c r="C106" s="50">
        <v>1</v>
      </c>
      <c r="D106" s="511">
        <v>49980</v>
      </c>
      <c r="E106" s="50"/>
      <c r="F106" s="50"/>
      <c r="G106" s="50"/>
      <c r="H106" s="50"/>
      <c r="I106" s="50">
        <v>1</v>
      </c>
      <c r="J106" s="50">
        <v>2</v>
      </c>
      <c r="K106" s="511">
        <v>49980</v>
      </c>
      <c r="L106" s="511">
        <v>2.8098024499800922E-2</v>
      </c>
      <c r="M106" s="511">
        <v>9.2123445416858588E-2</v>
      </c>
      <c r="N106" s="110"/>
      <c r="O106" s="110"/>
      <c r="P106" s="110"/>
      <c r="Q106" s="110"/>
      <c r="R106" s="110"/>
      <c r="S106" s="110"/>
      <c r="T106" s="110"/>
      <c r="U106" s="110"/>
      <c r="V106" s="110"/>
      <c r="W106" s="110"/>
      <c r="X106" s="110"/>
      <c r="Y106" s="110"/>
      <c r="Z106" s="110"/>
      <c r="AA106" s="110"/>
      <c r="AB106" s="110"/>
      <c r="AC106" s="110"/>
      <c r="AD106" s="110"/>
      <c r="AE106" s="110"/>
      <c r="AF106" s="110"/>
      <c r="AG106" s="110"/>
      <c r="AH106" s="110"/>
      <c r="AI106" s="110"/>
      <c r="AJ106" s="110"/>
      <c r="AK106" s="110"/>
      <c r="AL106" s="110"/>
      <c r="AM106" s="110"/>
      <c r="AN106" s="110"/>
      <c r="AO106" s="110"/>
      <c r="AP106" s="110"/>
      <c r="AQ106" s="110"/>
      <c r="AR106" s="110"/>
      <c r="AS106" s="110"/>
      <c r="AT106" s="110"/>
      <c r="AU106" s="110"/>
      <c r="AV106" s="110"/>
      <c r="AW106" s="110"/>
      <c r="AX106" s="110"/>
      <c r="AY106" s="110"/>
      <c r="AZ106" s="110"/>
      <c r="BA106" s="110"/>
      <c r="BB106" s="110"/>
      <c r="BC106" s="110"/>
      <c r="BD106" s="110"/>
      <c r="BE106" s="110"/>
      <c r="BF106" s="110"/>
      <c r="BG106" s="110"/>
      <c r="BH106" s="110"/>
      <c r="BI106" s="110"/>
      <c r="BJ106" s="110"/>
      <c r="BK106" s="110"/>
      <c r="BL106" s="110"/>
      <c r="BM106" s="110"/>
      <c r="BN106" s="110"/>
      <c r="BO106" s="110"/>
      <c r="BP106" s="110"/>
      <c r="BQ106" s="110"/>
      <c r="BR106" s="110"/>
      <c r="BS106" s="110"/>
      <c r="BT106" s="110"/>
      <c r="BU106" s="110"/>
      <c r="BV106" s="110"/>
      <c r="BW106" s="110"/>
      <c r="BX106" s="110"/>
      <c r="BY106" s="110"/>
      <c r="BZ106" s="110"/>
      <c r="CA106" s="110"/>
      <c r="CB106" s="110"/>
      <c r="CC106" s="110"/>
      <c r="CD106" s="110"/>
      <c r="CE106" s="110"/>
      <c r="CF106" s="110"/>
      <c r="CG106" s="110"/>
      <c r="CH106" s="110"/>
      <c r="CI106" s="110"/>
      <c r="CJ106" s="110"/>
      <c r="CK106" s="110"/>
      <c r="CL106" s="110"/>
      <c r="CM106" s="110"/>
      <c r="CN106" s="110"/>
      <c r="CO106" s="110"/>
      <c r="CP106" s="110"/>
      <c r="CQ106" s="110"/>
      <c r="CR106" s="110"/>
      <c r="CS106" s="110"/>
      <c r="CT106" s="110"/>
      <c r="CU106" s="110"/>
      <c r="CV106" s="110"/>
      <c r="CW106" s="110"/>
      <c r="CX106" s="110"/>
      <c r="CY106" s="110"/>
      <c r="CZ106" s="110"/>
      <c r="DA106" s="110"/>
      <c r="DB106" s="110"/>
      <c r="DC106" s="110"/>
      <c r="DD106" s="110"/>
      <c r="DE106" s="110"/>
      <c r="DF106" s="110"/>
      <c r="DG106" s="110"/>
      <c r="DH106" s="110"/>
      <c r="DI106" s="110"/>
      <c r="DJ106" s="110"/>
      <c r="DK106" s="110"/>
      <c r="DL106" s="110"/>
      <c r="DM106" s="110"/>
      <c r="DN106" s="110"/>
      <c r="DO106" s="110"/>
      <c r="DP106" s="110"/>
      <c r="DQ106" s="110"/>
      <c r="DR106" s="110"/>
      <c r="DS106" s="110"/>
      <c r="DT106" s="110"/>
      <c r="DU106" s="110"/>
      <c r="DV106" s="110"/>
      <c r="DW106" s="110"/>
      <c r="DX106" s="110"/>
      <c r="DY106" s="110"/>
      <c r="DZ106" s="110"/>
      <c r="EA106" s="110"/>
      <c r="EB106" s="110"/>
      <c r="EC106" s="110"/>
      <c r="ED106" s="110"/>
      <c r="EE106" s="110"/>
      <c r="EF106" s="110"/>
      <c r="EG106" s="110"/>
      <c r="EH106" s="110"/>
      <c r="EI106" s="110"/>
      <c r="EJ106" s="110"/>
      <c r="EK106" s="110"/>
      <c r="EL106" s="110"/>
      <c r="EM106" s="110"/>
      <c r="EN106" s="110"/>
      <c r="EO106" s="110"/>
      <c r="EP106" s="110"/>
      <c r="EQ106" s="110"/>
      <c r="ER106" s="110"/>
      <c r="ES106" s="110"/>
      <c r="ET106" s="110"/>
      <c r="EU106" s="110"/>
      <c r="EV106" s="110"/>
      <c r="EW106" s="110"/>
      <c r="EX106" s="110"/>
      <c r="EY106" s="110"/>
      <c r="EZ106" s="110"/>
      <c r="FA106" s="110"/>
      <c r="FB106" s="110"/>
      <c r="FC106" s="110"/>
      <c r="FD106" s="110"/>
      <c r="FE106" s="110"/>
      <c r="FF106" s="110"/>
      <c r="FG106" s="110"/>
      <c r="FH106" s="110"/>
      <c r="FI106" s="110"/>
      <c r="FJ106" s="110"/>
      <c r="FK106" s="110"/>
      <c r="FL106" s="110"/>
      <c r="FM106" s="110"/>
      <c r="FN106" s="110"/>
      <c r="FO106" s="110"/>
      <c r="FP106" s="110"/>
      <c r="FQ106" s="110"/>
      <c r="FR106" s="110"/>
      <c r="FS106" s="110"/>
      <c r="FT106" s="110"/>
      <c r="FU106" s="110"/>
      <c r="FV106" s="110"/>
      <c r="FW106" s="110"/>
      <c r="FX106" s="110"/>
      <c r="FY106" s="110"/>
      <c r="FZ106" s="110"/>
      <c r="GA106" s="110"/>
      <c r="GB106" s="110"/>
      <c r="GC106" s="110"/>
      <c r="GD106" s="110"/>
      <c r="GE106" s="110"/>
      <c r="GF106" s="110"/>
      <c r="GG106" s="110"/>
      <c r="GH106" s="110"/>
      <c r="GI106" s="110"/>
      <c r="GJ106" s="110"/>
      <c r="GK106" s="110"/>
      <c r="GL106" s="110"/>
      <c r="GM106" s="110"/>
      <c r="GN106" s="110"/>
      <c r="GO106" s="110"/>
      <c r="GP106" s="110"/>
      <c r="GQ106" s="110"/>
      <c r="GR106" s="110"/>
      <c r="GS106" s="110"/>
      <c r="GT106" s="110"/>
      <c r="GU106" s="110"/>
      <c r="GV106" s="110"/>
      <c r="GW106" s="110"/>
      <c r="GX106" s="110"/>
      <c r="GY106" s="110"/>
      <c r="GZ106" s="110"/>
      <c r="HA106" s="110"/>
      <c r="HB106" s="110"/>
      <c r="HC106" s="110"/>
      <c r="HD106" s="110"/>
      <c r="HE106" s="110"/>
      <c r="HF106" s="110"/>
      <c r="HG106" s="110"/>
      <c r="HH106" s="110"/>
      <c r="HI106" s="110"/>
      <c r="HJ106" s="110"/>
      <c r="HK106" s="110"/>
      <c r="HL106" s="110"/>
      <c r="HM106" s="110"/>
      <c r="HN106" s="110"/>
      <c r="HO106" s="110"/>
      <c r="HP106" s="110"/>
      <c r="HQ106" s="110"/>
      <c r="HR106" s="110"/>
      <c r="HS106" s="110"/>
      <c r="HT106" s="110"/>
      <c r="HU106" s="110"/>
      <c r="HV106" s="110"/>
      <c r="HW106" s="110"/>
      <c r="HX106" s="110"/>
      <c r="HY106" s="110"/>
      <c r="HZ106" s="110"/>
      <c r="IA106" s="110"/>
      <c r="IB106" s="110"/>
      <c r="IC106" s="110"/>
      <c r="ID106" s="110"/>
      <c r="IE106" s="110"/>
      <c r="IF106" s="110"/>
      <c r="IG106" s="110"/>
      <c r="IH106" s="110"/>
      <c r="II106" s="110"/>
      <c r="IJ106" s="110"/>
      <c r="IK106" s="110"/>
      <c r="IL106" s="110"/>
      <c r="IM106" s="110"/>
      <c r="IN106" s="110"/>
      <c r="IO106" s="110"/>
      <c r="IP106" s="110"/>
      <c r="IQ106" s="110"/>
      <c r="IR106" s="110"/>
      <c r="IS106" s="110"/>
      <c r="IT106" s="110"/>
      <c r="IU106" s="110"/>
      <c r="IV106" s="110"/>
    </row>
    <row r="107" spans="1:256" ht="22.5" x14ac:dyDescent="0.2">
      <c r="A107" s="452" t="s">
        <v>373</v>
      </c>
      <c r="B107" s="450" t="s">
        <v>374</v>
      </c>
      <c r="C107" s="53">
        <v>1</v>
      </c>
      <c r="D107" s="512">
        <v>59238.04</v>
      </c>
      <c r="E107" s="53"/>
      <c r="F107" s="53"/>
      <c r="G107" s="53"/>
      <c r="H107" s="53"/>
      <c r="I107" s="53">
        <v>0</v>
      </c>
      <c r="J107" s="53">
        <v>1</v>
      </c>
      <c r="K107" s="512">
        <v>59238.04</v>
      </c>
      <c r="L107" s="512">
        <v>3.3302759088439118E-2</v>
      </c>
      <c r="M107" s="512">
        <v>4.6061722708429294E-2</v>
      </c>
      <c r="N107" s="110"/>
      <c r="O107" s="110"/>
      <c r="P107" s="110"/>
      <c r="Q107" s="110"/>
      <c r="R107" s="110"/>
      <c r="S107" s="110"/>
      <c r="T107" s="110"/>
      <c r="U107" s="110"/>
      <c r="V107" s="110"/>
      <c r="W107" s="110"/>
      <c r="X107" s="110"/>
      <c r="Y107" s="110"/>
      <c r="Z107" s="110"/>
      <c r="AA107" s="110"/>
      <c r="AB107" s="110"/>
      <c r="AC107" s="110"/>
      <c r="AD107" s="110"/>
      <c r="AE107" s="110"/>
      <c r="AF107" s="110"/>
      <c r="AG107" s="110"/>
      <c r="AH107" s="110"/>
      <c r="AI107" s="110"/>
      <c r="AJ107" s="110"/>
      <c r="AK107" s="110"/>
      <c r="AL107" s="110"/>
      <c r="AM107" s="110"/>
      <c r="AN107" s="110"/>
      <c r="AO107" s="110"/>
      <c r="AP107" s="110"/>
      <c r="AQ107" s="110"/>
      <c r="AR107" s="110"/>
      <c r="AS107" s="110"/>
      <c r="AT107" s="110"/>
      <c r="AU107" s="110"/>
      <c r="AV107" s="110"/>
      <c r="AW107" s="110"/>
      <c r="AX107" s="110"/>
      <c r="AY107" s="110"/>
      <c r="AZ107" s="110"/>
      <c r="BA107" s="110"/>
      <c r="BB107" s="110"/>
      <c r="BC107" s="110"/>
      <c r="BD107" s="110"/>
      <c r="BE107" s="110"/>
      <c r="BF107" s="110"/>
      <c r="BG107" s="110"/>
      <c r="BH107" s="110"/>
      <c r="BI107" s="110"/>
      <c r="BJ107" s="110"/>
      <c r="BK107" s="110"/>
      <c r="BL107" s="110"/>
      <c r="BM107" s="110"/>
      <c r="BN107" s="110"/>
      <c r="BO107" s="110"/>
      <c r="BP107" s="110"/>
      <c r="BQ107" s="110"/>
      <c r="BR107" s="110"/>
      <c r="BS107" s="110"/>
      <c r="BT107" s="110"/>
      <c r="BU107" s="110"/>
      <c r="BV107" s="110"/>
      <c r="BW107" s="110"/>
      <c r="BX107" s="110"/>
      <c r="BY107" s="110"/>
      <c r="BZ107" s="110"/>
      <c r="CA107" s="110"/>
      <c r="CB107" s="110"/>
      <c r="CC107" s="110"/>
      <c r="CD107" s="110"/>
      <c r="CE107" s="110"/>
      <c r="CF107" s="110"/>
      <c r="CG107" s="110"/>
      <c r="CH107" s="110"/>
      <c r="CI107" s="110"/>
      <c r="CJ107" s="110"/>
      <c r="CK107" s="110"/>
      <c r="CL107" s="110"/>
      <c r="CM107" s="110"/>
      <c r="CN107" s="110"/>
      <c r="CO107" s="110"/>
      <c r="CP107" s="110"/>
      <c r="CQ107" s="110"/>
      <c r="CR107" s="110"/>
      <c r="CS107" s="110"/>
      <c r="CT107" s="110"/>
      <c r="CU107" s="110"/>
      <c r="CV107" s="110"/>
      <c r="CW107" s="110"/>
      <c r="CX107" s="110"/>
      <c r="CY107" s="110"/>
      <c r="CZ107" s="110"/>
      <c r="DA107" s="110"/>
      <c r="DB107" s="110"/>
      <c r="DC107" s="110"/>
      <c r="DD107" s="110"/>
      <c r="DE107" s="110"/>
      <c r="DF107" s="110"/>
      <c r="DG107" s="110"/>
      <c r="DH107" s="110"/>
      <c r="DI107" s="110"/>
      <c r="DJ107" s="110"/>
      <c r="DK107" s="110"/>
      <c r="DL107" s="110"/>
      <c r="DM107" s="110"/>
      <c r="DN107" s="110"/>
      <c r="DO107" s="110"/>
      <c r="DP107" s="110"/>
      <c r="DQ107" s="110"/>
      <c r="DR107" s="110"/>
      <c r="DS107" s="110"/>
      <c r="DT107" s="110"/>
      <c r="DU107" s="110"/>
      <c r="DV107" s="110"/>
      <c r="DW107" s="110"/>
      <c r="DX107" s="110"/>
      <c r="DY107" s="110"/>
      <c r="DZ107" s="110"/>
      <c r="EA107" s="110"/>
      <c r="EB107" s="110"/>
      <c r="EC107" s="110"/>
      <c r="ED107" s="110"/>
      <c r="EE107" s="110"/>
      <c r="EF107" s="110"/>
      <c r="EG107" s="110"/>
      <c r="EH107" s="110"/>
      <c r="EI107" s="110"/>
      <c r="EJ107" s="110"/>
      <c r="EK107" s="110"/>
      <c r="EL107" s="110"/>
      <c r="EM107" s="110"/>
      <c r="EN107" s="110"/>
      <c r="EO107" s="110"/>
      <c r="EP107" s="110"/>
      <c r="EQ107" s="110"/>
      <c r="ER107" s="110"/>
      <c r="ES107" s="110"/>
      <c r="ET107" s="110"/>
      <c r="EU107" s="110"/>
      <c r="EV107" s="110"/>
      <c r="EW107" s="110"/>
      <c r="EX107" s="110"/>
      <c r="EY107" s="110"/>
      <c r="EZ107" s="110"/>
      <c r="FA107" s="110"/>
      <c r="FB107" s="110"/>
      <c r="FC107" s="110"/>
      <c r="FD107" s="110"/>
      <c r="FE107" s="110"/>
      <c r="FF107" s="110"/>
      <c r="FG107" s="110"/>
      <c r="FH107" s="110"/>
      <c r="FI107" s="110"/>
      <c r="FJ107" s="110"/>
      <c r="FK107" s="110"/>
      <c r="FL107" s="110"/>
      <c r="FM107" s="110"/>
      <c r="FN107" s="110"/>
      <c r="FO107" s="110"/>
      <c r="FP107" s="110"/>
      <c r="FQ107" s="110"/>
      <c r="FR107" s="110"/>
      <c r="FS107" s="110"/>
      <c r="FT107" s="110"/>
      <c r="FU107" s="110"/>
      <c r="FV107" s="110"/>
      <c r="FW107" s="110"/>
      <c r="FX107" s="110"/>
      <c r="FY107" s="110"/>
      <c r="FZ107" s="110"/>
      <c r="GA107" s="110"/>
      <c r="GB107" s="110"/>
      <c r="GC107" s="110"/>
      <c r="GD107" s="110"/>
      <c r="GE107" s="110"/>
      <c r="GF107" s="110"/>
      <c r="GG107" s="110"/>
      <c r="GH107" s="110"/>
      <c r="GI107" s="110"/>
      <c r="GJ107" s="110"/>
      <c r="GK107" s="110"/>
      <c r="GL107" s="110"/>
      <c r="GM107" s="110"/>
      <c r="GN107" s="110"/>
      <c r="GO107" s="110"/>
      <c r="GP107" s="110"/>
      <c r="GQ107" s="110"/>
      <c r="GR107" s="110"/>
      <c r="GS107" s="110"/>
      <c r="GT107" s="110"/>
      <c r="GU107" s="110"/>
      <c r="GV107" s="110"/>
      <c r="GW107" s="110"/>
      <c r="GX107" s="110"/>
      <c r="GY107" s="110"/>
      <c r="GZ107" s="110"/>
      <c r="HA107" s="110"/>
      <c r="HB107" s="110"/>
      <c r="HC107" s="110"/>
      <c r="HD107" s="110"/>
      <c r="HE107" s="110"/>
      <c r="HF107" s="110"/>
      <c r="HG107" s="110"/>
      <c r="HH107" s="110"/>
      <c r="HI107" s="110"/>
      <c r="HJ107" s="110"/>
      <c r="HK107" s="110"/>
      <c r="HL107" s="110"/>
      <c r="HM107" s="110"/>
      <c r="HN107" s="110"/>
      <c r="HO107" s="110"/>
      <c r="HP107" s="110"/>
      <c r="HQ107" s="110"/>
      <c r="HR107" s="110"/>
      <c r="HS107" s="110"/>
      <c r="HT107" s="110"/>
      <c r="HU107" s="110"/>
      <c r="HV107" s="110"/>
      <c r="HW107" s="110"/>
      <c r="HX107" s="110"/>
      <c r="HY107" s="110"/>
      <c r="HZ107" s="110"/>
      <c r="IA107" s="110"/>
      <c r="IB107" s="110"/>
      <c r="IC107" s="110"/>
      <c r="ID107" s="110"/>
      <c r="IE107" s="110"/>
      <c r="IF107" s="110"/>
      <c r="IG107" s="110"/>
      <c r="IH107" s="110"/>
      <c r="II107" s="110"/>
      <c r="IJ107" s="110"/>
      <c r="IK107" s="110"/>
      <c r="IL107" s="110"/>
      <c r="IM107" s="110"/>
      <c r="IN107" s="110"/>
      <c r="IO107" s="110"/>
      <c r="IP107" s="110"/>
      <c r="IQ107" s="110"/>
      <c r="IR107" s="110"/>
      <c r="IS107" s="110"/>
      <c r="IT107" s="110"/>
      <c r="IU107" s="110"/>
      <c r="IV107" s="110"/>
    </row>
    <row r="108" spans="1:256" ht="22.5" x14ac:dyDescent="0.2">
      <c r="A108" s="451" t="s">
        <v>218</v>
      </c>
      <c r="B108" s="449" t="s">
        <v>219</v>
      </c>
      <c r="C108" s="50">
        <v>2</v>
      </c>
      <c r="D108" s="511">
        <v>109180</v>
      </c>
      <c r="E108" s="50"/>
      <c r="F108" s="50"/>
      <c r="G108" s="50"/>
      <c r="H108" s="50"/>
      <c r="I108" s="50">
        <v>0</v>
      </c>
      <c r="J108" s="50">
        <v>2</v>
      </c>
      <c r="K108" s="511">
        <v>109180</v>
      </c>
      <c r="L108" s="511">
        <v>6.137939805698809E-2</v>
      </c>
      <c r="M108" s="511">
        <v>9.2123445416858588E-2</v>
      </c>
      <c r="N108" s="110"/>
      <c r="O108" s="110"/>
      <c r="P108" s="110"/>
      <c r="Q108" s="110"/>
      <c r="R108" s="110"/>
      <c r="S108" s="110"/>
      <c r="T108" s="110"/>
      <c r="U108" s="110"/>
      <c r="V108" s="110"/>
      <c r="W108" s="110"/>
      <c r="X108" s="110"/>
      <c r="Y108" s="110"/>
      <c r="Z108" s="110"/>
      <c r="AA108" s="110"/>
      <c r="AB108" s="110"/>
      <c r="AC108" s="110"/>
      <c r="AD108" s="110"/>
      <c r="AE108" s="110"/>
      <c r="AF108" s="110"/>
      <c r="AG108" s="110"/>
      <c r="AH108" s="110"/>
      <c r="AI108" s="110"/>
      <c r="AJ108" s="110"/>
      <c r="AK108" s="110"/>
      <c r="AL108" s="110"/>
      <c r="AM108" s="110"/>
      <c r="AN108" s="110"/>
      <c r="AO108" s="110"/>
      <c r="AP108" s="110"/>
      <c r="AQ108" s="110"/>
      <c r="AR108" s="110"/>
      <c r="AS108" s="110"/>
      <c r="AT108" s="110"/>
      <c r="AU108" s="110"/>
      <c r="AV108" s="110"/>
      <c r="AW108" s="110"/>
      <c r="AX108" s="110"/>
      <c r="AY108" s="110"/>
      <c r="AZ108" s="110"/>
      <c r="BA108" s="110"/>
      <c r="BB108" s="110"/>
      <c r="BC108" s="110"/>
      <c r="BD108" s="110"/>
      <c r="BE108" s="110"/>
      <c r="BF108" s="110"/>
      <c r="BG108" s="110"/>
      <c r="BH108" s="110"/>
      <c r="BI108" s="110"/>
      <c r="BJ108" s="110"/>
      <c r="BK108" s="110"/>
      <c r="BL108" s="110"/>
      <c r="BM108" s="110"/>
      <c r="BN108" s="110"/>
      <c r="BO108" s="110"/>
      <c r="BP108" s="110"/>
      <c r="BQ108" s="110"/>
      <c r="BR108" s="110"/>
      <c r="BS108" s="110"/>
      <c r="BT108" s="110"/>
      <c r="BU108" s="110"/>
      <c r="BV108" s="110"/>
      <c r="BW108" s="110"/>
      <c r="BX108" s="110"/>
      <c r="BY108" s="110"/>
      <c r="BZ108" s="110"/>
      <c r="CA108" s="110"/>
      <c r="CB108" s="110"/>
      <c r="CC108" s="110"/>
      <c r="CD108" s="110"/>
      <c r="CE108" s="110"/>
      <c r="CF108" s="110"/>
      <c r="CG108" s="110"/>
      <c r="CH108" s="110"/>
      <c r="CI108" s="110"/>
      <c r="CJ108" s="110"/>
      <c r="CK108" s="110"/>
      <c r="CL108" s="110"/>
      <c r="CM108" s="110"/>
      <c r="CN108" s="110"/>
      <c r="CO108" s="110"/>
      <c r="CP108" s="110"/>
      <c r="CQ108" s="110"/>
      <c r="CR108" s="110"/>
      <c r="CS108" s="110"/>
      <c r="CT108" s="110"/>
      <c r="CU108" s="110"/>
      <c r="CV108" s="110"/>
      <c r="CW108" s="110"/>
      <c r="CX108" s="110"/>
      <c r="CY108" s="110"/>
      <c r="CZ108" s="110"/>
      <c r="DA108" s="110"/>
      <c r="DB108" s="110"/>
      <c r="DC108" s="110"/>
      <c r="DD108" s="110"/>
      <c r="DE108" s="110"/>
      <c r="DF108" s="110"/>
      <c r="DG108" s="110"/>
      <c r="DH108" s="110"/>
      <c r="DI108" s="110"/>
      <c r="DJ108" s="110"/>
      <c r="DK108" s="110"/>
      <c r="DL108" s="110"/>
      <c r="DM108" s="110"/>
      <c r="DN108" s="110"/>
      <c r="DO108" s="110"/>
      <c r="DP108" s="110"/>
      <c r="DQ108" s="110"/>
      <c r="DR108" s="110"/>
      <c r="DS108" s="110"/>
      <c r="DT108" s="110"/>
      <c r="DU108" s="110"/>
      <c r="DV108" s="110"/>
      <c r="DW108" s="110"/>
      <c r="DX108" s="110"/>
      <c r="DY108" s="110"/>
      <c r="DZ108" s="110"/>
      <c r="EA108" s="110"/>
      <c r="EB108" s="110"/>
      <c r="EC108" s="110"/>
      <c r="ED108" s="110"/>
      <c r="EE108" s="110"/>
      <c r="EF108" s="110"/>
      <c r="EG108" s="110"/>
      <c r="EH108" s="110"/>
      <c r="EI108" s="110"/>
      <c r="EJ108" s="110"/>
      <c r="EK108" s="110"/>
      <c r="EL108" s="110"/>
      <c r="EM108" s="110"/>
      <c r="EN108" s="110"/>
      <c r="EO108" s="110"/>
      <c r="EP108" s="110"/>
      <c r="EQ108" s="110"/>
      <c r="ER108" s="110"/>
      <c r="ES108" s="110"/>
      <c r="ET108" s="110"/>
      <c r="EU108" s="110"/>
      <c r="EV108" s="110"/>
      <c r="EW108" s="110"/>
      <c r="EX108" s="110"/>
      <c r="EY108" s="110"/>
      <c r="EZ108" s="110"/>
      <c r="FA108" s="110"/>
      <c r="FB108" s="110"/>
      <c r="FC108" s="110"/>
      <c r="FD108" s="110"/>
      <c r="FE108" s="110"/>
      <c r="FF108" s="110"/>
      <c r="FG108" s="110"/>
      <c r="FH108" s="110"/>
      <c r="FI108" s="110"/>
      <c r="FJ108" s="110"/>
      <c r="FK108" s="110"/>
      <c r="FL108" s="110"/>
      <c r="FM108" s="110"/>
      <c r="FN108" s="110"/>
      <c r="FO108" s="110"/>
      <c r="FP108" s="110"/>
      <c r="FQ108" s="110"/>
      <c r="FR108" s="110"/>
      <c r="FS108" s="110"/>
      <c r="FT108" s="110"/>
      <c r="FU108" s="110"/>
      <c r="FV108" s="110"/>
      <c r="FW108" s="110"/>
      <c r="FX108" s="110"/>
      <c r="FY108" s="110"/>
      <c r="FZ108" s="110"/>
      <c r="GA108" s="110"/>
      <c r="GB108" s="110"/>
      <c r="GC108" s="110"/>
      <c r="GD108" s="110"/>
      <c r="GE108" s="110"/>
      <c r="GF108" s="110"/>
      <c r="GG108" s="110"/>
      <c r="GH108" s="110"/>
      <c r="GI108" s="110"/>
      <c r="GJ108" s="110"/>
      <c r="GK108" s="110"/>
      <c r="GL108" s="110"/>
      <c r="GM108" s="110"/>
      <c r="GN108" s="110"/>
      <c r="GO108" s="110"/>
      <c r="GP108" s="110"/>
      <c r="GQ108" s="110"/>
      <c r="GR108" s="110"/>
      <c r="GS108" s="110"/>
      <c r="GT108" s="110"/>
      <c r="GU108" s="110"/>
      <c r="GV108" s="110"/>
      <c r="GW108" s="110"/>
      <c r="GX108" s="110"/>
      <c r="GY108" s="110"/>
      <c r="GZ108" s="110"/>
      <c r="HA108" s="110"/>
      <c r="HB108" s="110"/>
      <c r="HC108" s="110"/>
      <c r="HD108" s="110"/>
      <c r="HE108" s="110"/>
      <c r="HF108" s="110"/>
      <c r="HG108" s="110"/>
      <c r="HH108" s="110"/>
      <c r="HI108" s="110"/>
      <c r="HJ108" s="110"/>
      <c r="HK108" s="110"/>
      <c r="HL108" s="110"/>
      <c r="HM108" s="110"/>
      <c r="HN108" s="110"/>
      <c r="HO108" s="110"/>
      <c r="HP108" s="110"/>
      <c r="HQ108" s="110"/>
      <c r="HR108" s="110"/>
      <c r="HS108" s="110"/>
      <c r="HT108" s="110"/>
      <c r="HU108" s="110"/>
      <c r="HV108" s="110"/>
      <c r="HW108" s="110"/>
      <c r="HX108" s="110"/>
      <c r="HY108" s="110"/>
      <c r="HZ108" s="110"/>
      <c r="IA108" s="110"/>
      <c r="IB108" s="110"/>
      <c r="IC108" s="110"/>
      <c r="ID108" s="110"/>
      <c r="IE108" s="110"/>
      <c r="IF108" s="110"/>
      <c r="IG108" s="110"/>
      <c r="IH108" s="110"/>
      <c r="II108" s="110"/>
      <c r="IJ108" s="110"/>
      <c r="IK108" s="110"/>
      <c r="IL108" s="110"/>
      <c r="IM108" s="110"/>
      <c r="IN108" s="110"/>
      <c r="IO108" s="110"/>
      <c r="IP108" s="110"/>
      <c r="IQ108" s="110"/>
      <c r="IR108" s="110"/>
      <c r="IS108" s="110"/>
      <c r="IT108" s="110"/>
      <c r="IU108" s="110"/>
      <c r="IV108" s="110"/>
    </row>
    <row r="109" spans="1:256" ht="22.5" x14ac:dyDescent="0.2">
      <c r="A109" s="452" t="s">
        <v>584</v>
      </c>
      <c r="B109" s="450" t="s">
        <v>585</v>
      </c>
      <c r="C109" s="53">
        <v>2</v>
      </c>
      <c r="D109" s="512">
        <v>119814</v>
      </c>
      <c r="E109" s="53"/>
      <c r="F109" s="53"/>
      <c r="G109" s="53"/>
      <c r="H109" s="53"/>
      <c r="I109" s="53">
        <v>0</v>
      </c>
      <c r="J109" s="53">
        <v>2</v>
      </c>
      <c r="K109" s="512">
        <v>119814</v>
      </c>
      <c r="L109" s="512">
        <v>6.7357677219270662E-2</v>
      </c>
      <c r="M109" s="512">
        <v>9.2123445416858588E-2</v>
      </c>
      <c r="N109" s="110"/>
      <c r="O109" s="110"/>
      <c r="P109" s="110"/>
      <c r="Q109" s="110"/>
      <c r="R109" s="110"/>
      <c r="S109" s="110"/>
      <c r="T109" s="110"/>
      <c r="U109" s="110"/>
      <c r="V109" s="110"/>
      <c r="W109" s="110"/>
      <c r="X109" s="110"/>
      <c r="Y109" s="110"/>
      <c r="Z109" s="110"/>
      <c r="AA109" s="110"/>
      <c r="AB109" s="110"/>
      <c r="AC109" s="110"/>
      <c r="AD109" s="110"/>
      <c r="AE109" s="110"/>
      <c r="AF109" s="110"/>
      <c r="AG109" s="110"/>
      <c r="AH109" s="110"/>
      <c r="AI109" s="110"/>
      <c r="AJ109" s="110"/>
      <c r="AK109" s="110"/>
      <c r="AL109" s="110"/>
      <c r="AM109" s="110"/>
      <c r="AN109" s="110"/>
      <c r="AO109" s="110"/>
      <c r="AP109" s="110"/>
      <c r="AQ109" s="110"/>
      <c r="AR109" s="110"/>
      <c r="AS109" s="110"/>
      <c r="AT109" s="110"/>
      <c r="AU109" s="110"/>
      <c r="AV109" s="110"/>
      <c r="AW109" s="110"/>
      <c r="AX109" s="110"/>
      <c r="AY109" s="110"/>
      <c r="AZ109" s="110"/>
      <c r="BA109" s="110"/>
      <c r="BB109" s="110"/>
      <c r="BC109" s="110"/>
      <c r="BD109" s="110"/>
      <c r="BE109" s="110"/>
      <c r="BF109" s="110"/>
      <c r="BG109" s="110"/>
      <c r="BH109" s="110"/>
      <c r="BI109" s="110"/>
      <c r="BJ109" s="110"/>
      <c r="BK109" s="110"/>
      <c r="BL109" s="110"/>
      <c r="BM109" s="110"/>
      <c r="BN109" s="110"/>
      <c r="BO109" s="110"/>
      <c r="BP109" s="110"/>
      <c r="BQ109" s="110"/>
      <c r="BR109" s="110"/>
      <c r="BS109" s="110"/>
      <c r="BT109" s="110"/>
      <c r="BU109" s="110"/>
      <c r="BV109" s="110"/>
      <c r="BW109" s="110"/>
      <c r="BX109" s="110"/>
      <c r="BY109" s="110"/>
      <c r="BZ109" s="110"/>
      <c r="CA109" s="110"/>
      <c r="CB109" s="110"/>
      <c r="CC109" s="110"/>
      <c r="CD109" s="110"/>
      <c r="CE109" s="110"/>
      <c r="CF109" s="110"/>
      <c r="CG109" s="110"/>
      <c r="CH109" s="110"/>
      <c r="CI109" s="110"/>
      <c r="CJ109" s="110"/>
      <c r="CK109" s="110"/>
      <c r="CL109" s="110"/>
      <c r="CM109" s="110"/>
      <c r="CN109" s="110"/>
      <c r="CO109" s="110"/>
      <c r="CP109" s="110"/>
      <c r="CQ109" s="110"/>
      <c r="CR109" s="110"/>
      <c r="CS109" s="110"/>
      <c r="CT109" s="110"/>
      <c r="CU109" s="110"/>
      <c r="CV109" s="110"/>
      <c r="CW109" s="110"/>
      <c r="CX109" s="110"/>
      <c r="CY109" s="110"/>
      <c r="CZ109" s="110"/>
      <c r="DA109" s="110"/>
      <c r="DB109" s="110"/>
      <c r="DC109" s="110"/>
      <c r="DD109" s="110"/>
      <c r="DE109" s="110"/>
      <c r="DF109" s="110"/>
      <c r="DG109" s="110"/>
      <c r="DH109" s="110"/>
      <c r="DI109" s="110"/>
      <c r="DJ109" s="110"/>
      <c r="DK109" s="110"/>
      <c r="DL109" s="110"/>
      <c r="DM109" s="110"/>
      <c r="DN109" s="110"/>
      <c r="DO109" s="110"/>
      <c r="DP109" s="110"/>
      <c r="DQ109" s="110"/>
      <c r="DR109" s="110"/>
      <c r="DS109" s="110"/>
      <c r="DT109" s="110"/>
      <c r="DU109" s="110"/>
      <c r="DV109" s="110"/>
      <c r="DW109" s="110"/>
      <c r="DX109" s="110"/>
      <c r="DY109" s="110"/>
      <c r="DZ109" s="110"/>
      <c r="EA109" s="110"/>
      <c r="EB109" s="110"/>
      <c r="EC109" s="110"/>
      <c r="ED109" s="110"/>
      <c r="EE109" s="110"/>
      <c r="EF109" s="110"/>
      <c r="EG109" s="110"/>
      <c r="EH109" s="110"/>
      <c r="EI109" s="110"/>
      <c r="EJ109" s="110"/>
      <c r="EK109" s="110"/>
      <c r="EL109" s="110"/>
      <c r="EM109" s="110"/>
      <c r="EN109" s="110"/>
      <c r="EO109" s="110"/>
      <c r="EP109" s="110"/>
      <c r="EQ109" s="110"/>
      <c r="ER109" s="110"/>
      <c r="ES109" s="110"/>
      <c r="ET109" s="110"/>
      <c r="EU109" s="110"/>
      <c r="EV109" s="110"/>
      <c r="EW109" s="110"/>
      <c r="EX109" s="110"/>
      <c r="EY109" s="110"/>
      <c r="EZ109" s="110"/>
      <c r="FA109" s="110"/>
      <c r="FB109" s="110"/>
      <c r="FC109" s="110"/>
      <c r="FD109" s="110"/>
      <c r="FE109" s="110"/>
      <c r="FF109" s="110"/>
      <c r="FG109" s="110"/>
      <c r="FH109" s="110"/>
      <c r="FI109" s="110"/>
      <c r="FJ109" s="110"/>
      <c r="FK109" s="110"/>
      <c r="FL109" s="110"/>
      <c r="FM109" s="110"/>
      <c r="FN109" s="110"/>
      <c r="FO109" s="110"/>
      <c r="FP109" s="110"/>
      <c r="FQ109" s="110"/>
      <c r="FR109" s="110"/>
      <c r="FS109" s="110"/>
      <c r="FT109" s="110"/>
      <c r="FU109" s="110"/>
      <c r="FV109" s="110"/>
      <c r="FW109" s="110"/>
      <c r="FX109" s="110"/>
      <c r="FY109" s="110"/>
      <c r="FZ109" s="110"/>
      <c r="GA109" s="110"/>
      <c r="GB109" s="110"/>
      <c r="GC109" s="110"/>
      <c r="GD109" s="110"/>
      <c r="GE109" s="110"/>
      <c r="GF109" s="110"/>
      <c r="GG109" s="110"/>
      <c r="GH109" s="110"/>
      <c r="GI109" s="110"/>
      <c r="GJ109" s="110"/>
      <c r="GK109" s="110"/>
      <c r="GL109" s="110"/>
      <c r="GM109" s="110"/>
      <c r="GN109" s="110"/>
      <c r="GO109" s="110"/>
      <c r="GP109" s="110"/>
      <c r="GQ109" s="110"/>
      <c r="GR109" s="110"/>
      <c r="GS109" s="110"/>
      <c r="GT109" s="110"/>
      <c r="GU109" s="110"/>
      <c r="GV109" s="110"/>
      <c r="GW109" s="110"/>
      <c r="GX109" s="110"/>
      <c r="GY109" s="110"/>
      <c r="GZ109" s="110"/>
      <c r="HA109" s="110"/>
      <c r="HB109" s="110"/>
      <c r="HC109" s="110"/>
      <c r="HD109" s="110"/>
      <c r="HE109" s="110"/>
      <c r="HF109" s="110"/>
      <c r="HG109" s="110"/>
      <c r="HH109" s="110"/>
      <c r="HI109" s="110"/>
      <c r="HJ109" s="110"/>
      <c r="HK109" s="110"/>
      <c r="HL109" s="110"/>
      <c r="HM109" s="110"/>
      <c r="HN109" s="110"/>
      <c r="HO109" s="110"/>
      <c r="HP109" s="110"/>
      <c r="HQ109" s="110"/>
      <c r="HR109" s="110"/>
      <c r="HS109" s="110"/>
      <c r="HT109" s="110"/>
      <c r="HU109" s="110"/>
      <c r="HV109" s="110"/>
      <c r="HW109" s="110"/>
      <c r="HX109" s="110"/>
      <c r="HY109" s="110"/>
      <c r="HZ109" s="110"/>
      <c r="IA109" s="110"/>
      <c r="IB109" s="110"/>
      <c r="IC109" s="110"/>
      <c r="ID109" s="110"/>
      <c r="IE109" s="110"/>
      <c r="IF109" s="110"/>
      <c r="IG109" s="110"/>
      <c r="IH109" s="110"/>
      <c r="II109" s="110"/>
      <c r="IJ109" s="110"/>
      <c r="IK109" s="110"/>
      <c r="IL109" s="110"/>
      <c r="IM109" s="110"/>
      <c r="IN109" s="110"/>
      <c r="IO109" s="110"/>
      <c r="IP109" s="110"/>
      <c r="IQ109" s="110"/>
      <c r="IR109" s="110"/>
      <c r="IS109" s="110"/>
      <c r="IT109" s="110"/>
      <c r="IU109" s="110"/>
      <c r="IV109" s="110"/>
    </row>
    <row r="110" spans="1:256" x14ac:dyDescent="0.2">
      <c r="A110" s="451" t="s">
        <v>236</v>
      </c>
      <c r="B110" s="449" t="s">
        <v>237</v>
      </c>
      <c r="C110" s="50">
        <v>2</v>
      </c>
      <c r="D110" s="511">
        <v>97900</v>
      </c>
      <c r="E110" s="50"/>
      <c r="F110" s="50"/>
      <c r="G110" s="50"/>
      <c r="H110" s="50"/>
      <c r="I110" s="50">
        <v>1</v>
      </c>
      <c r="J110" s="50">
        <v>3</v>
      </c>
      <c r="K110" s="511">
        <v>97900</v>
      </c>
      <c r="L110" s="511">
        <v>5.5037947149469989E-2</v>
      </c>
      <c r="M110" s="511">
        <v>0.13818516812528789</v>
      </c>
      <c r="N110" s="110"/>
      <c r="O110" s="110"/>
      <c r="P110" s="110"/>
      <c r="Q110" s="110"/>
      <c r="R110" s="110"/>
      <c r="S110" s="110"/>
      <c r="T110" s="110"/>
      <c r="U110" s="110"/>
      <c r="V110" s="110"/>
      <c r="W110" s="110"/>
      <c r="X110" s="110"/>
      <c r="Y110" s="110"/>
      <c r="Z110" s="110"/>
      <c r="AA110" s="110"/>
      <c r="AB110" s="110"/>
      <c r="AC110" s="110"/>
      <c r="AD110" s="110"/>
      <c r="AE110" s="110"/>
      <c r="AF110" s="110"/>
      <c r="AG110" s="110"/>
      <c r="AH110" s="110"/>
      <c r="AI110" s="110"/>
      <c r="AJ110" s="110"/>
      <c r="AK110" s="110"/>
      <c r="AL110" s="110"/>
      <c r="AM110" s="110"/>
      <c r="AN110" s="110"/>
      <c r="AO110" s="110"/>
      <c r="AP110" s="110"/>
      <c r="AQ110" s="110"/>
      <c r="AR110" s="110"/>
      <c r="AS110" s="110"/>
      <c r="AT110" s="110"/>
      <c r="AU110" s="110"/>
      <c r="AV110" s="110"/>
      <c r="AW110" s="110"/>
      <c r="AX110" s="110"/>
      <c r="AY110" s="110"/>
      <c r="AZ110" s="110"/>
      <c r="BA110" s="110"/>
      <c r="BB110" s="110"/>
      <c r="BC110" s="110"/>
      <c r="BD110" s="110"/>
      <c r="BE110" s="110"/>
      <c r="BF110" s="110"/>
      <c r="BG110" s="110"/>
      <c r="BH110" s="110"/>
      <c r="BI110" s="110"/>
      <c r="BJ110" s="110"/>
      <c r="BK110" s="110"/>
      <c r="BL110" s="110"/>
      <c r="BM110" s="110"/>
      <c r="BN110" s="110"/>
      <c r="BO110" s="110"/>
      <c r="BP110" s="110"/>
      <c r="BQ110" s="110"/>
      <c r="BR110" s="110"/>
      <c r="BS110" s="110"/>
      <c r="BT110" s="110"/>
      <c r="BU110" s="110"/>
      <c r="BV110" s="110"/>
      <c r="BW110" s="110"/>
      <c r="BX110" s="110"/>
      <c r="BY110" s="110"/>
      <c r="BZ110" s="110"/>
      <c r="CA110" s="110"/>
      <c r="CB110" s="110"/>
      <c r="CC110" s="110"/>
      <c r="CD110" s="110"/>
      <c r="CE110" s="110"/>
      <c r="CF110" s="110"/>
      <c r="CG110" s="110"/>
      <c r="CH110" s="110"/>
      <c r="CI110" s="110"/>
      <c r="CJ110" s="110"/>
      <c r="CK110" s="110"/>
      <c r="CL110" s="110"/>
      <c r="CM110" s="110"/>
      <c r="CN110" s="110"/>
      <c r="CO110" s="110"/>
      <c r="CP110" s="110"/>
      <c r="CQ110" s="110"/>
      <c r="CR110" s="110"/>
      <c r="CS110" s="110"/>
      <c r="CT110" s="110"/>
      <c r="CU110" s="110"/>
      <c r="CV110" s="110"/>
      <c r="CW110" s="110"/>
      <c r="CX110" s="110"/>
      <c r="CY110" s="110"/>
      <c r="CZ110" s="110"/>
      <c r="DA110" s="110"/>
      <c r="DB110" s="110"/>
      <c r="DC110" s="110"/>
      <c r="DD110" s="110"/>
      <c r="DE110" s="110"/>
      <c r="DF110" s="110"/>
      <c r="DG110" s="110"/>
      <c r="DH110" s="110"/>
      <c r="DI110" s="110"/>
      <c r="DJ110" s="110"/>
      <c r="DK110" s="110"/>
      <c r="DL110" s="110"/>
      <c r="DM110" s="110"/>
      <c r="DN110" s="110"/>
      <c r="DO110" s="110"/>
      <c r="DP110" s="110"/>
      <c r="DQ110" s="110"/>
      <c r="DR110" s="110"/>
      <c r="DS110" s="110"/>
      <c r="DT110" s="110"/>
      <c r="DU110" s="110"/>
      <c r="DV110" s="110"/>
      <c r="DW110" s="110"/>
      <c r="DX110" s="110"/>
      <c r="DY110" s="110"/>
      <c r="DZ110" s="110"/>
      <c r="EA110" s="110"/>
      <c r="EB110" s="110"/>
      <c r="EC110" s="110"/>
      <c r="ED110" s="110"/>
      <c r="EE110" s="110"/>
      <c r="EF110" s="110"/>
      <c r="EG110" s="110"/>
      <c r="EH110" s="110"/>
      <c r="EI110" s="110"/>
      <c r="EJ110" s="110"/>
      <c r="EK110" s="110"/>
      <c r="EL110" s="110"/>
      <c r="EM110" s="110"/>
      <c r="EN110" s="110"/>
      <c r="EO110" s="110"/>
      <c r="EP110" s="110"/>
      <c r="EQ110" s="110"/>
      <c r="ER110" s="110"/>
      <c r="ES110" s="110"/>
      <c r="ET110" s="110"/>
      <c r="EU110" s="110"/>
      <c r="EV110" s="110"/>
      <c r="EW110" s="110"/>
      <c r="EX110" s="110"/>
      <c r="EY110" s="110"/>
      <c r="EZ110" s="110"/>
      <c r="FA110" s="110"/>
      <c r="FB110" s="110"/>
      <c r="FC110" s="110"/>
      <c r="FD110" s="110"/>
      <c r="FE110" s="110"/>
      <c r="FF110" s="110"/>
      <c r="FG110" s="110"/>
      <c r="FH110" s="110"/>
      <c r="FI110" s="110"/>
      <c r="FJ110" s="110"/>
      <c r="FK110" s="110"/>
      <c r="FL110" s="110"/>
      <c r="FM110" s="110"/>
      <c r="FN110" s="110"/>
      <c r="FO110" s="110"/>
      <c r="FP110" s="110"/>
      <c r="FQ110" s="110"/>
      <c r="FR110" s="110"/>
      <c r="FS110" s="110"/>
      <c r="FT110" s="110"/>
      <c r="FU110" s="110"/>
      <c r="FV110" s="110"/>
      <c r="FW110" s="110"/>
      <c r="FX110" s="110"/>
      <c r="FY110" s="110"/>
      <c r="FZ110" s="110"/>
      <c r="GA110" s="110"/>
      <c r="GB110" s="110"/>
      <c r="GC110" s="110"/>
      <c r="GD110" s="110"/>
      <c r="GE110" s="110"/>
      <c r="GF110" s="110"/>
      <c r="GG110" s="110"/>
      <c r="GH110" s="110"/>
      <c r="GI110" s="110"/>
      <c r="GJ110" s="110"/>
      <c r="GK110" s="110"/>
      <c r="GL110" s="110"/>
      <c r="GM110" s="110"/>
      <c r="GN110" s="110"/>
      <c r="GO110" s="110"/>
      <c r="GP110" s="110"/>
      <c r="GQ110" s="110"/>
      <c r="GR110" s="110"/>
      <c r="GS110" s="110"/>
      <c r="GT110" s="110"/>
      <c r="GU110" s="110"/>
      <c r="GV110" s="110"/>
      <c r="GW110" s="110"/>
      <c r="GX110" s="110"/>
      <c r="GY110" s="110"/>
      <c r="GZ110" s="110"/>
      <c r="HA110" s="110"/>
      <c r="HB110" s="110"/>
      <c r="HC110" s="110"/>
      <c r="HD110" s="110"/>
      <c r="HE110" s="110"/>
      <c r="HF110" s="110"/>
      <c r="HG110" s="110"/>
      <c r="HH110" s="110"/>
      <c r="HI110" s="110"/>
      <c r="HJ110" s="110"/>
      <c r="HK110" s="110"/>
      <c r="HL110" s="110"/>
      <c r="HM110" s="110"/>
      <c r="HN110" s="110"/>
      <c r="HO110" s="110"/>
      <c r="HP110" s="110"/>
      <c r="HQ110" s="110"/>
      <c r="HR110" s="110"/>
      <c r="HS110" s="110"/>
      <c r="HT110" s="110"/>
      <c r="HU110" s="110"/>
      <c r="HV110" s="110"/>
      <c r="HW110" s="110"/>
      <c r="HX110" s="110"/>
      <c r="HY110" s="110"/>
      <c r="HZ110" s="110"/>
      <c r="IA110" s="110"/>
      <c r="IB110" s="110"/>
      <c r="IC110" s="110"/>
      <c r="ID110" s="110"/>
      <c r="IE110" s="110"/>
      <c r="IF110" s="110"/>
      <c r="IG110" s="110"/>
      <c r="IH110" s="110"/>
      <c r="II110" s="110"/>
      <c r="IJ110" s="110"/>
      <c r="IK110" s="110"/>
      <c r="IL110" s="110"/>
      <c r="IM110" s="110"/>
      <c r="IN110" s="110"/>
      <c r="IO110" s="110"/>
      <c r="IP110" s="110"/>
      <c r="IQ110" s="110"/>
      <c r="IR110" s="110"/>
      <c r="IS110" s="110"/>
      <c r="IT110" s="110"/>
      <c r="IU110" s="110"/>
      <c r="IV110" s="110"/>
    </row>
    <row r="111" spans="1:256" ht="22.5" x14ac:dyDescent="0.2">
      <c r="A111" s="452" t="s">
        <v>379</v>
      </c>
      <c r="B111" s="450" t="s">
        <v>380</v>
      </c>
      <c r="C111" s="53"/>
      <c r="D111" s="512"/>
      <c r="E111" s="53"/>
      <c r="F111" s="53"/>
      <c r="G111" s="53"/>
      <c r="H111" s="53"/>
      <c r="I111" s="53">
        <v>1</v>
      </c>
      <c r="J111" s="53">
        <v>1</v>
      </c>
      <c r="K111" s="512">
        <v>0</v>
      </c>
      <c r="L111" s="512">
        <v>0</v>
      </c>
      <c r="M111" s="512">
        <v>4.6061722708429294E-2</v>
      </c>
      <c r="N111" s="110"/>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c r="AL111" s="110"/>
      <c r="AM111" s="110"/>
      <c r="AN111" s="110"/>
      <c r="AO111" s="110"/>
      <c r="AP111" s="110"/>
      <c r="AQ111" s="110"/>
      <c r="AR111" s="110"/>
      <c r="AS111" s="110"/>
      <c r="AT111" s="110"/>
      <c r="AU111" s="110"/>
      <c r="AV111" s="110"/>
      <c r="AW111" s="110"/>
      <c r="AX111" s="110"/>
      <c r="AY111" s="110"/>
      <c r="AZ111" s="110"/>
      <c r="BA111" s="110"/>
      <c r="BB111" s="110"/>
      <c r="BC111" s="110"/>
      <c r="BD111" s="110"/>
      <c r="BE111" s="110"/>
      <c r="BF111" s="110"/>
      <c r="BG111" s="110"/>
      <c r="BH111" s="110"/>
      <c r="BI111" s="110"/>
      <c r="BJ111" s="110"/>
      <c r="BK111" s="110"/>
      <c r="BL111" s="110"/>
      <c r="BM111" s="110"/>
      <c r="BN111" s="110"/>
      <c r="BO111" s="110"/>
      <c r="BP111" s="110"/>
      <c r="BQ111" s="110"/>
      <c r="BR111" s="110"/>
      <c r="BS111" s="110"/>
      <c r="BT111" s="110"/>
      <c r="BU111" s="110"/>
      <c r="BV111" s="110"/>
      <c r="BW111" s="110"/>
      <c r="BX111" s="110"/>
      <c r="BY111" s="110"/>
      <c r="BZ111" s="110"/>
      <c r="CA111" s="110"/>
      <c r="CB111" s="110"/>
      <c r="CC111" s="110"/>
      <c r="CD111" s="110"/>
      <c r="CE111" s="110"/>
      <c r="CF111" s="110"/>
      <c r="CG111" s="110"/>
      <c r="CH111" s="110"/>
      <c r="CI111" s="110"/>
      <c r="CJ111" s="110"/>
      <c r="CK111" s="110"/>
      <c r="CL111" s="110"/>
      <c r="CM111" s="110"/>
      <c r="CN111" s="110"/>
      <c r="CO111" s="110"/>
      <c r="CP111" s="110"/>
      <c r="CQ111" s="110"/>
      <c r="CR111" s="110"/>
      <c r="CS111" s="110"/>
      <c r="CT111" s="110"/>
      <c r="CU111" s="110"/>
      <c r="CV111" s="110"/>
      <c r="CW111" s="110"/>
      <c r="CX111" s="110"/>
      <c r="CY111" s="110"/>
      <c r="CZ111" s="110"/>
      <c r="DA111" s="110"/>
      <c r="DB111" s="110"/>
      <c r="DC111" s="110"/>
      <c r="DD111" s="110"/>
      <c r="DE111" s="110"/>
      <c r="DF111" s="110"/>
      <c r="DG111" s="110"/>
      <c r="DH111" s="110"/>
      <c r="DI111" s="110"/>
      <c r="DJ111" s="110"/>
      <c r="DK111" s="110"/>
      <c r="DL111" s="110"/>
      <c r="DM111" s="110"/>
      <c r="DN111" s="110"/>
      <c r="DO111" s="110"/>
      <c r="DP111" s="110"/>
      <c r="DQ111" s="110"/>
      <c r="DR111" s="110"/>
      <c r="DS111" s="110"/>
      <c r="DT111" s="110"/>
      <c r="DU111" s="110"/>
      <c r="DV111" s="110"/>
      <c r="DW111" s="110"/>
      <c r="DX111" s="110"/>
      <c r="DY111" s="110"/>
      <c r="DZ111" s="110"/>
      <c r="EA111" s="110"/>
      <c r="EB111" s="110"/>
      <c r="EC111" s="110"/>
      <c r="ED111" s="110"/>
      <c r="EE111" s="110"/>
      <c r="EF111" s="110"/>
      <c r="EG111" s="110"/>
      <c r="EH111" s="110"/>
      <c r="EI111" s="110"/>
      <c r="EJ111" s="110"/>
      <c r="EK111" s="110"/>
      <c r="EL111" s="110"/>
      <c r="EM111" s="110"/>
      <c r="EN111" s="110"/>
      <c r="EO111" s="110"/>
      <c r="EP111" s="110"/>
      <c r="EQ111" s="110"/>
      <c r="ER111" s="110"/>
      <c r="ES111" s="110"/>
      <c r="ET111" s="110"/>
      <c r="EU111" s="110"/>
      <c r="EV111" s="110"/>
      <c r="EW111" s="110"/>
      <c r="EX111" s="110"/>
      <c r="EY111" s="110"/>
      <c r="EZ111" s="110"/>
      <c r="FA111" s="110"/>
      <c r="FB111" s="110"/>
      <c r="FC111" s="110"/>
      <c r="FD111" s="110"/>
      <c r="FE111" s="110"/>
      <c r="FF111" s="110"/>
      <c r="FG111" s="110"/>
      <c r="FH111" s="110"/>
      <c r="FI111" s="110"/>
      <c r="FJ111" s="110"/>
      <c r="FK111" s="110"/>
      <c r="FL111" s="110"/>
      <c r="FM111" s="110"/>
      <c r="FN111" s="110"/>
      <c r="FO111" s="110"/>
      <c r="FP111" s="110"/>
      <c r="FQ111" s="110"/>
      <c r="FR111" s="110"/>
      <c r="FS111" s="110"/>
      <c r="FT111" s="110"/>
      <c r="FU111" s="110"/>
      <c r="FV111" s="110"/>
      <c r="FW111" s="110"/>
      <c r="FX111" s="110"/>
      <c r="FY111" s="110"/>
      <c r="FZ111" s="110"/>
      <c r="GA111" s="110"/>
      <c r="GB111" s="110"/>
      <c r="GC111" s="110"/>
      <c r="GD111" s="110"/>
      <c r="GE111" s="110"/>
      <c r="GF111" s="110"/>
      <c r="GG111" s="110"/>
      <c r="GH111" s="110"/>
      <c r="GI111" s="110"/>
      <c r="GJ111" s="110"/>
      <c r="GK111" s="110"/>
      <c r="GL111" s="110"/>
      <c r="GM111" s="110"/>
      <c r="GN111" s="110"/>
      <c r="GO111" s="110"/>
      <c r="GP111" s="110"/>
      <c r="GQ111" s="110"/>
      <c r="GR111" s="110"/>
      <c r="GS111" s="110"/>
      <c r="GT111" s="110"/>
      <c r="GU111" s="110"/>
      <c r="GV111" s="110"/>
      <c r="GW111" s="110"/>
      <c r="GX111" s="110"/>
      <c r="GY111" s="110"/>
      <c r="GZ111" s="110"/>
      <c r="HA111" s="110"/>
      <c r="HB111" s="110"/>
      <c r="HC111" s="110"/>
      <c r="HD111" s="110"/>
      <c r="HE111" s="110"/>
      <c r="HF111" s="110"/>
      <c r="HG111" s="110"/>
      <c r="HH111" s="110"/>
      <c r="HI111" s="110"/>
      <c r="HJ111" s="110"/>
      <c r="HK111" s="110"/>
      <c r="HL111" s="110"/>
      <c r="HM111" s="110"/>
      <c r="HN111" s="110"/>
      <c r="HO111" s="110"/>
      <c r="HP111" s="110"/>
      <c r="HQ111" s="110"/>
      <c r="HR111" s="110"/>
      <c r="HS111" s="110"/>
      <c r="HT111" s="110"/>
      <c r="HU111" s="110"/>
      <c r="HV111" s="110"/>
      <c r="HW111" s="110"/>
      <c r="HX111" s="110"/>
      <c r="HY111" s="110"/>
      <c r="HZ111" s="110"/>
      <c r="IA111" s="110"/>
      <c r="IB111" s="110"/>
      <c r="IC111" s="110"/>
      <c r="ID111" s="110"/>
      <c r="IE111" s="110"/>
      <c r="IF111" s="110"/>
      <c r="IG111" s="110"/>
      <c r="IH111" s="110"/>
      <c r="II111" s="110"/>
      <c r="IJ111" s="110"/>
      <c r="IK111" s="110"/>
      <c r="IL111" s="110"/>
      <c r="IM111" s="110"/>
      <c r="IN111" s="110"/>
      <c r="IO111" s="110"/>
      <c r="IP111" s="110"/>
      <c r="IQ111" s="110"/>
      <c r="IR111" s="110"/>
      <c r="IS111" s="110"/>
      <c r="IT111" s="110"/>
      <c r="IU111" s="110"/>
      <c r="IV111" s="110"/>
    </row>
    <row r="112" spans="1:256" ht="22.5" x14ac:dyDescent="0.2">
      <c r="A112" s="451" t="s">
        <v>238</v>
      </c>
      <c r="B112" s="449" t="s">
        <v>239</v>
      </c>
      <c r="C112" s="50">
        <v>2</v>
      </c>
      <c r="D112" s="511">
        <v>108487.5</v>
      </c>
      <c r="E112" s="50"/>
      <c r="F112" s="50"/>
      <c r="G112" s="50"/>
      <c r="H112" s="50"/>
      <c r="I112" s="50">
        <v>0</v>
      </c>
      <c r="J112" s="50">
        <v>2</v>
      </c>
      <c r="K112" s="511">
        <v>108487.5</v>
      </c>
      <c r="L112" s="511">
        <v>6.0990084692319979E-2</v>
      </c>
      <c r="M112" s="511">
        <v>9.2123445416858588E-2</v>
      </c>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0"/>
      <c r="AQ112" s="110"/>
      <c r="AR112" s="110"/>
      <c r="AS112" s="110"/>
      <c r="AT112" s="110"/>
      <c r="AU112" s="110"/>
      <c r="AV112" s="110"/>
      <c r="AW112" s="110"/>
      <c r="AX112" s="110"/>
      <c r="AY112" s="110"/>
      <c r="AZ112" s="110"/>
      <c r="BA112" s="110"/>
      <c r="BB112" s="110"/>
      <c r="BC112" s="110"/>
      <c r="BD112" s="110"/>
      <c r="BE112" s="110"/>
      <c r="BF112" s="110"/>
      <c r="BG112" s="110"/>
      <c r="BH112" s="110"/>
      <c r="BI112" s="110"/>
      <c r="BJ112" s="110"/>
      <c r="BK112" s="110"/>
      <c r="BL112" s="110"/>
      <c r="BM112" s="110"/>
      <c r="BN112" s="110"/>
      <c r="BO112" s="110"/>
      <c r="BP112" s="110"/>
      <c r="BQ112" s="110"/>
      <c r="BR112" s="110"/>
      <c r="BS112" s="110"/>
      <c r="BT112" s="110"/>
      <c r="BU112" s="110"/>
      <c r="BV112" s="110"/>
      <c r="BW112" s="110"/>
      <c r="BX112" s="110"/>
      <c r="BY112" s="110"/>
      <c r="BZ112" s="110"/>
      <c r="CA112" s="110"/>
      <c r="CB112" s="110"/>
      <c r="CC112" s="110"/>
      <c r="CD112" s="110"/>
      <c r="CE112" s="110"/>
      <c r="CF112" s="110"/>
      <c r="CG112" s="110"/>
      <c r="CH112" s="110"/>
      <c r="CI112" s="110"/>
      <c r="CJ112" s="110"/>
      <c r="CK112" s="110"/>
      <c r="CL112" s="110"/>
      <c r="CM112" s="110"/>
      <c r="CN112" s="110"/>
      <c r="CO112" s="110"/>
      <c r="CP112" s="110"/>
      <c r="CQ112" s="110"/>
      <c r="CR112" s="110"/>
      <c r="CS112" s="110"/>
      <c r="CT112" s="110"/>
      <c r="CU112" s="110"/>
      <c r="CV112" s="110"/>
      <c r="CW112" s="110"/>
      <c r="CX112" s="110"/>
      <c r="CY112" s="110"/>
      <c r="CZ112" s="110"/>
      <c r="DA112" s="110"/>
      <c r="DB112" s="110"/>
      <c r="DC112" s="110"/>
      <c r="DD112" s="110"/>
      <c r="DE112" s="110"/>
      <c r="DF112" s="110"/>
      <c r="DG112" s="110"/>
      <c r="DH112" s="110"/>
      <c r="DI112" s="110"/>
      <c r="DJ112" s="110"/>
      <c r="DK112" s="110"/>
      <c r="DL112" s="110"/>
      <c r="DM112" s="110"/>
      <c r="DN112" s="110"/>
      <c r="DO112" s="110"/>
      <c r="DP112" s="110"/>
      <c r="DQ112" s="110"/>
      <c r="DR112" s="110"/>
      <c r="DS112" s="110"/>
      <c r="DT112" s="110"/>
      <c r="DU112" s="110"/>
      <c r="DV112" s="110"/>
      <c r="DW112" s="110"/>
      <c r="DX112" s="110"/>
      <c r="DY112" s="110"/>
      <c r="DZ112" s="110"/>
      <c r="EA112" s="110"/>
      <c r="EB112" s="110"/>
      <c r="EC112" s="110"/>
      <c r="ED112" s="110"/>
      <c r="EE112" s="110"/>
      <c r="EF112" s="110"/>
      <c r="EG112" s="110"/>
      <c r="EH112" s="110"/>
      <c r="EI112" s="110"/>
      <c r="EJ112" s="110"/>
      <c r="EK112" s="110"/>
      <c r="EL112" s="110"/>
      <c r="EM112" s="110"/>
      <c r="EN112" s="110"/>
      <c r="EO112" s="110"/>
      <c r="EP112" s="110"/>
      <c r="EQ112" s="110"/>
      <c r="ER112" s="110"/>
      <c r="ES112" s="110"/>
      <c r="ET112" s="110"/>
      <c r="EU112" s="110"/>
      <c r="EV112" s="110"/>
      <c r="EW112" s="110"/>
      <c r="EX112" s="110"/>
      <c r="EY112" s="110"/>
      <c r="EZ112" s="110"/>
      <c r="FA112" s="110"/>
      <c r="FB112" s="110"/>
      <c r="FC112" s="110"/>
      <c r="FD112" s="110"/>
      <c r="FE112" s="110"/>
      <c r="FF112" s="110"/>
      <c r="FG112" s="110"/>
      <c r="FH112" s="110"/>
      <c r="FI112" s="110"/>
      <c r="FJ112" s="110"/>
      <c r="FK112" s="110"/>
      <c r="FL112" s="110"/>
      <c r="FM112" s="110"/>
      <c r="FN112" s="110"/>
      <c r="FO112" s="110"/>
      <c r="FP112" s="110"/>
      <c r="FQ112" s="110"/>
      <c r="FR112" s="110"/>
      <c r="FS112" s="110"/>
      <c r="FT112" s="110"/>
      <c r="FU112" s="110"/>
      <c r="FV112" s="110"/>
      <c r="FW112" s="110"/>
      <c r="FX112" s="110"/>
      <c r="FY112" s="110"/>
      <c r="FZ112" s="110"/>
      <c r="GA112" s="110"/>
      <c r="GB112" s="110"/>
      <c r="GC112" s="110"/>
      <c r="GD112" s="110"/>
      <c r="GE112" s="110"/>
      <c r="GF112" s="110"/>
      <c r="GG112" s="110"/>
      <c r="GH112" s="110"/>
      <c r="GI112" s="110"/>
      <c r="GJ112" s="110"/>
      <c r="GK112" s="110"/>
      <c r="GL112" s="110"/>
      <c r="GM112" s="110"/>
      <c r="GN112" s="110"/>
      <c r="GO112" s="110"/>
      <c r="GP112" s="110"/>
      <c r="GQ112" s="110"/>
      <c r="GR112" s="110"/>
      <c r="GS112" s="110"/>
      <c r="GT112" s="110"/>
      <c r="GU112" s="110"/>
      <c r="GV112" s="110"/>
      <c r="GW112" s="110"/>
      <c r="GX112" s="110"/>
      <c r="GY112" s="110"/>
      <c r="GZ112" s="110"/>
      <c r="HA112" s="110"/>
      <c r="HB112" s="110"/>
      <c r="HC112" s="110"/>
      <c r="HD112" s="110"/>
      <c r="HE112" s="110"/>
      <c r="HF112" s="110"/>
      <c r="HG112" s="110"/>
      <c r="HH112" s="110"/>
      <c r="HI112" s="110"/>
      <c r="HJ112" s="110"/>
      <c r="HK112" s="110"/>
      <c r="HL112" s="110"/>
      <c r="HM112" s="110"/>
      <c r="HN112" s="110"/>
      <c r="HO112" s="110"/>
      <c r="HP112" s="110"/>
      <c r="HQ112" s="110"/>
      <c r="HR112" s="110"/>
      <c r="HS112" s="110"/>
      <c r="HT112" s="110"/>
      <c r="HU112" s="110"/>
      <c r="HV112" s="110"/>
      <c r="HW112" s="110"/>
      <c r="HX112" s="110"/>
      <c r="HY112" s="110"/>
      <c r="HZ112" s="110"/>
      <c r="IA112" s="110"/>
      <c r="IB112" s="110"/>
      <c r="IC112" s="110"/>
      <c r="ID112" s="110"/>
      <c r="IE112" s="110"/>
      <c r="IF112" s="110"/>
      <c r="IG112" s="110"/>
      <c r="IH112" s="110"/>
      <c r="II112" s="110"/>
      <c r="IJ112" s="110"/>
      <c r="IK112" s="110"/>
      <c r="IL112" s="110"/>
      <c r="IM112" s="110"/>
      <c r="IN112" s="110"/>
      <c r="IO112" s="110"/>
      <c r="IP112" s="110"/>
      <c r="IQ112" s="110"/>
      <c r="IR112" s="110"/>
      <c r="IS112" s="110"/>
      <c r="IT112" s="110"/>
      <c r="IU112" s="110"/>
      <c r="IV112" s="110"/>
    </row>
    <row r="113" spans="1:256" x14ac:dyDescent="0.2">
      <c r="A113" s="452" t="s">
        <v>240</v>
      </c>
      <c r="B113" s="450" t="s">
        <v>241</v>
      </c>
      <c r="C113" s="53">
        <v>2</v>
      </c>
      <c r="D113" s="512">
        <v>90153.540000000008</v>
      </c>
      <c r="E113" s="53"/>
      <c r="F113" s="53"/>
      <c r="G113" s="53">
        <v>2</v>
      </c>
      <c r="H113" s="53">
        <v>-113550</v>
      </c>
      <c r="I113" s="53">
        <v>0</v>
      </c>
      <c r="J113" s="53">
        <v>4</v>
      </c>
      <c r="K113" s="512">
        <v>-23396.459999999992</v>
      </c>
      <c r="L113" s="512">
        <v>-1.315314738472613E-2</v>
      </c>
      <c r="M113" s="512">
        <v>0.18424689083371718</v>
      </c>
      <c r="N113" s="110"/>
      <c r="O113" s="110"/>
      <c r="P113" s="110"/>
      <c r="Q113" s="110"/>
      <c r="R113" s="110"/>
      <c r="S113" s="110"/>
      <c r="T113" s="110"/>
      <c r="U113" s="110"/>
      <c r="V113" s="110"/>
      <c r="W113" s="110"/>
      <c r="X113" s="110"/>
      <c r="Y113" s="110"/>
      <c r="Z113" s="110"/>
      <c r="AA113" s="110"/>
      <c r="AB113" s="110"/>
      <c r="AC113" s="110"/>
      <c r="AD113" s="110"/>
      <c r="AE113" s="110"/>
      <c r="AF113" s="110"/>
      <c r="AG113" s="110"/>
      <c r="AH113" s="110"/>
      <c r="AI113" s="110"/>
      <c r="AJ113" s="110"/>
      <c r="AK113" s="110"/>
      <c r="AL113" s="110"/>
      <c r="AM113" s="110"/>
      <c r="AN113" s="110"/>
      <c r="AO113" s="110"/>
      <c r="AP113" s="110"/>
      <c r="AQ113" s="110"/>
      <c r="AR113" s="110"/>
      <c r="AS113" s="110"/>
      <c r="AT113" s="110"/>
      <c r="AU113" s="110"/>
      <c r="AV113" s="110"/>
      <c r="AW113" s="110"/>
      <c r="AX113" s="110"/>
      <c r="AY113" s="110"/>
      <c r="AZ113" s="110"/>
      <c r="BA113" s="110"/>
      <c r="BB113" s="110"/>
      <c r="BC113" s="110"/>
      <c r="BD113" s="110"/>
      <c r="BE113" s="110"/>
      <c r="BF113" s="110"/>
      <c r="BG113" s="110"/>
      <c r="BH113" s="110"/>
      <c r="BI113" s="110"/>
      <c r="BJ113" s="110"/>
      <c r="BK113" s="110"/>
      <c r="BL113" s="110"/>
      <c r="BM113" s="110"/>
      <c r="BN113" s="110"/>
      <c r="BO113" s="110"/>
      <c r="BP113" s="110"/>
      <c r="BQ113" s="110"/>
      <c r="BR113" s="110"/>
      <c r="BS113" s="110"/>
      <c r="BT113" s="110"/>
      <c r="BU113" s="110"/>
      <c r="BV113" s="110"/>
      <c r="BW113" s="110"/>
      <c r="BX113" s="110"/>
      <c r="BY113" s="110"/>
      <c r="BZ113" s="110"/>
      <c r="CA113" s="110"/>
      <c r="CB113" s="110"/>
      <c r="CC113" s="110"/>
      <c r="CD113" s="110"/>
      <c r="CE113" s="110"/>
      <c r="CF113" s="110"/>
      <c r="CG113" s="110"/>
      <c r="CH113" s="110"/>
      <c r="CI113" s="110"/>
      <c r="CJ113" s="110"/>
      <c r="CK113" s="110"/>
      <c r="CL113" s="110"/>
      <c r="CM113" s="110"/>
      <c r="CN113" s="110"/>
      <c r="CO113" s="110"/>
      <c r="CP113" s="110"/>
      <c r="CQ113" s="110"/>
      <c r="CR113" s="110"/>
      <c r="CS113" s="110"/>
      <c r="CT113" s="110"/>
      <c r="CU113" s="110"/>
      <c r="CV113" s="110"/>
      <c r="CW113" s="110"/>
      <c r="CX113" s="110"/>
      <c r="CY113" s="110"/>
      <c r="CZ113" s="110"/>
      <c r="DA113" s="110"/>
      <c r="DB113" s="110"/>
      <c r="DC113" s="110"/>
      <c r="DD113" s="110"/>
      <c r="DE113" s="110"/>
      <c r="DF113" s="110"/>
      <c r="DG113" s="110"/>
      <c r="DH113" s="110"/>
      <c r="DI113" s="110"/>
      <c r="DJ113" s="110"/>
      <c r="DK113" s="110"/>
      <c r="DL113" s="110"/>
      <c r="DM113" s="110"/>
      <c r="DN113" s="110"/>
      <c r="DO113" s="110"/>
      <c r="DP113" s="110"/>
      <c r="DQ113" s="110"/>
      <c r="DR113" s="110"/>
      <c r="DS113" s="110"/>
      <c r="DT113" s="110"/>
      <c r="DU113" s="110"/>
      <c r="DV113" s="110"/>
      <c r="DW113" s="110"/>
      <c r="DX113" s="110"/>
      <c r="DY113" s="110"/>
      <c r="DZ113" s="110"/>
      <c r="EA113" s="110"/>
      <c r="EB113" s="110"/>
      <c r="EC113" s="110"/>
      <c r="ED113" s="110"/>
      <c r="EE113" s="110"/>
      <c r="EF113" s="110"/>
      <c r="EG113" s="110"/>
      <c r="EH113" s="110"/>
      <c r="EI113" s="110"/>
      <c r="EJ113" s="110"/>
      <c r="EK113" s="110"/>
      <c r="EL113" s="110"/>
      <c r="EM113" s="110"/>
      <c r="EN113" s="110"/>
      <c r="EO113" s="110"/>
      <c r="EP113" s="110"/>
      <c r="EQ113" s="110"/>
      <c r="ER113" s="110"/>
      <c r="ES113" s="110"/>
      <c r="ET113" s="110"/>
      <c r="EU113" s="110"/>
      <c r="EV113" s="110"/>
      <c r="EW113" s="110"/>
      <c r="EX113" s="110"/>
      <c r="EY113" s="110"/>
      <c r="EZ113" s="110"/>
      <c r="FA113" s="110"/>
      <c r="FB113" s="110"/>
      <c r="FC113" s="110"/>
      <c r="FD113" s="110"/>
      <c r="FE113" s="110"/>
      <c r="FF113" s="110"/>
      <c r="FG113" s="110"/>
      <c r="FH113" s="110"/>
      <c r="FI113" s="110"/>
      <c r="FJ113" s="110"/>
      <c r="FK113" s="110"/>
      <c r="FL113" s="110"/>
      <c r="FM113" s="110"/>
      <c r="FN113" s="110"/>
      <c r="FO113" s="110"/>
      <c r="FP113" s="110"/>
      <c r="FQ113" s="110"/>
      <c r="FR113" s="110"/>
      <c r="FS113" s="110"/>
      <c r="FT113" s="110"/>
      <c r="FU113" s="110"/>
      <c r="FV113" s="110"/>
      <c r="FW113" s="110"/>
      <c r="FX113" s="110"/>
      <c r="FY113" s="110"/>
      <c r="FZ113" s="110"/>
      <c r="GA113" s="110"/>
      <c r="GB113" s="110"/>
      <c r="GC113" s="110"/>
      <c r="GD113" s="110"/>
      <c r="GE113" s="110"/>
      <c r="GF113" s="110"/>
      <c r="GG113" s="110"/>
      <c r="GH113" s="110"/>
      <c r="GI113" s="110"/>
      <c r="GJ113" s="110"/>
      <c r="GK113" s="110"/>
      <c r="GL113" s="110"/>
      <c r="GM113" s="110"/>
      <c r="GN113" s="110"/>
      <c r="GO113" s="110"/>
      <c r="GP113" s="110"/>
      <c r="GQ113" s="110"/>
      <c r="GR113" s="110"/>
      <c r="GS113" s="110"/>
      <c r="GT113" s="110"/>
      <c r="GU113" s="110"/>
      <c r="GV113" s="110"/>
      <c r="GW113" s="110"/>
      <c r="GX113" s="110"/>
      <c r="GY113" s="110"/>
      <c r="GZ113" s="110"/>
      <c r="HA113" s="110"/>
      <c r="HB113" s="110"/>
      <c r="HC113" s="110"/>
      <c r="HD113" s="110"/>
      <c r="HE113" s="110"/>
      <c r="HF113" s="110"/>
      <c r="HG113" s="110"/>
      <c r="HH113" s="110"/>
      <c r="HI113" s="110"/>
      <c r="HJ113" s="110"/>
      <c r="HK113" s="110"/>
      <c r="HL113" s="110"/>
      <c r="HM113" s="110"/>
      <c r="HN113" s="110"/>
      <c r="HO113" s="110"/>
      <c r="HP113" s="110"/>
      <c r="HQ113" s="110"/>
      <c r="HR113" s="110"/>
      <c r="HS113" s="110"/>
      <c r="HT113" s="110"/>
      <c r="HU113" s="110"/>
      <c r="HV113" s="110"/>
      <c r="HW113" s="110"/>
      <c r="HX113" s="110"/>
      <c r="HY113" s="110"/>
      <c r="HZ113" s="110"/>
      <c r="IA113" s="110"/>
      <c r="IB113" s="110"/>
      <c r="IC113" s="110"/>
      <c r="ID113" s="110"/>
      <c r="IE113" s="110"/>
      <c r="IF113" s="110"/>
      <c r="IG113" s="110"/>
      <c r="IH113" s="110"/>
      <c r="II113" s="110"/>
      <c r="IJ113" s="110"/>
      <c r="IK113" s="110"/>
      <c r="IL113" s="110"/>
      <c r="IM113" s="110"/>
      <c r="IN113" s="110"/>
      <c r="IO113" s="110"/>
      <c r="IP113" s="110"/>
      <c r="IQ113" s="110"/>
      <c r="IR113" s="110"/>
      <c r="IS113" s="110"/>
      <c r="IT113" s="110"/>
      <c r="IU113" s="110"/>
      <c r="IV113" s="110"/>
    </row>
    <row r="114" spans="1:256" x14ac:dyDescent="0.2">
      <c r="A114" s="451" t="s">
        <v>242</v>
      </c>
      <c r="B114" s="449" t="s">
        <v>243</v>
      </c>
      <c r="C114" s="53">
        <v>2</v>
      </c>
      <c r="D114" s="512">
        <v>107682</v>
      </c>
      <c r="E114" s="53"/>
      <c r="F114" s="53"/>
      <c r="G114" s="53"/>
      <c r="H114" s="53"/>
      <c r="I114" s="53">
        <v>0</v>
      </c>
      <c r="J114" s="53">
        <v>2</v>
      </c>
      <c r="K114" s="512">
        <v>107682</v>
      </c>
      <c r="L114" s="512">
        <v>6.053724438150386E-2</v>
      </c>
      <c r="M114" s="512">
        <v>9.2123445416858588E-2</v>
      </c>
      <c r="N114" s="110"/>
      <c r="O114" s="110"/>
      <c r="P114" s="110"/>
      <c r="Q114" s="110"/>
      <c r="R114" s="110"/>
      <c r="S114" s="110"/>
      <c r="T114" s="110"/>
      <c r="U114" s="110"/>
      <c r="V114" s="110"/>
      <c r="W114" s="110"/>
      <c r="X114" s="110"/>
      <c r="Y114" s="110"/>
      <c r="Z114" s="110"/>
      <c r="AA114" s="110"/>
      <c r="AB114" s="110"/>
      <c r="AC114" s="110"/>
      <c r="AD114" s="110"/>
      <c r="AE114" s="110"/>
      <c r="AF114" s="110"/>
      <c r="AG114" s="110"/>
      <c r="AH114" s="110"/>
      <c r="AI114" s="110"/>
      <c r="AJ114" s="110"/>
      <c r="AK114" s="110"/>
      <c r="AL114" s="110"/>
      <c r="AM114" s="110"/>
      <c r="AN114" s="110"/>
      <c r="AO114" s="110"/>
      <c r="AP114" s="110"/>
      <c r="AQ114" s="110"/>
      <c r="AR114" s="110"/>
      <c r="AS114" s="110"/>
      <c r="AT114" s="110"/>
      <c r="AU114" s="110"/>
      <c r="AV114" s="110"/>
      <c r="AW114" s="110"/>
      <c r="AX114" s="110"/>
      <c r="AY114" s="110"/>
      <c r="AZ114" s="110"/>
      <c r="BA114" s="110"/>
      <c r="BB114" s="110"/>
      <c r="BC114" s="110"/>
      <c r="BD114" s="110"/>
      <c r="BE114" s="110"/>
      <c r="BF114" s="110"/>
      <c r="BG114" s="110"/>
      <c r="BH114" s="110"/>
      <c r="BI114" s="110"/>
      <c r="BJ114" s="110"/>
      <c r="BK114" s="110"/>
      <c r="BL114" s="110"/>
      <c r="BM114" s="110"/>
      <c r="BN114" s="110"/>
      <c r="BO114" s="110"/>
      <c r="BP114" s="110"/>
      <c r="BQ114" s="110"/>
      <c r="BR114" s="110"/>
      <c r="BS114" s="110"/>
      <c r="BT114" s="110"/>
      <c r="BU114" s="110"/>
      <c r="BV114" s="110"/>
      <c r="BW114" s="110"/>
      <c r="BX114" s="110"/>
      <c r="BY114" s="110"/>
      <c r="BZ114" s="110"/>
      <c r="CA114" s="110"/>
      <c r="CB114" s="110"/>
      <c r="CC114" s="110"/>
      <c r="CD114" s="110"/>
      <c r="CE114" s="110"/>
      <c r="CF114" s="110"/>
      <c r="CG114" s="110"/>
      <c r="CH114" s="110"/>
      <c r="CI114" s="110"/>
      <c r="CJ114" s="110"/>
      <c r="CK114" s="110"/>
      <c r="CL114" s="110"/>
      <c r="CM114" s="110"/>
      <c r="CN114" s="110"/>
      <c r="CO114" s="110"/>
      <c r="CP114" s="110"/>
      <c r="CQ114" s="110"/>
      <c r="CR114" s="110"/>
      <c r="CS114" s="110"/>
      <c r="CT114" s="110"/>
      <c r="CU114" s="110"/>
      <c r="CV114" s="110"/>
      <c r="CW114" s="110"/>
      <c r="CX114" s="110"/>
      <c r="CY114" s="110"/>
      <c r="CZ114" s="110"/>
      <c r="DA114" s="110"/>
      <c r="DB114" s="110"/>
      <c r="DC114" s="110"/>
      <c r="DD114" s="110"/>
      <c r="DE114" s="110"/>
      <c r="DF114" s="110"/>
      <c r="DG114" s="110"/>
      <c r="DH114" s="110"/>
      <c r="DI114" s="110"/>
      <c r="DJ114" s="110"/>
      <c r="DK114" s="110"/>
      <c r="DL114" s="110"/>
      <c r="DM114" s="110"/>
      <c r="DN114" s="110"/>
      <c r="DO114" s="110"/>
      <c r="DP114" s="110"/>
      <c r="DQ114" s="110"/>
      <c r="DR114" s="110"/>
      <c r="DS114" s="110"/>
      <c r="DT114" s="110"/>
      <c r="DU114" s="110"/>
      <c r="DV114" s="110"/>
      <c r="DW114" s="110"/>
      <c r="DX114" s="110"/>
      <c r="DY114" s="110"/>
      <c r="DZ114" s="110"/>
      <c r="EA114" s="110"/>
      <c r="EB114" s="110"/>
      <c r="EC114" s="110"/>
      <c r="ED114" s="110"/>
      <c r="EE114" s="110"/>
      <c r="EF114" s="110"/>
      <c r="EG114" s="110"/>
      <c r="EH114" s="110"/>
      <c r="EI114" s="110"/>
      <c r="EJ114" s="110"/>
      <c r="EK114" s="110"/>
      <c r="EL114" s="110"/>
      <c r="EM114" s="110"/>
      <c r="EN114" s="110"/>
      <c r="EO114" s="110"/>
      <c r="EP114" s="110"/>
      <c r="EQ114" s="110"/>
      <c r="ER114" s="110"/>
      <c r="ES114" s="110"/>
      <c r="ET114" s="110"/>
      <c r="EU114" s="110"/>
      <c r="EV114" s="110"/>
      <c r="EW114" s="110"/>
      <c r="EX114" s="110"/>
      <c r="EY114" s="110"/>
      <c r="EZ114" s="110"/>
      <c r="FA114" s="110"/>
      <c r="FB114" s="110"/>
      <c r="FC114" s="110"/>
      <c r="FD114" s="110"/>
      <c r="FE114" s="110"/>
      <c r="FF114" s="110"/>
      <c r="FG114" s="110"/>
      <c r="FH114" s="110"/>
      <c r="FI114" s="110"/>
      <c r="FJ114" s="110"/>
      <c r="FK114" s="110"/>
      <c r="FL114" s="110"/>
      <c r="FM114" s="110"/>
      <c r="FN114" s="110"/>
      <c r="FO114" s="110"/>
      <c r="FP114" s="110"/>
      <c r="FQ114" s="110"/>
      <c r="FR114" s="110"/>
      <c r="FS114" s="110"/>
      <c r="FT114" s="110"/>
      <c r="FU114" s="110"/>
      <c r="FV114" s="110"/>
      <c r="FW114" s="110"/>
      <c r="FX114" s="110"/>
      <c r="FY114" s="110"/>
      <c r="FZ114" s="110"/>
      <c r="GA114" s="110"/>
      <c r="GB114" s="110"/>
      <c r="GC114" s="110"/>
      <c r="GD114" s="110"/>
      <c r="GE114" s="110"/>
      <c r="GF114" s="110"/>
      <c r="GG114" s="110"/>
      <c r="GH114" s="110"/>
      <c r="GI114" s="110"/>
      <c r="GJ114" s="110"/>
      <c r="GK114" s="110"/>
      <c r="GL114" s="110"/>
      <c r="GM114" s="110"/>
      <c r="GN114" s="110"/>
      <c r="GO114" s="110"/>
      <c r="GP114" s="110"/>
      <c r="GQ114" s="110"/>
      <c r="GR114" s="110"/>
      <c r="GS114" s="110"/>
      <c r="GT114" s="110"/>
      <c r="GU114" s="110"/>
      <c r="GV114" s="110"/>
      <c r="GW114" s="110"/>
      <c r="GX114" s="110"/>
      <c r="GY114" s="110"/>
      <c r="GZ114" s="110"/>
      <c r="HA114" s="110"/>
      <c r="HB114" s="110"/>
      <c r="HC114" s="110"/>
      <c r="HD114" s="110"/>
      <c r="HE114" s="110"/>
      <c r="HF114" s="110"/>
      <c r="HG114" s="110"/>
      <c r="HH114" s="110"/>
      <c r="HI114" s="110"/>
      <c r="HJ114" s="110"/>
      <c r="HK114" s="110"/>
      <c r="HL114" s="110"/>
      <c r="HM114" s="110"/>
      <c r="HN114" s="110"/>
      <c r="HO114" s="110"/>
      <c r="HP114" s="110"/>
      <c r="HQ114" s="110"/>
      <c r="HR114" s="110"/>
      <c r="HS114" s="110"/>
      <c r="HT114" s="110"/>
      <c r="HU114" s="110"/>
      <c r="HV114" s="110"/>
      <c r="HW114" s="110"/>
      <c r="HX114" s="110"/>
      <c r="HY114" s="110"/>
      <c r="HZ114" s="110"/>
      <c r="IA114" s="110"/>
      <c r="IB114" s="110"/>
      <c r="IC114" s="110"/>
      <c r="ID114" s="110"/>
      <c r="IE114" s="110"/>
      <c r="IF114" s="110"/>
      <c r="IG114" s="110"/>
      <c r="IH114" s="110"/>
      <c r="II114" s="110"/>
      <c r="IJ114" s="110"/>
      <c r="IK114" s="110"/>
      <c r="IL114" s="110"/>
      <c r="IM114" s="110"/>
      <c r="IN114" s="110"/>
      <c r="IO114" s="110"/>
      <c r="IP114" s="110"/>
      <c r="IQ114" s="110"/>
      <c r="IR114" s="110"/>
      <c r="IS114" s="110"/>
      <c r="IT114" s="110"/>
      <c r="IU114" s="110"/>
      <c r="IV114" s="110"/>
    </row>
    <row r="115" spans="1:256" ht="22.5" x14ac:dyDescent="0.2">
      <c r="A115" s="452" t="s">
        <v>244</v>
      </c>
      <c r="B115" s="450" t="s">
        <v>245</v>
      </c>
      <c r="C115" s="53">
        <v>5</v>
      </c>
      <c r="D115" s="512">
        <v>233439</v>
      </c>
      <c r="E115" s="53"/>
      <c r="F115" s="53"/>
      <c r="G115" s="53"/>
      <c r="H115" s="53"/>
      <c r="I115" s="53">
        <v>0</v>
      </c>
      <c r="J115" s="53">
        <v>5</v>
      </c>
      <c r="K115" s="512">
        <v>233439</v>
      </c>
      <c r="L115" s="512">
        <v>0.13123598921986848</v>
      </c>
      <c r="M115" s="512">
        <v>0.23030861354214649</v>
      </c>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I115" s="110"/>
      <c r="AJ115" s="110"/>
      <c r="AK115" s="110"/>
      <c r="AL115" s="110"/>
      <c r="AM115" s="110"/>
      <c r="AN115" s="110"/>
      <c r="AO115" s="110"/>
      <c r="AP115" s="110"/>
      <c r="AQ115" s="110"/>
      <c r="AR115" s="110"/>
      <c r="AS115" s="110"/>
      <c r="AT115" s="110"/>
      <c r="AU115" s="110"/>
      <c r="AV115" s="110"/>
      <c r="AW115" s="110"/>
      <c r="AX115" s="110"/>
      <c r="AY115" s="110"/>
      <c r="AZ115" s="110"/>
      <c r="BA115" s="110"/>
      <c r="BB115" s="110"/>
      <c r="BC115" s="110"/>
      <c r="BD115" s="110"/>
      <c r="BE115" s="110"/>
      <c r="BF115" s="110"/>
      <c r="BG115" s="110"/>
      <c r="BH115" s="110"/>
      <c r="BI115" s="110"/>
      <c r="BJ115" s="110"/>
      <c r="BK115" s="110"/>
      <c r="BL115" s="110"/>
      <c r="BM115" s="110"/>
      <c r="BN115" s="110"/>
      <c r="BO115" s="110"/>
      <c r="BP115" s="110"/>
      <c r="BQ115" s="110"/>
      <c r="BR115" s="110"/>
      <c r="BS115" s="110"/>
      <c r="BT115" s="110"/>
      <c r="BU115" s="110"/>
      <c r="BV115" s="110"/>
      <c r="BW115" s="110"/>
      <c r="BX115" s="110"/>
      <c r="BY115" s="110"/>
      <c r="BZ115" s="110"/>
      <c r="CA115" s="110"/>
      <c r="CB115" s="110"/>
      <c r="CC115" s="110"/>
      <c r="CD115" s="110"/>
      <c r="CE115" s="110"/>
      <c r="CF115" s="110"/>
      <c r="CG115" s="110"/>
      <c r="CH115" s="110"/>
      <c r="CI115" s="110"/>
      <c r="CJ115" s="110"/>
      <c r="CK115" s="110"/>
      <c r="CL115" s="110"/>
      <c r="CM115" s="110"/>
      <c r="CN115" s="110"/>
      <c r="CO115" s="110"/>
      <c r="CP115" s="110"/>
      <c r="CQ115" s="110"/>
      <c r="CR115" s="110"/>
      <c r="CS115" s="110"/>
      <c r="CT115" s="110"/>
      <c r="CU115" s="110"/>
      <c r="CV115" s="110"/>
      <c r="CW115" s="110"/>
      <c r="CX115" s="110"/>
      <c r="CY115" s="110"/>
      <c r="CZ115" s="110"/>
      <c r="DA115" s="110"/>
      <c r="DB115" s="110"/>
      <c r="DC115" s="110"/>
      <c r="DD115" s="110"/>
      <c r="DE115" s="110"/>
      <c r="DF115" s="110"/>
      <c r="DG115" s="110"/>
      <c r="DH115" s="110"/>
      <c r="DI115" s="110"/>
      <c r="DJ115" s="110"/>
      <c r="DK115" s="110"/>
      <c r="DL115" s="110"/>
      <c r="DM115" s="110"/>
      <c r="DN115" s="110"/>
      <c r="DO115" s="110"/>
      <c r="DP115" s="110"/>
      <c r="DQ115" s="110"/>
      <c r="DR115" s="110"/>
      <c r="DS115" s="110"/>
      <c r="DT115" s="110"/>
      <c r="DU115" s="110"/>
      <c r="DV115" s="110"/>
      <c r="DW115" s="110"/>
      <c r="DX115" s="110"/>
      <c r="DY115" s="110"/>
      <c r="DZ115" s="110"/>
      <c r="EA115" s="110"/>
      <c r="EB115" s="110"/>
      <c r="EC115" s="110"/>
      <c r="ED115" s="110"/>
      <c r="EE115" s="110"/>
      <c r="EF115" s="110"/>
      <c r="EG115" s="110"/>
      <c r="EH115" s="110"/>
      <c r="EI115" s="110"/>
      <c r="EJ115" s="110"/>
      <c r="EK115" s="110"/>
      <c r="EL115" s="110"/>
      <c r="EM115" s="110"/>
      <c r="EN115" s="110"/>
      <c r="EO115" s="110"/>
      <c r="EP115" s="110"/>
      <c r="EQ115" s="110"/>
      <c r="ER115" s="110"/>
      <c r="ES115" s="110"/>
      <c r="ET115" s="110"/>
      <c r="EU115" s="110"/>
      <c r="EV115" s="110"/>
      <c r="EW115" s="110"/>
      <c r="EX115" s="110"/>
      <c r="EY115" s="110"/>
      <c r="EZ115" s="110"/>
      <c r="FA115" s="110"/>
      <c r="FB115" s="110"/>
      <c r="FC115" s="110"/>
      <c r="FD115" s="110"/>
      <c r="FE115" s="110"/>
      <c r="FF115" s="110"/>
      <c r="FG115" s="110"/>
      <c r="FH115" s="110"/>
      <c r="FI115" s="110"/>
      <c r="FJ115" s="110"/>
      <c r="FK115" s="110"/>
      <c r="FL115" s="110"/>
      <c r="FM115" s="110"/>
      <c r="FN115" s="110"/>
      <c r="FO115" s="110"/>
      <c r="FP115" s="110"/>
      <c r="FQ115" s="110"/>
      <c r="FR115" s="110"/>
      <c r="FS115" s="110"/>
      <c r="FT115" s="110"/>
      <c r="FU115" s="110"/>
      <c r="FV115" s="110"/>
      <c r="FW115" s="110"/>
      <c r="FX115" s="110"/>
      <c r="FY115" s="110"/>
      <c r="FZ115" s="110"/>
      <c r="GA115" s="110"/>
      <c r="GB115" s="110"/>
      <c r="GC115" s="110"/>
      <c r="GD115" s="110"/>
      <c r="GE115" s="110"/>
      <c r="GF115" s="110"/>
      <c r="GG115" s="110"/>
      <c r="GH115" s="110"/>
      <c r="GI115" s="110"/>
      <c r="GJ115" s="110"/>
      <c r="GK115" s="110"/>
      <c r="GL115" s="110"/>
      <c r="GM115" s="110"/>
      <c r="GN115" s="110"/>
      <c r="GO115" s="110"/>
      <c r="GP115" s="110"/>
      <c r="GQ115" s="110"/>
      <c r="GR115" s="110"/>
      <c r="GS115" s="110"/>
      <c r="GT115" s="110"/>
      <c r="GU115" s="110"/>
      <c r="GV115" s="110"/>
      <c r="GW115" s="110"/>
      <c r="GX115" s="110"/>
      <c r="GY115" s="110"/>
      <c r="GZ115" s="110"/>
      <c r="HA115" s="110"/>
      <c r="HB115" s="110"/>
      <c r="HC115" s="110"/>
      <c r="HD115" s="110"/>
      <c r="HE115" s="110"/>
      <c r="HF115" s="110"/>
      <c r="HG115" s="110"/>
      <c r="HH115" s="110"/>
      <c r="HI115" s="110"/>
      <c r="HJ115" s="110"/>
      <c r="HK115" s="110"/>
      <c r="HL115" s="110"/>
      <c r="HM115" s="110"/>
      <c r="HN115" s="110"/>
      <c r="HO115" s="110"/>
      <c r="HP115" s="110"/>
      <c r="HQ115" s="110"/>
      <c r="HR115" s="110"/>
      <c r="HS115" s="110"/>
      <c r="HT115" s="110"/>
      <c r="HU115" s="110"/>
      <c r="HV115" s="110"/>
      <c r="HW115" s="110"/>
      <c r="HX115" s="110"/>
      <c r="HY115" s="110"/>
      <c r="HZ115" s="110"/>
      <c r="IA115" s="110"/>
      <c r="IB115" s="110"/>
      <c r="IC115" s="110"/>
      <c r="ID115" s="110"/>
      <c r="IE115" s="110"/>
      <c r="IF115" s="110"/>
      <c r="IG115" s="110"/>
      <c r="IH115" s="110"/>
      <c r="II115" s="110"/>
      <c r="IJ115" s="110"/>
      <c r="IK115" s="110"/>
      <c r="IL115" s="110"/>
      <c r="IM115" s="110"/>
      <c r="IN115" s="110"/>
      <c r="IO115" s="110"/>
      <c r="IP115" s="110"/>
      <c r="IQ115" s="110"/>
      <c r="IR115" s="110"/>
      <c r="IS115" s="110"/>
      <c r="IT115" s="110"/>
      <c r="IU115" s="110"/>
      <c r="IV115" s="110"/>
    </row>
    <row r="116" spans="1:256" x14ac:dyDescent="0.2">
      <c r="A116" s="451" t="s">
        <v>383</v>
      </c>
      <c r="B116" s="449" t="s">
        <v>384</v>
      </c>
      <c r="C116" s="53"/>
      <c r="D116" s="512"/>
      <c r="E116" s="53"/>
      <c r="F116" s="53"/>
      <c r="G116" s="53"/>
      <c r="H116" s="53"/>
      <c r="I116" s="53">
        <v>1</v>
      </c>
      <c r="J116" s="53">
        <v>1</v>
      </c>
      <c r="K116" s="512">
        <v>0</v>
      </c>
      <c r="L116" s="512">
        <v>0</v>
      </c>
      <c r="M116" s="512">
        <v>4.6061722708429294E-2</v>
      </c>
      <c r="N116" s="110"/>
      <c r="O116" s="110"/>
      <c r="P116" s="110"/>
      <c r="Q116" s="110"/>
      <c r="R116" s="110"/>
      <c r="S116" s="110"/>
      <c r="T116" s="110"/>
      <c r="U116" s="110"/>
      <c r="V116" s="110"/>
      <c r="W116" s="110"/>
      <c r="X116" s="110"/>
      <c r="Y116" s="110"/>
      <c r="Z116" s="110"/>
      <c r="AA116" s="110"/>
      <c r="AB116" s="110"/>
      <c r="AC116" s="110"/>
      <c r="AD116" s="110"/>
      <c r="AE116" s="110"/>
      <c r="AF116" s="110"/>
      <c r="AG116" s="110"/>
      <c r="AH116" s="110"/>
      <c r="AI116" s="110"/>
      <c r="AJ116" s="110"/>
      <c r="AK116" s="110"/>
      <c r="AL116" s="110"/>
      <c r="AM116" s="110"/>
      <c r="AN116" s="110"/>
      <c r="AO116" s="110"/>
      <c r="AP116" s="110"/>
      <c r="AQ116" s="110"/>
      <c r="AR116" s="110"/>
      <c r="AS116" s="110"/>
      <c r="AT116" s="110"/>
      <c r="AU116" s="110"/>
      <c r="AV116" s="110"/>
      <c r="AW116" s="110"/>
      <c r="AX116" s="110"/>
      <c r="AY116" s="110"/>
      <c r="AZ116" s="110"/>
      <c r="BA116" s="110"/>
      <c r="BB116" s="110"/>
      <c r="BC116" s="110"/>
      <c r="BD116" s="110"/>
      <c r="BE116" s="110"/>
      <c r="BF116" s="110"/>
      <c r="BG116" s="110"/>
      <c r="BH116" s="110"/>
      <c r="BI116" s="110"/>
      <c r="BJ116" s="110"/>
      <c r="BK116" s="110"/>
      <c r="BL116" s="110"/>
      <c r="BM116" s="110"/>
      <c r="BN116" s="110"/>
      <c r="BO116" s="110"/>
      <c r="BP116" s="110"/>
      <c r="BQ116" s="110"/>
      <c r="BR116" s="110"/>
      <c r="BS116" s="110"/>
      <c r="BT116" s="110"/>
      <c r="BU116" s="110"/>
      <c r="BV116" s="110"/>
      <c r="BW116" s="110"/>
      <c r="BX116" s="110"/>
      <c r="BY116" s="110"/>
      <c r="BZ116" s="110"/>
      <c r="CA116" s="110"/>
      <c r="CB116" s="110"/>
      <c r="CC116" s="110"/>
      <c r="CD116" s="110"/>
      <c r="CE116" s="110"/>
      <c r="CF116" s="110"/>
      <c r="CG116" s="110"/>
      <c r="CH116" s="110"/>
      <c r="CI116" s="110"/>
      <c r="CJ116" s="110"/>
      <c r="CK116" s="110"/>
      <c r="CL116" s="110"/>
      <c r="CM116" s="110"/>
      <c r="CN116" s="110"/>
      <c r="CO116" s="110"/>
      <c r="CP116" s="110"/>
      <c r="CQ116" s="110"/>
      <c r="CR116" s="110"/>
      <c r="CS116" s="110"/>
      <c r="CT116" s="110"/>
      <c r="CU116" s="110"/>
      <c r="CV116" s="110"/>
      <c r="CW116" s="110"/>
      <c r="CX116" s="110"/>
      <c r="CY116" s="110"/>
      <c r="CZ116" s="110"/>
      <c r="DA116" s="110"/>
      <c r="DB116" s="110"/>
      <c r="DC116" s="110"/>
      <c r="DD116" s="110"/>
      <c r="DE116" s="110"/>
      <c r="DF116" s="110"/>
      <c r="DG116" s="110"/>
      <c r="DH116" s="110"/>
      <c r="DI116" s="110"/>
      <c r="DJ116" s="110"/>
      <c r="DK116" s="110"/>
      <c r="DL116" s="110"/>
      <c r="DM116" s="110"/>
      <c r="DN116" s="110"/>
      <c r="DO116" s="110"/>
      <c r="DP116" s="110"/>
      <c r="DQ116" s="110"/>
      <c r="DR116" s="110"/>
      <c r="DS116" s="110"/>
      <c r="DT116" s="110"/>
      <c r="DU116" s="110"/>
      <c r="DV116" s="110"/>
      <c r="DW116" s="110"/>
      <c r="DX116" s="110"/>
      <c r="DY116" s="110"/>
      <c r="DZ116" s="110"/>
      <c r="EA116" s="110"/>
      <c r="EB116" s="110"/>
      <c r="EC116" s="110"/>
      <c r="ED116" s="110"/>
      <c r="EE116" s="110"/>
      <c r="EF116" s="110"/>
      <c r="EG116" s="110"/>
      <c r="EH116" s="110"/>
      <c r="EI116" s="110"/>
      <c r="EJ116" s="110"/>
      <c r="EK116" s="110"/>
      <c r="EL116" s="110"/>
      <c r="EM116" s="110"/>
      <c r="EN116" s="110"/>
      <c r="EO116" s="110"/>
      <c r="EP116" s="110"/>
      <c r="EQ116" s="110"/>
      <c r="ER116" s="110"/>
      <c r="ES116" s="110"/>
      <c r="ET116" s="110"/>
      <c r="EU116" s="110"/>
      <c r="EV116" s="110"/>
      <c r="EW116" s="110"/>
      <c r="EX116" s="110"/>
      <c r="EY116" s="110"/>
      <c r="EZ116" s="110"/>
      <c r="FA116" s="110"/>
      <c r="FB116" s="110"/>
      <c r="FC116" s="110"/>
      <c r="FD116" s="110"/>
      <c r="FE116" s="110"/>
      <c r="FF116" s="110"/>
      <c r="FG116" s="110"/>
      <c r="FH116" s="110"/>
      <c r="FI116" s="110"/>
      <c r="FJ116" s="110"/>
      <c r="FK116" s="110"/>
      <c r="FL116" s="110"/>
      <c r="FM116" s="110"/>
      <c r="FN116" s="110"/>
      <c r="FO116" s="110"/>
      <c r="FP116" s="110"/>
      <c r="FQ116" s="110"/>
      <c r="FR116" s="110"/>
      <c r="FS116" s="110"/>
      <c r="FT116" s="110"/>
      <c r="FU116" s="110"/>
      <c r="FV116" s="110"/>
      <c r="FW116" s="110"/>
      <c r="FX116" s="110"/>
      <c r="FY116" s="110"/>
      <c r="FZ116" s="110"/>
      <c r="GA116" s="110"/>
      <c r="GB116" s="110"/>
      <c r="GC116" s="110"/>
      <c r="GD116" s="110"/>
      <c r="GE116" s="110"/>
      <c r="GF116" s="110"/>
      <c r="GG116" s="110"/>
      <c r="GH116" s="110"/>
      <c r="GI116" s="110"/>
      <c r="GJ116" s="110"/>
      <c r="GK116" s="110"/>
      <c r="GL116" s="110"/>
      <c r="GM116" s="110"/>
      <c r="GN116" s="110"/>
      <c r="GO116" s="110"/>
      <c r="GP116" s="110"/>
      <c r="GQ116" s="110"/>
      <c r="GR116" s="110"/>
      <c r="GS116" s="110"/>
      <c r="GT116" s="110"/>
      <c r="GU116" s="110"/>
      <c r="GV116" s="110"/>
      <c r="GW116" s="110"/>
      <c r="GX116" s="110"/>
      <c r="GY116" s="110"/>
      <c r="GZ116" s="110"/>
      <c r="HA116" s="110"/>
      <c r="HB116" s="110"/>
      <c r="HC116" s="110"/>
      <c r="HD116" s="110"/>
      <c r="HE116" s="110"/>
      <c r="HF116" s="110"/>
      <c r="HG116" s="110"/>
      <c r="HH116" s="110"/>
      <c r="HI116" s="110"/>
      <c r="HJ116" s="110"/>
      <c r="HK116" s="110"/>
      <c r="HL116" s="110"/>
      <c r="HM116" s="110"/>
      <c r="HN116" s="110"/>
      <c r="HO116" s="110"/>
      <c r="HP116" s="110"/>
      <c r="HQ116" s="110"/>
      <c r="HR116" s="110"/>
      <c r="HS116" s="110"/>
      <c r="HT116" s="110"/>
      <c r="HU116" s="110"/>
      <c r="HV116" s="110"/>
      <c r="HW116" s="110"/>
      <c r="HX116" s="110"/>
      <c r="HY116" s="110"/>
      <c r="HZ116" s="110"/>
      <c r="IA116" s="110"/>
      <c r="IB116" s="110"/>
      <c r="IC116" s="110"/>
      <c r="ID116" s="110"/>
      <c r="IE116" s="110"/>
      <c r="IF116" s="110"/>
      <c r="IG116" s="110"/>
      <c r="IH116" s="110"/>
      <c r="II116" s="110"/>
      <c r="IJ116" s="110"/>
      <c r="IK116" s="110"/>
      <c r="IL116" s="110"/>
      <c r="IM116" s="110"/>
      <c r="IN116" s="110"/>
      <c r="IO116" s="110"/>
      <c r="IP116" s="110"/>
      <c r="IQ116" s="110"/>
      <c r="IR116" s="110"/>
      <c r="IS116" s="110"/>
      <c r="IT116" s="110"/>
      <c r="IU116" s="110"/>
      <c r="IV116" s="110"/>
    </row>
    <row r="117" spans="1:256" x14ac:dyDescent="0.2">
      <c r="A117" s="452" t="s">
        <v>685</v>
      </c>
      <c r="B117" s="450" t="s">
        <v>686</v>
      </c>
      <c r="C117" s="53">
        <v>1</v>
      </c>
      <c r="D117" s="512">
        <v>59990</v>
      </c>
      <c r="E117" s="53"/>
      <c r="F117" s="53"/>
      <c r="G117" s="53"/>
      <c r="H117" s="53"/>
      <c r="I117" s="53">
        <v>0</v>
      </c>
      <c r="J117" s="53">
        <v>1</v>
      </c>
      <c r="K117" s="512">
        <v>59990</v>
      </c>
      <c r="L117" s="512">
        <v>3.372549999485909E-2</v>
      </c>
      <c r="M117" s="512">
        <v>4.6061722708429294E-2</v>
      </c>
      <c r="N117" s="110"/>
      <c r="O117" s="110"/>
      <c r="P117" s="110"/>
      <c r="Q117" s="110"/>
      <c r="R117" s="110"/>
      <c r="S117" s="110"/>
      <c r="T117" s="110"/>
      <c r="U117" s="110"/>
      <c r="V117" s="110"/>
      <c r="W117" s="110"/>
      <c r="X117" s="110"/>
      <c r="Y117" s="110"/>
      <c r="Z117" s="110"/>
      <c r="AA117" s="110"/>
      <c r="AB117" s="110"/>
      <c r="AC117" s="110"/>
      <c r="AD117" s="110"/>
      <c r="AE117" s="110"/>
      <c r="AF117" s="110"/>
      <c r="AG117" s="110"/>
      <c r="AH117" s="110"/>
      <c r="AI117" s="110"/>
      <c r="AJ117" s="110"/>
      <c r="AK117" s="110"/>
      <c r="AL117" s="110"/>
      <c r="AM117" s="110"/>
      <c r="AN117" s="110"/>
      <c r="AO117" s="110"/>
      <c r="AP117" s="110"/>
      <c r="AQ117" s="110"/>
      <c r="AR117" s="110"/>
      <c r="AS117" s="110"/>
      <c r="AT117" s="110"/>
      <c r="AU117" s="110"/>
      <c r="AV117" s="110"/>
      <c r="AW117" s="110"/>
      <c r="AX117" s="110"/>
      <c r="AY117" s="110"/>
      <c r="AZ117" s="110"/>
      <c r="BA117" s="110"/>
      <c r="BB117" s="110"/>
      <c r="BC117" s="110"/>
      <c r="BD117" s="110"/>
      <c r="BE117" s="110"/>
      <c r="BF117" s="110"/>
      <c r="BG117" s="110"/>
      <c r="BH117" s="110"/>
      <c r="BI117" s="110"/>
      <c r="BJ117" s="110"/>
      <c r="BK117" s="110"/>
      <c r="BL117" s="110"/>
      <c r="BM117" s="110"/>
      <c r="BN117" s="110"/>
      <c r="BO117" s="110"/>
      <c r="BP117" s="110"/>
      <c r="BQ117" s="110"/>
      <c r="BR117" s="110"/>
      <c r="BS117" s="110"/>
      <c r="BT117" s="110"/>
      <c r="BU117" s="110"/>
      <c r="BV117" s="110"/>
      <c r="BW117" s="110"/>
      <c r="BX117" s="110"/>
      <c r="BY117" s="110"/>
      <c r="BZ117" s="110"/>
      <c r="CA117" s="110"/>
      <c r="CB117" s="110"/>
      <c r="CC117" s="110"/>
      <c r="CD117" s="110"/>
      <c r="CE117" s="110"/>
      <c r="CF117" s="110"/>
      <c r="CG117" s="110"/>
      <c r="CH117" s="110"/>
      <c r="CI117" s="110"/>
      <c r="CJ117" s="110"/>
      <c r="CK117" s="110"/>
      <c r="CL117" s="110"/>
      <c r="CM117" s="110"/>
      <c r="CN117" s="110"/>
      <c r="CO117" s="110"/>
      <c r="CP117" s="110"/>
      <c r="CQ117" s="110"/>
      <c r="CR117" s="110"/>
      <c r="CS117" s="110"/>
      <c r="CT117" s="110"/>
      <c r="CU117" s="110"/>
      <c r="CV117" s="110"/>
      <c r="CW117" s="110"/>
      <c r="CX117" s="110"/>
      <c r="CY117" s="110"/>
      <c r="CZ117" s="110"/>
      <c r="DA117" s="110"/>
      <c r="DB117" s="110"/>
      <c r="DC117" s="110"/>
      <c r="DD117" s="110"/>
      <c r="DE117" s="110"/>
      <c r="DF117" s="110"/>
      <c r="DG117" s="110"/>
      <c r="DH117" s="110"/>
      <c r="DI117" s="110"/>
      <c r="DJ117" s="110"/>
      <c r="DK117" s="110"/>
      <c r="DL117" s="110"/>
      <c r="DM117" s="110"/>
      <c r="DN117" s="110"/>
      <c r="DO117" s="110"/>
      <c r="DP117" s="110"/>
      <c r="DQ117" s="110"/>
      <c r="DR117" s="110"/>
      <c r="DS117" s="110"/>
      <c r="DT117" s="110"/>
      <c r="DU117" s="110"/>
      <c r="DV117" s="110"/>
      <c r="DW117" s="110"/>
      <c r="DX117" s="110"/>
      <c r="DY117" s="110"/>
      <c r="DZ117" s="110"/>
      <c r="EA117" s="110"/>
      <c r="EB117" s="110"/>
      <c r="EC117" s="110"/>
      <c r="ED117" s="110"/>
      <c r="EE117" s="110"/>
      <c r="EF117" s="110"/>
      <c r="EG117" s="110"/>
      <c r="EH117" s="110"/>
      <c r="EI117" s="110"/>
      <c r="EJ117" s="110"/>
      <c r="EK117" s="110"/>
      <c r="EL117" s="110"/>
      <c r="EM117" s="110"/>
      <c r="EN117" s="110"/>
      <c r="EO117" s="110"/>
      <c r="EP117" s="110"/>
      <c r="EQ117" s="110"/>
      <c r="ER117" s="110"/>
      <c r="ES117" s="110"/>
      <c r="ET117" s="110"/>
      <c r="EU117" s="110"/>
      <c r="EV117" s="110"/>
      <c r="EW117" s="110"/>
      <c r="EX117" s="110"/>
      <c r="EY117" s="110"/>
      <c r="EZ117" s="110"/>
      <c r="FA117" s="110"/>
      <c r="FB117" s="110"/>
      <c r="FC117" s="110"/>
      <c r="FD117" s="110"/>
      <c r="FE117" s="110"/>
      <c r="FF117" s="110"/>
      <c r="FG117" s="110"/>
      <c r="FH117" s="110"/>
      <c r="FI117" s="110"/>
      <c r="FJ117" s="110"/>
      <c r="FK117" s="110"/>
      <c r="FL117" s="110"/>
      <c r="FM117" s="110"/>
      <c r="FN117" s="110"/>
      <c r="FO117" s="110"/>
      <c r="FP117" s="110"/>
      <c r="FQ117" s="110"/>
      <c r="FR117" s="110"/>
      <c r="FS117" s="110"/>
      <c r="FT117" s="110"/>
      <c r="FU117" s="110"/>
      <c r="FV117" s="110"/>
      <c r="FW117" s="110"/>
      <c r="FX117" s="110"/>
      <c r="FY117" s="110"/>
      <c r="FZ117" s="110"/>
      <c r="GA117" s="110"/>
      <c r="GB117" s="110"/>
      <c r="GC117" s="110"/>
      <c r="GD117" s="110"/>
      <c r="GE117" s="110"/>
      <c r="GF117" s="110"/>
      <c r="GG117" s="110"/>
      <c r="GH117" s="110"/>
      <c r="GI117" s="110"/>
      <c r="GJ117" s="110"/>
      <c r="GK117" s="110"/>
      <c r="GL117" s="110"/>
      <c r="GM117" s="110"/>
      <c r="GN117" s="110"/>
      <c r="GO117" s="110"/>
      <c r="GP117" s="110"/>
      <c r="GQ117" s="110"/>
      <c r="GR117" s="110"/>
      <c r="GS117" s="110"/>
      <c r="GT117" s="110"/>
      <c r="GU117" s="110"/>
      <c r="GV117" s="110"/>
      <c r="GW117" s="110"/>
      <c r="GX117" s="110"/>
      <c r="GY117" s="110"/>
      <c r="GZ117" s="110"/>
      <c r="HA117" s="110"/>
      <c r="HB117" s="110"/>
      <c r="HC117" s="110"/>
      <c r="HD117" s="110"/>
      <c r="HE117" s="110"/>
      <c r="HF117" s="110"/>
      <c r="HG117" s="110"/>
      <c r="HH117" s="110"/>
      <c r="HI117" s="110"/>
      <c r="HJ117" s="110"/>
      <c r="HK117" s="110"/>
      <c r="HL117" s="110"/>
      <c r="HM117" s="110"/>
      <c r="HN117" s="110"/>
      <c r="HO117" s="110"/>
      <c r="HP117" s="110"/>
      <c r="HQ117" s="110"/>
      <c r="HR117" s="110"/>
      <c r="HS117" s="110"/>
      <c r="HT117" s="110"/>
      <c r="HU117" s="110"/>
      <c r="HV117" s="110"/>
      <c r="HW117" s="110"/>
      <c r="HX117" s="110"/>
      <c r="HY117" s="110"/>
      <c r="HZ117" s="110"/>
      <c r="IA117" s="110"/>
      <c r="IB117" s="110"/>
      <c r="IC117" s="110"/>
      <c r="ID117" s="110"/>
      <c r="IE117" s="110"/>
      <c r="IF117" s="110"/>
      <c r="IG117" s="110"/>
      <c r="IH117" s="110"/>
      <c r="II117" s="110"/>
      <c r="IJ117" s="110"/>
      <c r="IK117" s="110"/>
      <c r="IL117" s="110"/>
      <c r="IM117" s="110"/>
      <c r="IN117" s="110"/>
      <c r="IO117" s="110"/>
      <c r="IP117" s="110"/>
      <c r="IQ117" s="110"/>
      <c r="IR117" s="110"/>
      <c r="IS117" s="110"/>
      <c r="IT117" s="110"/>
      <c r="IU117" s="110"/>
      <c r="IV117" s="110"/>
    </row>
    <row r="118" spans="1:256" x14ac:dyDescent="0.2">
      <c r="A118" s="451" t="s">
        <v>671</v>
      </c>
      <c r="B118" s="449" t="s">
        <v>672</v>
      </c>
      <c r="C118" s="53">
        <v>1</v>
      </c>
      <c r="D118" s="512">
        <v>50000</v>
      </c>
      <c r="E118" s="53"/>
      <c r="F118" s="53"/>
      <c r="G118" s="53"/>
      <c r="H118" s="53"/>
      <c r="I118" s="53">
        <v>0</v>
      </c>
      <c r="J118" s="53">
        <v>1</v>
      </c>
      <c r="K118" s="512">
        <v>50000</v>
      </c>
      <c r="L118" s="512">
        <v>2.8109268207083756E-2</v>
      </c>
      <c r="M118" s="512">
        <v>4.6061722708429294E-2</v>
      </c>
      <c r="N118" s="110"/>
      <c r="O118" s="110"/>
      <c r="P118" s="110"/>
      <c r="Q118" s="110"/>
      <c r="R118" s="110"/>
      <c r="S118" s="110"/>
      <c r="T118" s="110"/>
      <c r="U118" s="110"/>
      <c r="V118" s="110"/>
      <c r="W118" s="110"/>
      <c r="X118" s="110"/>
      <c r="Y118" s="110"/>
      <c r="Z118" s="110"/>
      <c r="AA118" s="110"/>
      <c r="AB118" s="110"/>
      <c r="AC118" s="110"/>
      <c r="AD118" s="110"/>
      <c r="AE118" s="110"/>
      <c r="AF118" s="110"/>
      <c r="AG118" s="110"/>
      <c r="AH118" s="110"/>
      <c r="AI118" s="110"/>
      <c r="AJ118" s="110"/>
      <c r="AK118" s="110"/>
      <c r="AL118" s="110"/>
      <c r="AM118" s="110"/>
      <c r="AN118" s="110"/>
      <c r="AO118" s="110"/>
      <c r="AP118" s="110"/>
      <c r="AQ118" s="110"/>
      <c r="AR118" s="110"/>
      <c r="AS118" s="110"/>
      <c r="AT118" s="110"/>
      <c r="AU118" s="110"/>
      <c r="AV118" s="110"/>
      <c r="AW118" s="110"/>
      <c r="AX118" s="110"/>
      <c r="AY118" s="110"/>
      <c r="AZ118" s="110"/>
      <c r="BA118" s="110"/>
      <c r="BB118" s="110"/>
      <c r="BC118" s="110"/>
      <c r="BD118" s="110"/>
      <c r="BE118" s="110"/>
      <c r="BF118" s="110"/>
      <c r="BG118" s="110"/>
      <c r="BH118" s="110"/>
      <c r="BI118" s="110"/>
      <c r="BJ118" s="110"/>
      <c r="BK118" s="110"/>
      <c r="BL118" s="110"/>
      <c r="BM118" s="110"/>
      <c r="BN118" s="110"/>
      <c r="BO118" s="110"/>
      <c r="BP118" s="110"/>
      <c r="BQ118" s="110"/>
      <c r="BR118" s="110"/>
      <c r="BS118" s="110"/>
      <c r="BT118" s="110"/>
      <c r="BU118" s="110"/>
      <c r="BV118" s="110"/>
      <c r="BW118" s="110"/>
      <c r="BX118" s="110"/>
      <c r="BY118" s="110"/>
      <c r="BZ118" s="110"/>
      <c r="CA118" s="110"/>
      <c r="CB118" s="110"/>
      <c r="CC118" s="110"/>
      <c r="CD118" s="110"/>
      <c r="CE118" s="110"/>
      <c r="CF118" s="110"/>
      <c r="CG118" s="110"/>
      <c r="CH118" s="110"/>
      <c r="CI118" s="110"/>
      <c r="CJ118" s="110"/>
      <c r="CK118" s="110"/>
      <c r="CL118" s="110"/>
      <c r="CM118" s="110"/>
      <c r="CN118" s="110"/>
      <c r="CO118" s="110"/>
      <c r="CP118" s="110"/>
      <c r="CQ118" s="110"/>
      <c r="CR118" s="110"/>
      <c r="CS118" s="110"/>
      <c r="CT118" s="110"/>
      <c r="CU118" s="110"/>
      <c r="CV118" s="110"/>
      <c r="CW118" s="110"/>
      <c r="CX118" s="110"/>
      <c r="CY118" s="110"/>
      <c r="CZ118" s="110"/>
      <c r="DA118" s="110"/>
      <c r="DB118" s="110"/>
      <c r="DC118" s="110"/>
      <c r="DD118" s="110"/>
      <c r="DE118" s="110"/>
      <c r="DF118" s="110"/>
      <c r="DG118" s="110"/>
      <c r="DH118" s="110"/>
      <c r="DI118" s="110"/>
      <c r="DJ118" s="110"/>
      <c r="DK118" s="110"/>
      <c r="DL118" s="110"/>
      <c r="DM118" s="110"/>
      <c r="DN118" s="110"/>
      <c r="DO118" s="110"/>
      <c r="DP118" s="110"/>
      <c r="DQ118" s="110"/>
      <c r="DR118" s="110"/>
      <c r="DS118" s="110"/>
      <c r="DT118" s="110"/>
      <c r="DU118" s="110"/>
      <c r="DV118" s="110"/>
      <c r="DW118" s="110"/>
      <c r="DX118" s="110"/>
      <c r="DY118" s="110"/>
      <c r="DZ118" s="110"/>
      <c r="EA118" s="110"/>
      <c r="EB118" s="110"/>
      <c r="EC118" s="110"/>
      <c r="ED118" s="110"/>
      <c r="EE118" s="110"/>
      <c r="EF118" s="110"/>
      <c r="EG118" s="110"/>
      <c r="EH118" s="110"/>
      <c r="EI118" s="110"/>
      <c r="EJ118" s="110"/>
      <c r="EK118" s="110"/>
      <c r="EL118" s="110"/>
      <c r="EM118" s="110"/>
      <c r="EN118" s="110"/>
      <c r="EO118" s="110"/>
      <c r="EP118" s="110"/>
      <c r="EQ118" s="110"/>
      <c r="ER118" s="110"/>
      <c r="ES118" s="110"/>
      <c r="ET118" s="110"/>
      <c r="EU118" s="110"/>
      <c r="EV118" s="110"/>
      <c r="EW118" s="110"/>
      <c r="EX118" s="110"/>
      <c r="EY118" s="110"/>
      <c r="EZ118" s="110"/>
      <c r="FA118" s="110"/>
      <c r="FB118" s="110"/>
      <c r="FC118" s="110"/>
      <c r="FD118" s="110"/>
      <c r="FE118" s="110"/>
      <c r="FF118" s="110"/>
      <c r="FG118" s="110"/>
      <c r="FH118" s="110"/>
      <c r="FI118" s="110"/>
      <c r="FJ118" s="110"/>
      <c r="FK118" s="110"/>
      <c r="FL118" s="110"/>
      <c r="FM118" s="110"/>
      <c r="FN118" s="110"/>
      <c r="FO118" s="110"/>
      <c r="FP118" s="110"/>
      <c r="FQ118" s="110"/>
      <c r="FR118" s="110"/>
      <c r="FS118" s="110"/>
      <c r="FT118" s="110"/>
      <c r="FU118" s="110"/>
      <c r="FV118" s="110"/>
      <c r="FW118" s="110"/>
      <c r="FX118" s="110"/>
      <c r="FY118" s="110"/>
      <c r="FZ118" s="110"/>
      <c r="GA118" s="110"/>
      <c r="GB118" s="110"/>
      <c r="GC118" s="110"/>
      <c r="GD118" s="110"/>
      <c r="GE118" s="110"/>
      <c r="GF118" s="110"/>
      <c r="GG118" s="110"/>
      <c r="GH118" s="110"/>
      <c r="GI118" s="110"/>
      <c r="GJ118" s="110"/>
      <c r="GK118" s="110"/>
      <c r="GL118" s="110"/>
      <c r="GM118" s="110"/>
      <c r="GN118" s="110"/>
      <c r="GO118" s="110"/>
      <c r="GP118" s="110"/>
      <c r="GQ118" s="110"/>
      <c r="GR118" s="110"/>
      <c r="GS118" s="110"/>
      <c r="GT118" s="110"/>
      <c r="GU118" s="110"/>
      <c r="GV118" s="110"/>
      <c r="GW118" s="110"/>
      <c r="GX118" s="110"/>
      <c r="GY118" s="110"/>
      <c r="GZ118" s="110"/>
      <c r="HA118" s="110"/>
      <c r="HB118" s="110"/>
      <c r="HC118" s="110"/>
      <c r="HD118" s="110"/>
      <c r="HE118" s="110"/>
      <c r="HF118" s="110"/>
      <c r="HG118" s="110"/>
      <c r="HH118" s="110"/>
      <c r="HI118" s="110"/>
      <c r="HJ118" s="110"/>
      <c r="HK118" s="110"/>
      <c r="HL118" s="110"/>
      <c r="HM118" s="110"/>
      <c r="HN118" s="110"/>
      <c r="HO118" s="110"/>
      <c r="HP118" s="110"/>
      <c r="HQ118" s="110"/>
      <c r="HR118" s="110"/>
      <c r="HS118" s="110"/>
      <c r="HT118" s="110"/>
      <c r="HU118" s="110"/>
      <c r="HV118" s="110"/>
      <c r="HW118" s="110"/>
      <c r="HX118" s="110"/>
      <c r="HY118" s="110"/>
      <c r="HZ118" s="110"/>
      <c r="IA118" s="110"/>
      <c r="IB118" s="110"/>
      <c r="IC118" s="110"/>
      <c r="ID118" s="110"/>
      <c r="IE118" s="110"/>
      <c r="IF118" s="110"/>
      <c r="IG118" s="110"/>
      <c r="IH118" s="110"/>
      <c r="II118" s="110"/>
      <c r="IJ118" s="110"/>
      <c r="IK118" s="110"/>
      <c r="IL118" s="110"/>
      <c r="IM118" s="110"/>
      <c r="IN118" s="110"/>
      <c r="IO118" s="110"/>
      <c r="IP118" s="110"/>
      <c r="IQ118" s="110"/>
      <c r="IR118" s="110"/>
      <c r="IS118" s="110"/>
      <c r="IT118" s="110"/>
      <c r="IU118" s="110"/>
      <c r="IV118" s="110"/>
    </row>
    <row r="119" spans="1:256" x14ac:dyDescent="0.2">
      <c r="A119" s="452" t="s">
        <v>627</v>
      </c>
      <c r="B119" s="450" t="s">
        <v>628</v>
      </c>
      <c r="C119" s="53">
        <v>1</v>
      </c>
      <c r="D119" s="512">
        <v>49990</v>
      </c>
      <c r="E119" s="53"/>
      <c r="F119" s="53"/>
      <c r="G119" s="53"/>
      <c r="H119" s="53"/>
      <c r="I119" s="53">
        <v>0</v>
      </c>
      <c r="J119" s="53">
        <v>1</v>
      </c>
      <c r="K119" s="512">
        <v>49990</v>
      </c>
      <c r="L119" s="512">
        <v>2.8103646353442337E-2</v>
      </c>
      <c r="M119" s="512">
        <v>4.6061722708429294E-2</v>
      </c>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c r="AJ119" s="110"/>
      <c r="AK119" s="110"/>
      <c r="AL119" s="110"/>
      <c r="AM119" s="110"/>
      <c r="AN119" s="110"/>
      <c r="AO119" s="110"/>
      <c r="AP119" s="110"/>
      <c r="AQ119" s="110"/>
      <c r="AR119" s="110"/>
      <c r="AS119" s="110"/>
      <c r="AT119" s="110"/>
      <c r="AU119" s="110"/>
      <c r="AV119" s="110"/>
      <c r="AW119" s="110"/>
      <c r="AX119" s="110"/>
      <c r="AY119" s="110"/>
      <c r="AZ119" s="110"/>
      <c r="BA119" s="110"/>
      <c r="BB119" s="110"/>
      <c r="BC119" s="110"/>
      <c r="BD119" s="110"/>
      <c r="BE119" s="110"/>
      <c r="BF119" s="110"/>
      <c r="BG119" s="110"/>
      <c r="BH119" s="110"/>
      <c r="BI119" s="110"/>
      <c r="BJ119" s="110"/>
      <c r="BK119" s="110"/>
      <c r="BL119" s="110"/>
      <c r="BM119" s="110"/>
      <c r="BN119" s="110"/>
      <c r="BO119" s="110"/>
      <c r="BP119" s="110"/>
      <c r="BQ119" s="110"/>
      <c r="BR119" s="110"/>
      <c r="BS119" s="110"/>
      <c r="BT119" s="110"/>
      <c r="BU119" s="110"/>
      <c r="BV119" s="110"/>
      <c r="BW119" s="110"/>
      <c r="BX119" s="110"/>
      <c r="BY119" s="110"/>
      <c r="BZ119" s="110"/>
      <c r="CA119" s="110"/>
      <c r="CB119" s="110"/>
      <c r="CC119" s="110"/>
      <c r="CD119" s="110"/>
      <c r="CE119" s="110"/>
      <c r="CF119" s="110"/>
      <c r="CG119" s="110"/>
      <c r="CH119" s="110"/>
      <c r="CI119" s="110"/>
      <c r="CJ119" s="110"/>
      <c r="CK119" s="110"/>
      <c r="CL119" s="110"/>
      <c r="CM119" s="110"/>
      <c r="CN119" s="110"/>
      <c r="CO119" s="110"/>
      <c r="CP119" s="110"/>
      <c r="CQ119" s="110"/>
      <c r="CR119" s="110"/>
      <c r="CS119" s="110"/>
      <c r="CT119" s="110"/>
      <c r="CU119" s="110"/>
      <c r="CV119" s="110"/>
      <c r="CW119" s="110"/>
      <c r="CX119" s="110"/>
      <c r="CY119" s="110"/>
      <c r="CZ119" s="110"/>
      <c r="DA119" s="110"/>
      <c r="DB119" s="110"/>
      <c r="DC119" s="110"/>
      <c r="DD119" s="110"/>
      <c r="DE119" s="110"/>
      <c r="DF119" s="110"/>
      <c r="DG119" s="110"/>
      <c r="DH119" s="110"/>
      <c r="DI119" s="110"/>
      <c r="DJ119" s="110"/>
      <c r="DK119" s="110"/>
      <c r="DL119" s="110"/>
      <c r="DM119" s="110"/>
      <c r="DN119" s="110"/>
      <c r="DO119" s="110"/>
      <c r="DP119" s="110"/>
      <c r="DQ119" s="110"/>
      <c r="DR119" s="110"/>
      <c r="DS119" s="110"/>
      <c r="DT119" s="110"/>
      <c r="DU119" s="110"/>
      <c r="DV119" s="110"/>
      <c r="DW119" s="110"/>
      <c r="DX119" s="110"/>
      <c r="DY119" s="110"/>
      <c r="DZ119" s="110"/>
      <c r="EA119" s="110"/>
      <c r="EB119" s="110"/>
      <c r="EC119" s="110"/>
      <c r="ED119" s="110"/>
      <c r="EE119" s="110"/>
      <c r="EF119" s="110"/>
      <c r="EG119" s="110"/>
      <c r="EH119" s="110"/>
      <c r="EI119" s="110"/>
      <c r="EJ119" s="110"/>
      <c r="EK119" s="110"/>
      <c r="EL119" s="110"/>
      <c r="EM119" s="110"/>
      <c r="EN119" s="110"/>
      <c r="EO119" s="110"/>
      <c r="EP119" s="110"/>
      <c r="EQ119" s="110"/>
      <c r="ER119" s="110"/>
      <c r="ES119" s="110"/>
      <c r="ET119" s="110"/>
      <c r="EU119" s="110"/>
      <c r="EV119" s="110"/>
      <c r="EW119" s="110"/>
      <c r="EX119" s="110"/>
      <c r="EY119" s="110"/>
      <c r="EZ119" s="110"/>
      <c r="FA119" s="110"/>
      <c r="FB119" s="110"/>
      <c r="FC119" s="110"/>
      <c r="FD119" s="110"/>
      <c r="FE119" s="110"/>
      <c r="FF119" s="110"/>
      <c r="FG119" s="110"/>
      <c r="FH119" s="110"/>
      <c r="FI119" s="110"/>
      <c r="FJ119" s="110"/>
      <c r="FK119" s="110"/>
      <c r="FL119" s="110"/>
      <c r="FM119" s="110"/>
      <c r="FN119" s="110"/>
      <c r="FO119" s="110"/>
      <c r="FP119" s="110"/>
      <c r="FQ119" s="110"/>
      <c r="FR119" s="110"/>
      <c r="FS119" s="110"/>
      <c r="FT119" s="110"/>
      <c r="FU119" s="110"/>
      <c r="FV119" s="110"/>
      <c r="FW119" s="110"/>
      <c r="FX119" s="110"/>
      <c r="FY119" s="110"/>
      <c r="FZ119" s="110"/>
      <c r="GA119" s="110"/>
      <c r="GB119" s="110"/>
      <c r="GC119" s="110"/>
      <c r="GD119" s="110"/>
      <c r="GE119" s="110"/>
      <c r="GF119" s="110"/>
      <c r="GG119" s="110"/>
      <c r="GH119" s="110"/>
      <c r="GI119" s="110"/>
      <c r="GJ119" s="110"/>
      <c r="GK119" s="110"/>
      <c r="GL119" s="110"/>
      <c r="GM119" s="110"/>
      <c r="GN119" s="110"/>
      <c r="GO119" s="110"/>
      <c r="GP119" s="110"/>
      <c r="GQ119" s="110"/>
      <c r="GR119" s="110"/>
      <c r="GS119" s="110"/>
      <c r="GT119" s="110"/>
      <c r="GU119" s="110"/>
      <c r="GV119" s="110"/>
      <c r="GW119" s="110"/>
      <c r="GX119" s="110"/>
      <c r="GY119" s="110"/>
      <c r="GZ119" s="110"/>
      <c r="HA119" s="110"/>
      <c r="HB119" s="110"/>
      <c r="HC119" s="110"/>
      <c r="HD119" s="110"/>
      <c r="HE119" s="110"/>
      <c r="HF119" s="110"/>
      <c r="HG119" s="110"/>
      <c r="HH119" s="110"/>
      <c r="HI119" s="110"/>
      <c r="HJ119" s="110"/>
      <c r="HK119" s="110"/>
      <c r="HL119" s="110"/>
      <c r="HM119" s="110"/>
      <c r="HN119" s="110"/>
      <c r="HO119" s="110"/>
      <c r="HP119" s="110"/>
      <c r="HQ119" s="110"/>
      <c r="HR119" s="110"/>
      <c r="HS119" s="110"/>
      <c r="HT119" s="110"/>
      <c r="HU119" s="110"/>
      <c r="HV119" s="110"/>
      <c r="HW119" s="110"/>
      <c r="HX119" s="110"/>
      <c r="HY119" s="110"/>
      <c r="HZ119" s="110"/>
      <c r="IA119" s="110"/>
      <c r="IB119" s="110"/>
      <c r="IC119" s="110"/>
      <c r="ID119" s="110"/>
      <c r="IE119" s="110"/>
      <c r="IF119" s="110"/>
      <c r="IG119" s="110"/>
      <c r="IH119" s="110"/>
      <c r="II119" s="110"/>
      <c r="IJ119" s="110"/>
      <c r="IK119" s="110"/>
      <c r="IL119" s="110"/>
      <c r="IM119" s="110"/>
      <c r="IN119" s="110"/>
      <c r="IO119" s="110"/>
      <c r="IP119" s="110"/>
      <c r="IQ119" s="110"/>
      <c r="IR119" s="110"/>
      <c r="IS119" s="110"/>
      <c r="IT119" s="110"/>
      <c r="IU119" s="110"/>
      <c r="IV119" s="110"/>
    </row>
    <row r="120" spans="1:256" x14ac:dyDescent="0.2">
      <c r="A120" s="451" t="s">
        <v>266</v>
      </c>
      <c r="B120" s="449" t="s">
        <v>267</v>
      </c>
      <c r="C120" s="53">
        <v>2</v>
      </c>
      <c r="D120" s="512">
        <v>99930</v>
      </c>
      <c r="E120" s="53"/>
      <c r="F120" s="53"/>
      <c r="G120" s="53"/>
      <c r="H120" s="53"/>
      <c r="I120" s="53">
        <v>0</v>
      </c>
      <c r="J120" s="53">
        <v>2</v>
      </c>
      <c r="K120" s="512">
        <v>99930</v>
      </c>
      <c r="L120" s="512">
        <v>5.6179183438677595E-2</v>
      </c>
      <c r="M120" s="512">
        <v>9.2123445416858588E-2</v>
      </c>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c r="AO120" s="110"/>
      <c r="AP120" s="110"/>
      <c r="AQ120" s="110"/>
      <c r="AR120" s="110"/>
      <c r="AS120" s="110"/>
      <c r="AT120" s="110"/>
      <c r="AU120" s="110"/>
      <c r="AV120" s="110"/>
      <c r="AW120" s="110"/>
      <c r="AX120" s="110"/>
      <c r="AY120" s="110"/>
      <c r="AZ120" s="110"/>
      <c r="BA120" s="110"/>
      <c r="BB120" s="110"/>
      <c r="BC120" s="110"/>
      <c r="BD120" s="110"/>
      <c r="BE120" s="110"/>
      <c r="BF120" s="110"/>
      <c r="BG120" s="110"/>
      <c r="BH120" s="110"/>
      <c r="BI120" s="110"/>
      <c r="BJ120" s="110"/>
      <c r="BK120" s="110"/>
      <c r="BL120" s="110"/>
      <c r="BM120" s="110"/>
      <c r="BN120" s="110"/>
      <c r="BO120" s="110"/>
      <c r="BP120" s="110"/>
      <c r="BQ120" s="110"/>
      <c r="BR120" s="110"/>
      <c r="BS120" s="110"/>
      <c r="BT120" s="110"/>
      <c r="BU120" s="110"/>
      <c r="BV120" s="110"/>
      <c r="BW120" s="110"/>
      <c r="BX120" s="110"/>
      <c r="BY120" s="110"/>
      <c r="BZ120" s="110"/>
      <c r="CA120" s="110"/>
      <c r="CB120" s="110"/>
      <c r="CC120" s="110"/>
      <c r="CD120" s="110"/>
      <c r="CE120" s="110"/>
      <c r="CF120" s="110"/>
      <c r="CG120" s="110"/>
      <c r="CH120" s="110"/>
      <c r="CI120" s="110"/>
      <c r="CJ120" s="110"/>
      <c r="CK120" s="110"/>
      <c r="CL120" s="110"/>
      <c r="CM120" s="110"/>
      <c r="CN120" s="110"/>
      <c r="CO120" s="110"/>
      <c r="CP120" s="110"/>
      <c r="CQ120" s="110"/>
      <c r="CR120" s="110"/>
      <c r="CS120" s="110"/>
      <c r="CT120" s="110"/>
      <c r="CU120" s="110"/>
      <c r="CV120" s="110"/>
      <c r="CW120" s="110"/>
      <c r="CX120" s="110"/>
      <c r="CY120" s="110"/>
      <c r="CZ120" s="110"/>
      <c r="DA120" s="110"/>
      <c r="DB120" s="110"/>
      <c r="DC120" s="110"/>
      <c r="DD120" s="110"/>
      <c r="DE120" s="110"/>
      <c r="DF120" s="110"/>
      <c r="DG120" s="110"/>
      <c r="DH120" s="110"/>
      <c r="DI120" s="110"/>
      <c r="DJ120" s="110"/>
      <c r="DK120" s="110"/>
      <c r="DL120" s="110"/>
      <c r="DM120" s="110"/>
      <c r="DN120" s="110"/>
      <c r="DO120" s="110"/>
      <c r="DP120" s="110"/>
      <c r="DQ120" s="110"/>
      <c r="DR120" s="110"/>
      <c r="DS120" s="110"/>
      <c r="DT120" s="110"/>
      <c r="DU120" s="110"/>
      <c r="DV120" s="110"/>
      <c r="DW120" s="110"/>
      <c r="DX120" s="110"/>
      <c r="DY120" s="110"/>
      <c r="DZ120" s="110"/>
      <c r="EA120" s="110"/>
      <c r="EB120" s="110"/>
      <c r="EC120" s="110"/>
      <c r="ED120" s="110"/>
      <c r="EE120" s="110"/>
      <c r="EF120" s="110"/>
      <c r="EG120" s="110"/>
      <c r="EH120" s="110"/>
      <c r="EI120" s="110"/>
      <c r="EJ120" s="110"/>
      <c r="EK120" s="110"/>
      <c r="EL120" s="110"/>
      <c r="EM120" s="110"/>
      <c r="EN120" s="110"/>
      <c r="EO120" s="110"/>
      <c r="EP120" s="110"/>
      <c r="EQ120" s="110"/>
      <c r="ER120" s="110"/>
      <c r="ES120" s="110"/>
      <c r="ET120" s="110"/>
      <c r="EU120" s="110"/>
      <c r="EV120" s="110"/>
      <c r="EW120" s="110"/>
      <c r="EX120" s="110"/>
      <c r="EY120" s="110"/>
      <c r="EZ120" s="110"/>
      <c r="FA120" s="110"/>
      <c r="FB120" s="110"/>
      <c r="FC120" s="110"/>
      <c r="FD120" s="110"/>
      <c r="FE120" s="110"/>
      <c r="FF120" s="110"/>
      <c r="FG120" s="110"/>
      <c r="FH120" s="110"/>
      <c r="FI120" s="110"/>
      <c r="FJ120" s="110"/>
      <c r="FK120" s="110"/>
      <c r="FL120" s="110"/>
      <c r="FM120" s="110"/>
      <c r="FN120" s="110"/>
      <c r="FO120" s="110"/>
      <c r="FP120" s="110"/>
      <c r="FQ120" s="110"/>
      <c r="FR120" s="110"/>
      <c r="FS120" s="110"/>
      <c r="FT120" s="110"/>
      <c r="FU120" s="110"/>
      <c r="FV120" s="110"/>
      <c r="FW120" s="110"/>
      <c r="FX120" s="110"/>
      <c r="FY120" s="110"/>
      <c r="FZ120" s="110"/>
      <c r="GA120" s="110"/>
      <c r="GB120" s="110"/>
      <c r="GC120" s="110"/>
      <c r="GD120" s="110"/>
      <c r="GE120" s="110"/>
      <c r="GF120" s="110"/>
      <c r="GG120" s="110"/>
      <c r="GH120" s="110"/>
      <c r="GI120" s="110"/>
      <c r="GJ120" s="110"/>
      <c r="GK120" s="110"/>
      <c r="GL120" s="110"/>
      <c r="GM120" s="110"/>
      <c r="GN120" s="110"/>
      <c r="GO120" s="110"/>
      <c r="GP120" s="110"/>
      <c r="GQ120" s="110"/>
      <c r="GR120" s="110"/>
      <c r="GS120" s="110"/>
      <c r="GT120" s="110"/>
      <c r="GU120" s="110"/>
      <c r="GV120" s="110"/>
      <c r="GW120" s="110"/>
      <c r="GX120" s="110"/>
      <c r="GY120" s="110"/>
      <c r="GZ120" s="110"/>
      <c r="HA120" s="110"/>
      <c r="HB120" s="110"/>
      <c r="HC120" s="110"/>
      <c r="HD120" s="110"/>
      <c r="HE120" s="110"/>
      <c r="HF120" s="110"/>
      <c r="HG120" s="110"/>
      <c r="HH120" s="110"/>
      <c r="HI120" s="110"/>
      <c r="HJ120" s="110"/>
      <c r="HK120" s="110"/>
      <c r="HL120" s="110"/>
      <c r="HM120" s="110"/>
      <c r="HN120" s="110"/>
      <c r="HO120" s="110"/>
      <c r="HP120" s="110"/>
      <c r="HQ120" s="110"/>
      <c r="HR120" s="110"/>
      <c r="HS120" s="110"/>
      <c r="HT120" s="110"/>
      <c r="HU120" s="110"/>
      <c r="HV120" s="110"/>
      <c r="HW120" s="110"/>
      <c r="HX120" s="110"/>
      <c r="HY120" s="110"/>
      <c r="HZ120" s="110"/>
      <c r="IA120" s="110"/>
      <c r="IB120" s="110"/>
      <c r="IC120" s="110"/>
      <c r="ID120" s="110"/>
      <c r="IE120" s="110"/>
      <c r="IF120" s="110"/>
      <c r="IG120" s="110"/>
      <c r="IH120" s="110"/>
      <c r="II120" s="110"/>
      <c r="IJ120" s="110"/>
      <c r="IK120" s="110"/>
      <c r="IL120" s="110"/>
      <c r="IM120" s="110"/>
      <c r="IN120" s="110"/>
      <c r="IO120" s="110"/>
      <c r="IP120" s="110"/>
      <c r="IQ120" s="110"/>
      <c r="IR120" s="110"/>
      <c r="IS120" s="110"/>
      <c r="IT120" s="110"/>
      <c r="IU120" s="110"/>
      <c r="IV120" s="110"/>
    </row>
    <row r="121" spans="1:256" x14ac:dyDescent="0.2">
      <c r="A121" s="452" t="s">
        <v>541</v>
      </c>
      <c r="B121" s="450" t="s">
        <v>542</v>
      </c>
      <c r="C121" s="53">
        <v>1</v>
      </c>
      <c r="D121" s="512">
        <v>59952.33</v>
      </c>
      <c r="E121" s="53"/>
      <c r="F121" s="53"/>
      <c r="G121" s="53"/>
      <c r="H121" s="53"/>
      <c r="I121" s="53">
        <v>0</v>
      </c>
      <c r="J121" s="53">
        <v>1</v>
      </c>
      <c r="K121" s="512">
        <v>59952.33</v>
      </c>
      <c r="L121" s="512">
        <v>3.3704322472191871E-2</v>
      </c>
      <c r="M121" s="512">
        <v>4.6061722708429294E-2</v>
      </c>
      <c r="N121" s="110"/>
      <c r="O121" s="110"/>
      <c r="P121" s="110"/>
      <c r="Q121" s="110"/>
      <c r="R121" s="110"/>
      <c r="S121" s="110"/>
      <c r="T121" s="110"/>
      <c r="U121" s="110"/>
      <c r="V121" s="110"/>
      <c r="W121" s="110"/>
      <c r="X121" s="110"/>
      <c r="Y121" s="110"/>
      <c r="Z121" s="110"/>
      <c r="AA121" s="110"/>
      <c r="AB121" s="110"/>
      <c r="AC121" s="110"/>
      <c r="AD121" s="110"/>
      <c r="AE121" s="110"/>
      <c r="AF121" s="110"/>
      <c r="AG121" s="110"/>
      <c r="AH121" s="110"/>
      <c r="AI121" s="110"/>
      <c r="AJ121" s="110"/>
      <c r="AK121" s="110"/>
      <c r="AL121" s="110"/>
      <c r="AM121" s="110"/>
      <c r="AN121" s="110"/>
      <c r="AO121" s="110"/>
      <c r="AP121" s="110"/>
      <c r="AQ121" s="110"/>
      <c r="AR121" s="110"/>
      <c r="AS121" s="110"/>
      <c r="AT121" s="110"/>
      <c r="AU121" s="110"/>
      <c r="AV121" s="110"/>
      <c r="AW121" s="110"/>
      <c r="AX121" s="110"/>
      <c r="AY121" s="110"/>
      <c r="AZ121" s="110"/>
      <c r="BA121" s="110"/>
      <c r="BB121" s="110"/>
      <c r="BC121" s="110"/>
      <c r="BD121" s="110"/>
      <c r="BE121" s="110"/>
      <c r="BF121" s="110"/>
      <c r="BG121" s="110"/>
      <c r="BH121" s="110"/>
      <c r="BI121" s="110"/>
      <c r="BJ121" s="110"/>
      <c r="BK121" s="110"/>
      <c r="BL121" s="110"/>
      <c r="BM121" s="110"/>
      <c r="BN121" s="110"/>
      <c r="BO121" s="110"/>
      <c r="BP121" s="110"/>
      <c r="BQ121" s="110"/>
      <c r="BR121" s="110"/>
      <c r="BS121" s="110"/>
      <c r="BT121" s="110"/>
      <c r="BU121" s="110"/>
      <c r="BV121" s="110"/>
      <c r="BW121" s="110"/>
      <c r="BX121" s="110"/>
      <c r="BY121" s="110"/>
      <c r="BZ121" s="110"/>
      <c r="CA121" s="110"/>
      <c r="CB121" s="110"/>
      <c r="CC121" s="110"/>
      <c r="CD121" s="110"/>
      <c r="CE121" s="110"/>
      <c r="CF121" s="110"/>
      <c r="CG121" s="110"/>
      <c r="CH121" s="110"/>
      <c r="CI121" s="110"/>
      <c r="CJ121" s="110"/>
      <c r="CK121" s="110"/>
      <c r="CL121" s="110"/>
      <c r="CM121" s="110"/>
      <c r="CN121" s="110"/>
      <c r="CO121" s="110"/>
      <c r="CP121" s="110"/>
      <c r="CQ121" s="110"/>
      <c r="CR121" s="110"/>
      <c r="CS121" s="110"/>
      <c r="CT121" s="110"/>
      <c r="CU121" s="110"/>
      <c r="CV121" s="110"/>
      <c r="CW121" s="110"/>
      <c r="CX121" s="110"/>
      <c r="CY121" s="110"/>
      <c r="CZ121" s="110"/>
      <c r="DA121" s="110"/>
      <c r="DB121" s="110"/>
      <c r="DC121" s="110"/>
      <c r="DD121" s="110"/>
      <c r="DE121" s="110"/>
      <c r="DF121" s="110"/>
      <c r="DG121" s="110"/>
      <c r="DH121" s="110"/>
      <c r="DI121" s="110"/>
      <c r="DJ121" s="110"/>
      <c r="DK121" s="110"/>
      <c r="DL121" s="110"/>
      <c r="DM121" s="110"/>
      <c r="DN121" s="110"/>
      <c r="DO121" s="110"/>
      <c r="DP121" s="110"/>
      <c r="DQ121" s="110"/>
      <c r="DR121" s="110"/>
      <c r="DS121" s="110"/>
      <c r="DT121" s="110"/>
      <c r="DU121" s="110"/>
      <c r="DV121" s="110"/>
      <c r="DW121" s="110"/>
      <c r="DX121" s="110"/>
      <c r="DY121" s="110"/>
      <c r="DZ121" s="110"/>
      <c r="EA121" s="110"/>
      <c r="EB121" s="110"/>
      <c r="EC121" s="110"/>
      <c r="ED121" s="110"/>
      <c r="EE121" s="110"/>
      <c r="EF121" s="110"/>
      <c r="EG121" s="110"/>
      <c r="EH121" s="110"/>
      <c r="EI121" s="110"/>
      <c r="EJ121" s="110"/>
      <c r="EK121" s="110"/>
      <c r="EL121" s="110"/>
      <c r="EM121" s="110"/>
      <c r="EN121" s="110"/>
      <c r="EO121" s="110"/>
      <c r="EP121" s="110"/>
      <c r="EQ121" s="110"/>
      <c r="ER121" s="110"/>
      <c r="ES121" s="110"/>
      <c r="ET121" s="110"/>
      <c r="EU121" s="110"/>
      <c r="EV121" s="110"/>
      <c r="EW121" s="110"/>
      <c r="EX121" s="110"/>
      <c r="EY121" s="110"/>
      <c r="EZ121" s="110"/>
      <c r="FA121" s="110"/>
      <c r="FB121" s="110"/>
      <c r="FC121" s="110"/>
      <c r="FD121" s="110"/>
      <c r="FE121" s="110"/>
      <c r="FF121" s="110"/>
      <c r="FG121" s="110"/>
      <c r="FH121" s="110"/>
      <c r="FI121" s="110"/>
      <c r="FJ121" s="110"/>
      <c r="FK121" s="110"/>
      <c r="FL121" s="110"/>
      <c r="FM121" s="110"/>
      <c r="FN121" s="110"/>
      <c r="FO121" s="110"/>
      <c r="FP121" s="110"/>
      <c r="FQ121" s="110"/>
      <c r="FR121" s="110"/>
      <c r="FS121" s="110"/>
      <c r="FT121" s="110"/>
      <c r="FU121" s="110"/>
      <c r="FV121" s="110"/>
      <c r="FW121" s="110"/>
      <c r="FX121" s="110"/>
      <c r="FY121" s="110"/>
      <c r="FZ121" s="110"/>
      <c r="GA121" s="110"/>
      <c r="GB121" s="110"/>
      <c r="GC121" s="110"/>
      <c r="GD121" s="110"/>
      <c r="GE121" s="110"/>
      <c r="GF121" s="110"/>
      <c r="GG121" s="110"/>
      <c r="GH121" s="110"/>
      <c r="GI121" s="110"/>
      <c r="GJ121" s="110"/>
      <c r="GK121" s="110"/>
      <c r="GL121" s="110"/>
      <c r="GM121" s="110"/>
      <c r="GN121" s="110"/>
      <c r="GO121" s="110"/>
      <c r="GP121" s="110"/>
      <c r="GQ121" s="110"/>
      <c r="GR121" s="110"/>
      <c r="GS121" s="110"/>
      <c r="GT121" s="110"/>
      <c r="GU121" s="110"/>
      <c r="GV121" s="110"/>
      <c r="GW121" s="110"/>
      <c r="GX121" s="110"/>
      <c r="GY121" s="110"/>
      <c r="GZ121" s="110"/>
      <c r="HA121" s="110"/>
      <c r="HB121" s="110"/>
      <c r="HC121" s="110"/>
      <c r="HD121" s="110"/>
      <c r="HE121" s="110"/>
      <c r="HF121" s="110"/>
      <c r="HG121" s="110"/>
      <c r="HH121" s="110"/>
      <c r="HI121" s="110"/>
      <c r="HJ121" s="110"/>
      <c r="HK121" s="110"/>
      <c r="HL121" s="110"/>
      <c r="HM121" s="110"/>
      <c r="HN121" s="110"/>
      <c r="HO121" s="110"/>
      <c r="HP121" s="110"/>
      <c r="HQ121" s="110"/>
      <c r="HR121" s="110"/>
      <c r="HS121" s="110"/>
      <c r="HT121" s="110"/>
      <c r="HU121" s="110"/>
      <c r="HV121" s="110"/>
      <c r="HW121" s="110"/>
      <c r="HX121" s="110"/>
      <c r="HY121" s="110"/>
      <c r="HZ121" s="110"/>
      <c r="IA121" s="110"/>
      <c r="IB121" s="110"/>
      <c r="IC121" s="110"/>
      <c r="ID121" s="110"/>
      <c r="IE121" s="110"/>
      <c r="IF121" s="110"/>
      <c r="IG121" s="110"/>
      <c r="IH121" s="110"/>
      <c r="II121" s="110"/>
      <c r="IJ121" s="110"/>
      <c r="IK121" s="110"/>
      <c r="IL121" s="110"/>
      <c r="IM121" s="110"/>
      <c r="IN121" s="110"/>
      <c r="IO121" s="110"/>
      <c r="IP121" s="110"/>
      <c r="IQ121" s="110"/>
      <c r="IR121" s="110"/>
      <c r="IS121" s="110"/>
      <c r="IT121" s="110"/>
      <c r="IU121" s="110"/>
      <c r="IV121" s="110"/>
    </row>
    <row r="122" spans="1:256" ht="22.5" customHeight="1" x14ac:dyDescent="0.2">
      <c r="A122" s="846" t="s">
        <v>268</v>
      </c>
      <c r="B122" s="846"/>
      <c r="C122" s="613">
        <v>2052</v>
      </c>
      <c r="D122" s="611">
        <v>178231899.6700002</v>
      </c>
      <c r="E122" s="613">
        <v>36</v>
      </c>
      <c r="F122" s="611">
        <v>758122.24</v>
      </c>
      <c r="G122" s="613">
        <v>37</v>
      </c>
      <c r="H122" s="611">
        <v>-1112748.0100000002</v>
      </c>
      <c r="I122" s="613">
        <v>46</v>
      </c>
      <c r="J122" s="613">
        <v>2171</v>
      </c>
      <c r="K122" s="611">
        <v>177877273.90000004</v>
      </c>
      <c r="L122" s="656">
        <v>100</v>
      </c>
      <c r="M122" s="656">
        <v>100</v>
      </c>
      <c r="O122" s="8">
        <f>F122*100/D122</f>
        <v>0.42535721237538171</v>
      </c>
    </row>
    <row r="123" spans="1:256" x14ac:dyDescent="0.2">
      <c r="A123" s="86"/>
      <c r="B123" s="87"/>
      <c r="C123" s="88"/>
      <c r="D123" s="89"/>
      <c r="E123" s="88"/>
      <c r="F123" s="89"/>
      <c r="G123" s="88"/>
      <c r="H123" s="89"/>
      <c r="I123" s="88"/>
      <c r="J123" s="86"/>
      <c r="K123" s="89"/>
      <c r="L123" s="90"/>
      <c r="M123" s="90"/>
      <c r="N123" s="70"/>
      <c r="O123" s="70">
        <f>H122*100/D122</f>
        <v>-0.62432595515184131</v>
      </c>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c r="BL123" s="70"/>
      <c r="BM123" s="70"/>
      <c r="BN123" s="70"/>
      <c r="BO123" s="70"/>
      <c r="BP123" s="70"/>
      <c r="BQ123" s="70"/>
      <c r="BR123" s="70"/>
      <c r="BS123" s="70"/>
      <c r="BT123" s="70"/>
      <c r="BU123" s="70"/>
      <c r="BV123" s="70"/>
      <c r="BW123" s="70"/>
      <c r="BX123" s="70"/>
      <c r="BY123" s="70"/>
      <c r="BZ123" s="70"/>
      <c r="CA123" s="70"/>
      <c r="CB123" s="70"/>
      <c r="CC123" s="70"/>
      <c r="CD123" s="70"/>
      <c r="CE123" s="70"/>
      <c r="CF123" s="70"/>
      <c r="CG123" s="70"/>
      <c r="CH123" s="70"/>
      <c r="CI123" s="70"/>
      <c r="CJ123" s="70"/>
      <c r="CK123" s="70"/>
      <c r="CL123" s="70"/>
      <c r="CM123" s="70"/>
      <c r="CN123" s="70"/>
      <c r="CO123" s="70"/>
      <c r="CP123" s="70"/>
      <c r="CQ123" s="70"/>
      <c r="CR123" s="70"/>
      <c r="CS123" s="70"/>
      <c r="CT123" s="70"/>
      <c r="CU123" s="70"/>
      <c r="CV123" s="70"/>
      <c r="CW123" s="70"/>
      <c r="CX123" s="70"/>
      <c r="CY123" s="70"/>
      <c r="CZ123" s="70"/>
      <c r="DA123" s="70"/>
      <c r="DB123" s="70"/>
      <c r="DC123" s="70"/>
      <c r="DD123" s="70"/>
      <c r="DE123" s="70"/>
      <c r="DF123" s="70"/>
      <c r="DG123" s="70"/>
      <c r="DH123" s="70"/>
      <c r="DI123" s="70"/>
      <c r="DJ123" s="70"/>
      <c r="DK123" s="70"/>
      <c r="DL123" s="70"/>
      <c r="DM123" s="70"/>
      <c r="DN123" s="70"/>
      <c r="DO123" s="70"/>
      <c r="DP123" s="70"/>
      <c r="DQ123" s="70"/>
      <c r="DR123" s="70"/>
      <c r="DS123" s="70"/>
      <c r="DT123" s="70"/>
      <c r="DU123" s="70"/>
      <c r="DV123" s="70"/>
      <c r="DW123" s="70"/>
      <c r="DX123" s="70"/>
      <c r="DY123" s="70"/>
      <c r="DZ123" s="70"/>
      <c r="EA123" s="70"/>
      <c r="EB123" s="70"/>
      <c r="EC123" s="70"/>
      <c r="ED123" s="70"/>
      <c r="EE123" s="70"/>
      <c r="EF123" s="70"/>
      <c r="EG123" s="70"/>
      <c r="EH123" s="70"/>
      <c r="EI123" s="70"/>
      <c r="EJ123" s="70"/>
      <c r="EK123" s="70"/>
      <c r="EL123" s="70"/>
      <c r="EM123" s="70"/>
      <c r="EN123" s="70"/>
      <c r="EO123" s="70"/>
      <c r="EP123" s="70"/>
      <c r="EQ123" s="70"/>
      <c r="ER123" s="70"/>
      <c r="ES123" s="70"/>
      <c r="ET123" s="70"/>
      <c r="EU123" s="70"/>
      <c r="EV123" s="70"/>
      <c r="EW123" s="70"/>
      <c r="EX123" s="70"/>
      <c r="EY123" s="70"/>
      <c r="EZ123" s="70"/>
      <c r="FA123" s="70"/>
      <c r="FB123" s="70"/>
      <c r="FC123" s="70"/>
      <c r="FD123" s="70"/>
      <c r="FE123" s="70"/>
      <c r="FF123" s="70"/>
      <c r="FG123" s="70"/>
      <c r="FH123" s="70"/>
      <c r="FI123" s="70"/>
      <c r="FJ123" s="70"/>
      <c r="FK123" s="70"/>
      <c r="FL123" s="70"/>
      <c r="FM123" s="70"/>
      <c r="FN123" s="70"/>
      <c r="FO123" s="70"/>
      <c r="FP123" s="70"/>
      <c r="FQ123" s="70"/>
      <c r="FR123" s="70"/>
      <c r="FS123" s="70"/>
      <c r="FT123" s="70"/>
      <c r="FU123" s="70"/>
      <c r="FV123" s="70"/>
      <c r="FW123" s="70"/>
      <c r="FX123" s="70"/>
      <c r="FY123" s="70"/>
      <c r="FZ123" s="70"/>
      <c r="GA123" s="70"/>
      <c r="GB123" s="70"/>
      <c r="GC123" s="70"/>
      <c r="GD123" s="70"/>
      <c r="GE123" s="70"/>
      <c r="GF123" s="70"/>
      <c r="GG123" s="70"/>
      <c r="GH123" s="70"/>
      <c r="GI123" s="70"/>
      <c r="GJ123" s="70"/>
      <c r="GK123" s="70"/>
      <c r="GL123" s="70"/>
      <c r="GM123" s="70"/>
      <c r="GN123" s="70"/>
      <c r="GO123" s="70"/>
      <c r="GP123" s="70"/>
      <c r="GQ123" s="70"/>
      <c r="GR123" s="70"/>
      <c r="GS123" s="70"/>
      <c r="GT123" s="70"/>
      <c r="GU123" s="70"/>
      <c r="GV123" s="70"/>
      <c r="GW123" s="70"/>
      <c r="GX123" s="70"/>
      <c r="GY123" s="70"/>
      <c r="GZ123" s="70"/>
      <c r="HA123" s="70"/>
      <c r="HB123" s="70"/>
      <c r="HC123" s="70"/>
      <c r="HD123" s="70"/>
      <c r="HE123" s="70"/>
      <c r="HF123" s="70"/>
      <c r="HG123" s="70"/>
      <c r="HH123" s="70"/>
      <c r="HI123" s="70"/>
      <c r="HJ123" s="70"/>
      <c r="HK123" s="70"/>
      <c r="HL123" s="70"/>
      <c r="HM123" s="70"/>
      <c r="HN123" s="70"/>
      <c r="HO123" s="70"/>
      <c r="HP123" s="70"/>
      <c r="HQ123" s="70"/>
      <c r="HR123" s="70"/>
      <c r="HS123" s="70"/>
      <c r="HT123" s="70"/>
      <c r="HU123" s="70"/>
      <c r="HV123" s="70"/>
      <c r="HW123" s="70"/>
      <c r="HX123" s="70"/>
      <c r="HY123" s="70"/>
      <c r="HZ123" s="70"/>
      <c r="IA123" s="70"/>
      <c r="IB123" s="70"/>
      <c r="IC123" s="70"/>
      <c r="ID123" s="70"/>
      <c r="IE123" s="70"/>
      <c r="IF123" s="70"/>
      <c r="IG123" s="70"/>
      <c r="IH123" s="70"/>
      <c r="II123" s="70"/>
      <c r="IJ123" s="70"/>
      <c r="IK123" s="70"/>
      <c r="IL123" s="70"/>
      <c r="IM123" s="70"/>
      <c r="IN123" s="70"/>
      <c r="IO123" s="70"/>
      <c r="IP123" s="70"/>
      <c r="IQ123" s="70"/>
      <c r="IR123" s="70"/>
      <c r="IS123" s="70"/>
      <c r="IT123" s="70"/>
      <c r="IU123" s="70"/>
      <c r="IV123" s="70"/>
    </row>
    <row r="124" spans="1:256" x14ac:dyDescent="0.2">
      <c r="A124" s="86"/>
      <c r="B124" s="87" t="s">
        <v>269</v>
      </c>
      <c r="C124" s="88"/>
      <c r="D124" s="89"/>
      <c r="E124" s="88"/>
      <c r="F124" s="89"/>
      <c r="G124" s="88"/>
      <c r="H124" s="89"/>
      <c r="I124" s="88"/>
      <c r="J124" s="86"/>
      <c r="K124" s="89"/>
      <c r="L124" s="90"/>
      <c r="M124" s="9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c r="BL124" s="70"/>
      <c r="BM124" s="70"/>
      <c r="BN124" s="70"/>
      <c r="BO124" s="70"/>
      <c r="BP124" s="70"/>
      <c r="BQ124" s="70"/>
      <c r="BR124" s="70"/>
      <c r="BS124" s="70"/>
      <c r="BT124" s="70"/>
      <c r="BU124" s="70"/>
      <c r="BV124" s="70"/>
      <c r="BW124" s="70"/>
      <c r="BX124" s="70"/>
      <c r="BY124" s="70"/>
      <c r="BZ124" s="70"/>
      <c r="CA124" s="70"/>
      <c r="CB124" s="70"/>
      <c r="CC124" s="70"/>
      <c r="CD124" s="70"/>
      <c r="CE124" s="70"/>
      <c r="CF124" s="70"/>
      <c r="CG124" s="70"/>
      <c r="CH124" s="70"/>
      <c r="CI124" s="70"/>
      <c r="CJ124" s="70"/>
      <c r="CK124" s="70"/>
      <c r="CL124" s="70"/>
      <c r="CM124" s="70"/>
      <c r="CN124" s="70"/>
      <c r="CO124" s="70"/>
      <c r="CP124" s="70"/>
      <c r="CQ124" s="70"/>
      <c r="CR124" s="70"/>
      <c r="CS124" s="70"/>
      <c r="CT124" s="70"/>
      <c r="CU124" s="70"/>
      <c r="CV124" s="70"/>
      <c r="CW124" s="70"/>
      <c r="CX124" s="70"/>
      <c r="CY124" s="70"/>
      <c r="CZ124" s="70"/>
      <c r="DA124" s="70"/>
      <c r="DB124" s="70"/>
      <c r="DC124" s="70"/>
      <c r="DD124" s="70"/>
      <c r="DE124" s="70"/>
      <c r="DF124" s="70"/>
      <c r="DG124" s="70"/>
      <c r="DH124" s="70"/>
      <c r="DI124" s="70"/>
      <c r="DJ124" s="70"/>
      <c r="DK124" s="70"/>
      <c r="DL124" s="70"/>
      <c r="DM124" s="70"/>
      <c r="DN124" s="70"/>
      <c r="DO124" s="70"/>
      <c r="DP124" s="70"/>
      <c r="DQ124" s="70"/>
      <c r="DR124" s="70"/>
      <c r="DS124" s="70"/>
      <c r="DT124" s="70"/>
      <c r="DU124" s="70"/>
      <c r="DV124" s="70"/>
      <c r="DW124" s="70"/>
      <c r="DX124" s="70"/>
      <c r="DY124" s="70"/>
      <c r="DZ124" s="70"/>
      <c r="EA124" s="70"/>
      <c r="EB124" s="70"/>
      <c r="EC124" s="70"/>
      <c r="ED124" s="70"/>
      <c r="EE124" s="70"/>
      <c r="EF124" s="70"/>
      <c r="EG124" s="70"/>
      <c r="EH124" s="70"/>
      <c r="EI124" s="70"/>
      <c r="EJ124" s="70"/>
      <c r="EK124" s="70"/>
      <c r="EL124" s="70"/>
      <c r="EM124" s="70"/>
      <c r="EN124" s="70"/>
      <c r="EO124" s="70"/>
      <c r="EP124" s="70"/>
      <c r="EQ124" s="70"/>
      <c r="ER124" s="70"/>
      <c r="ES124" s="70"/>
      <c r="ET124" s="70"/>
      <c r="EU124" s="70"/>
      <c r="EV124" s="70"/>
      <c r="EW124" s="70"/>
      <c r="EX124" s="70"/>
      <c r="EY124" s="70"/>
      <c r="EZ124" s="70"/>
      <c r="FA124" s="70"/>
      <c r="FB124" s="70"/>
      <c r="FC124" s="70"/>
      <c r="FD124" s="70"/>
      <c r="FE124" s="70"/>
      <c r="FF124" s="70"/>
      <c r="FG124" s="70"/>
      <c r="FH124" s="70"/>
      <c r="FI124" s="70"/>
      <c r="FJ124" s="70"/>
      <c r="FK124" s="70"/>
      <c r="FL124" s="70"/>
      <c r="FM124" s="70"/>
      <c r="FN124" s="70"/>
      <c r="FO124" s="70"/>
      <c r="FP124" s="70"/>
      <c r="FQ124" s="70"/>
      <c r="FR124" s="70"/>
      <c r="FS124" s="70"/>
      <c r="FT124" s="70"/>
      <c r="FU124" s="70"/>
      <c r="FV124" s="70"/>
      <c r="FW124" s="70"/>
      <c r="FX124" s="70"/>
      <c r="FY124" s="70"/>
      <c r="FZ124" s="70"/>
      <c r="GA124" s="70"/>
      <c r="GB124" s="70"/>
      <c r="GC124" s="70"/>
      <c r="GD124" s="70"/>
      <c r="GE124" s="70"/>
      <c r="GF124" s="70"/>
      <c r="GG124" s="70"/>
      <c r="GH124" s="70"/>
      <c r="GI124" s="70"/>
      <c r="GJ124" s="70"/>
      <c r="GK124" s="70"/>
      <c r="GL124" s="70"/>
      <c r="GM124" s="70"/>
      <c r="GN124" s="70"/>
      <c r="GO124" s="70"/>
      <c r="GP124" s="70"/>
      <c r="GQ124" s="70"/>
      <c r="GR124" s="70"/>
      <c r="GS124" s="70"/>
      <c r="GT124" s="70"/>
      <c r="GU124" s="70"/>
      <c r="GV124" s="70"/>
      <c r="GW124" s="70"/>
      <c r="GX124" s="70"/>
      <c r="GY124" s="70"/>
      <c r="GZ124" s="70"/>
      <c r="HA124" s="70"/>
      <c r="HB124" s="70"/>
      <c r="HC124" s="70"/>
      <c r="HD124" s="70"/>
      <c r="HE124" s="70"/>
      <c r="HF124" s="70"/>
      <c r="HG124" s="70"/>
      <c r="HH124" s="70"/>
      <c r="HI124" s="70"/>
      <c r="HJ124" s="70"/>
      <c r="HK124" s="70"/>
      <c r="HL124" s="70"/>
      <c r="HM124" s="70"/>
      <c r="HN124" s="70"/>
      <c r="HO124" s="70"/>
      <c r="HP124" s="70"/>
      <c r="HQ124" s="70"/>
      <c r="HR124" s="70"/>
      <c r="HS124" s="70"/>
      <c r="HT124" s="70"/>
      <c r="HU124" s="70"/>
      <c r="HV124" s="70"/>
      <c r="HW124" s="70"/>
      <c r="HX124" s="70"/>
      <c r="HY124" s="70"/>
      <c r="HZ124" s="70"/>
      <c r="IA124" s="70"/>
      <c r="IB124" s="70"/>
      <c r="IC124" s="70"/>
      <c r="ID124" s="70"/>
      <c r="IE124" s="70"/>
      <c r="IF124" s="70"/>
      <c r="IG124" s="70"/>
      <c r="IH124" s="70"/>
      <c r="II124" s="70"/>
      <c r="IJ124" s="70"/>
      <c r="IK124" s="70"/>
      <c r="IL124" s="70"/>
      <c r="IM124" s="70"/>
      <c r="IN124" s="70"/>
      <c r="IO124" s="70"/>
      <c r="IP124" s="70"/>
      <c r="IQ124" s="70"/>
      <c r="IR124" s="70"/>
      <c r="IS124" s="70"/>
      <c r="IT124" s="70"/>
      <c r="IU124" s="70"/>
      <c r="IV124" s="70"/>
    </row>
    <row r="125" spans="1:256" x14ac:dyDescent="0.2">
      <c r="A125" s="60"/>
      <c r="B125" s="87" t="s">
        <v>270</v>
      </c>
      <c r="C125" s="65">
        <v>547</v>
      </c>
      <c r="D125" s="71">
        <v>24475389.169999998</v>
      </c>
      <c r="E125" s="65">
        <v>4</v>
      </c>
      <c r="F125" s="71">
        <v>27635.54</v>
      </c>
      <c r="G125" s="65">
        <v>10</v>
      </c>
      <c r="H125" s="71">
        <v>-156177.41</v>
      </c>
      <c r="I125" s="65">
        <v>17</v>
      </c>
      <c r="J125" s="65">
        <v>578</v>
      </c>
      <c r="K125" s="71">
        <v>24346847.299999997</v>
      </c>
      <c r="L125" s="66">
        <v>13.68744121505226</v>
      </c>
      <c r="M125" s="66">
        <v>26.62367572547214</v>
      </c>
      <c r="O125" s="68">
        <f>F125*100/K125</f>
        <v>0.11350767374303943</v>
      </c>
      <c r="P125" s="68">
        <f>H125*100/K125</f>
        <v>-0.64146872108570718</v>
      </c>
    </row>
    <row r="126" spans="1:256" x14ac:dyDescent="0.2">
      <c r="A126" s="60"/>
      <c r="B126" s="87" t="s">
        <v>271</v>
      </c>
      <c r="C126" s="67">
        <v>1407</v>
      </c>
      <c r="D126" s="72">
        <v>148323365.05000004</v>
      </c>
      <c r="E126" s="67">
        <v>32</v>
      </c>
      <c r="F126" s="72">
        <v>730486.7</v>
      </c>
      <c r="G126" s="67">
        <v>23</v>
      </c>
      <c r="H126" s="72">
        <v>-826771.79999999993</v>
      </c>
      <c r="I126" s="67">
        <v>20</v>
      </c>
      <c r="J126" s="67">
        <v>1482</v>
      </c>
      <c r="K126" s="72">
        <v>148227079.95000005</v>
      </c>
      <c r="L126" s="68">
        <v>83.331094917347954</v>
      </c>
      <c r="M126" s="68">
        <v>68.263473053892227</v>
      </c>
      <c r="O126" s="68">
        <f>F126*100/K126</f>
        <v>0.49281595525352567</v>
      </c>
      <c r="P126" s="68">
        <f t="shared" ref="P126:P127" si="0">H126*100/K126</f>
        <v>-0.55777378889126505</v>
      </c>
    </row>
    <row r="127" spans="1:256" x14ac:dyDescent="0.2">
      <c r="A127" s="60"/>
      <c r="B127" s="87" t="s">
        <v>272</v>
      </c>
      <c r="C127" s="65">
        <v>98</v>
      </c>
      <c r="D127" s="71">
        <v>5433145.4500000002</v>
      </c>
      <c r="E127" s="65">
        <v>0</v>
      </c>
      <c r="F127" s="71">
        <v>0</v>
      </c>
      <c r="G127" s="65">
        <v>4</v>
      </c>
      <c r="H127" s="71">
        <v>-129798.8</v>
      </c>
      <c r="I127" s="65">
        <v>9</v>
      </c>
      <c r="J127" s="65">
        <v>111</v>
      </c>
      <c r="K127" s="71">
        <v>5303346.6500000004</v>
      </c>
      <c r="L127" s="66">
        <v>2.9814638675997838</v>
      </c>
      <c r="M127" s="66">
        <v>5.1128512206356511</v>
      </c>
      <c r="O127" s="68">
        <f>F127*100/K127</f>
        <v>0</v>
      </c>
      <c r="P127" s="68">
        <f t="shared" si="0"/>
        <v>-2.4474885118060308</v>
      </c>
    </row>
    <row r="128" spans="1:256" x14ac:dyDescent="0.2">
      <c r="A128" s="86"/>
      <c r="B128" s="87"/>
      <c r="C128" s="60"/>
      <c r="D128" s="69"/>
      <c r="E128" s="60"/>
      <c r="F128" s="69"/>
      <c r="G128" s="60"/>
      <c r="H128" s="69"/>
      <c r="I128" s="60"/>
      <c r="J128" s="60"/>
      <c r="K128" s="69"/>
      <c r="L128" s="111"/>
      <c r="M128" s="111"/>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c r="BL128" s="70"/>
      <c r="BM128" s="70"/>
      <c r="BN128" s="70"/>
      <c r="BO128" s="70"/>
      <c r="BP128" s="70"/>
      <c r="BQ128" s="70"/>
      <c r="BR128" s="70"/>
      <c r="BS128" s="70"/>
      <c r="BT128" s="70"/>
      <c r="BU128" s="70"/>
      <c r="BV128" s="70"/>
      <c r="BW128" s="70"/>
      <c r="BX128" s="70"/>
      <c r="BY128" s="70"/>
      <c r="BZ128" s="70"/>
      <c r="CA128" s="70"/>
      <c r="CB128" s="70"/>
      <c r="CC128" s="70"/>
      <c r="CD128" s="70"/>
      <c r="CE128" s="70"/>
      <c r="CF128" s="70"/>
      <c r="CG128" s="70"/>
      <c r="CH128" s="70"/>
      <c r="CI128" s="70"/>
      <c r="CJ128" s="70"/>
      <c r="CK128" s="70"/>
      <c r="CL128" s="70"/>
      <c r="CM128" s="70"/>
      <c r="CN128" s="70"/>
      <c r="CO128" s="70"/>
      <c r="CP128" s="70"/>
      <c r="CQ128" s="70"/>
      <c r="CR128" s="70"/>
      <c r="CS128" s="70"/>
      <c r="CT128" s="70"/>
      <c r="CU128" s="70"/>
      <c r="CV128" s="70"/>
      <c r="CW128" s="70"/>
      <c r="CX128" s="70"/>
      <c r="CY128" s="70"/>
      <c r="CZ128" s="70"/>
      <c r="DA128" s="70"/>
      <c r="DB128" s="70"/>
      <c r="DC128" s="70"/>
      <c r="DD128" s="70"/>
      <c r="DE128" s="70"/>
      <c r="DF128" s="70"/>
      <c r="DG128" s="70"/>
      <c r="DH128" s="70"/>
      <c r="DI128" s="70"/>
      <c r="DJ128" s="70"/>
      <c r="DK128" s="70"/>
      <c r="DL128" s="70"/>
      <c r="DM128" s="70"/>
      <c r="DN128" s="70"/>
      <c r="DO128" s="70"/>
      <c r="DP128" s="70"/>
      <c r="DQ128" s="70"/>
      <c r="DR128" s="70"/>
      <c r="DS128" s="70"/>
      <c r="DT128" s="70"/>
      <c r="DU128" s="70"/>
      <c r="DV128" s="70"/>
      <c r="DW128" s="70"/>
      <c r="DX128" s="70"/>
      <c r="DY128" s="70"/>
      <c r="DZ128" s="70"/>
      <c r="EA128" s="70"/>
      <c r="EB128" s="70"/>
      <c r="EC128" s="70"/>
      <c r="ED128" s="70"/>
      <c r="EE128" s="70"/>
      <c r="EF128" s="70"/>
      <c r="EG128" s="70"/>
      <c r="EH128" s="70"/>
      <c r="EI128" s="70"/>
      <c r="EJ128" s="70"/>
      <c r="EK128" s="70"/>
      <c r="EL128" s="70"/>
      <c r="EM128" s="70"/>
      <c r="EN128" s="70"/>
      <c r="EO128" s="70"/>
      <c r="EP128" s="70"/>
      <c r="EQ128" s="70"/>
      <c r="ER128" s="70"/>
      <c r="ES128" s="70"/>
      <c r="ET128" s="70"/>
      <c r="EU128" s="70"/>
      <c r="EV128" s="70"/>
      <c r="EW128" s="70"/>
      <c r="EX128" s="70"/>
      <c r="EY128" s="70"/>
      <c r="EZ128" s="70"/>
      <c r="FA128" s="70"/>
      <c r="FB128" s="70"/>
      <c r="FC128" s="70"/>
      <c r="FD128" s="70"/>
      <c r="FE128" s="70"/>
      <c r="FF128" s="70"/>
      <c r="FG128" s="70"/>
      <c r="FH128" s="70"/>
      <c r="FI128" s="70"/>
      <c r="FJ128" s="70"/>
      <c r="FK128" s="70"/>
      <c r="FL128" s="70"/>
      <c r="FM128" s="70"/>
      <c r="FN128" s="70"/>
      <c r="FO128" s="70"/>
      <c r="FP128" s="70"/>
      <c r="FQ128" s="70"/>
      <c r="FR128" s="70"/>
      <c r="FS128" s="70"/>
      <c r="FT128" s="70"/>
      <c r="FU128" s="70"/>
      <c r="FV128" s="70"/>
      <c r="FW128" s="70"/>
      <c r="FX128" s="70"/>
      <c r="FY128" s="70"/>
      <c r="FZ128" s="70"/>
      <c r="GA128" s="70"/>
      <c r="GB128" s="70"/>
      <c r="GC128" s="70"/>
      <c r="GD128" s="70"/>
      <c r="GE128" s="70"/>
      <c r="GF128" s="70"/>
      <c r="GG128" s="70"/>
      <c r="GH128" s="70"/>
      <c r="GI128" s="70"/>
      <c r="GJ128" s="70"/>
      <c r="GK128" s="70"/>
      <c r="GL128" s="70"/>
      <c r="GM128" s="70"/>
      <c r="GN128" s="70"/>
      <c r="GO128" s="70"/>
      <c r="GP128" s="70"/>
      <c r="GQ128" s="70"/>
      <c r="GR128" s="70"/>
      <c r="GS128" s="70"/>
      <c r="GT128" s="70"/>
      <c r="GU128" s="70"/>
      <c r="GV128" s="70"/>
      <c r="GW128" s="70"/>
      <c r="GX128" s="70"/>
      <c r="GY128" s="70"/>
      <c r="GZ128" s="70"/>
      <c r="HA128" s="70"/>
      <c r="HB128" s="70"/>
      <c r="HC128" s="70"/>
      <c r="HD128" s="70"/>
      <c r="HE128" s="70"/>
      <c r="HF128" s="70"/>
      <c r="HG128" s="70"/>
      <c r="HH128" s="70"/>
      <c r="HI128" s="70"/>
      <c r="HJ128" s="70"/>
      <c r="HK128" s="70"/>
      <c r="HL128" s="70"/>
      <c r="HM128" s="70"/>
      <c r="HN128" s="70"/>
      <c r="HO128" s="70"/>
      <c r="HP128" s="70"/>
      <c r="HQ128" s="70"/>
      <c r="HR128" s="70"/>
      <c r="HS128" s="70"/>
      <c r="HT128" s="70"/>
      <c r="HU128" s="70"/>
      <c r="HV128" s="70"/>
      <c r="HW128" s="70"/>
      <c r="HX128" s="70"/>
      <c r="HY128" s="70"/>
      <c r="HZ128" s="70"/>
      <c r="IA128" s="70"/>
      <c r="IB128" s="70"/>
      <c r="IC128" s="70"/>
      <c r="ID128" s="70"/>
      <c r="IE128" s="70"/>
      <c r="IF128" s="70"/>
      <c r="IG128" s="70"/>
      <c r="IH128" s="70"/>
      <c r="II128" s="70"/>
      <c r="IJ128" s="70"/>
      <c r="IK128" s="70"/>
      <c r="IL128" s="70"/>
      <c r="IM128" s="70"/>
      <c r="IN128" s="70"/>
      <c r="IO128" s="70"/>
      <c r="IP128" s="70"/>
      <c r="IQ128" s="70"/>
      <c r="IR128" s="70"/>
      <c r="IS128" s="70"/>
      <c r="IT128" s="70"/>
      <c r="IU128" s="70"/>
      <c r="IV128" s="70"/>
    </row>
    <row r="129" spans="1:13" x14ac:dyDescent="0.2">
      <c r="A129" s="86"/>
      <c r="B129" s="87" t="s">
        <v>273</v>
      </c>
      <c r="C129" s="66">
        <v>26.65692007797271</v>
      </c>
      <c r="D129" s="71">
        <v>13.732328059857217</v>
      </c>
      <c r="E129" s="66">
        <v>11.111111111111111</v>
      </c>
      <c r="F129" s="71">
        <v>3.645261745651994</v>
      </c>
      <c r="G129" s="66">
        <v>27.027027027027028</v>
      </c>
      <c r="H129" s="71">
        <v>14.035289984477256</v>
      </c>
      <c r="I129" s="66">
        <v>36.956521739130437</v>
      </c>
      <c r="J129" s="66">
        <v>26.623675725472133</v>
      </c>
      <c r="K129" s="71">
        <v>13.687441215052257</v>
      </c>
      <c r="L129" s="111"/>
      <c r="M129" s="111"/>
    </row>
    <row r="130" spans="1:13" x14ac:dyDescent="0.2">
      <c r="A130" s="86"/>
      <c r="B130" s="87" t="s">
        <v>274</v>
      </c>
      <c r="C130" s="68">
        <v>68.567251461988306</v>
      </c>
      <c r="D130" s="72">
        <v>83.219314457526181</v>
      </c>
      <c r="E130" s="68">
        <v>88.888888888888886</v>
      </c>
      <c r="F130" s="72">
        <v>96.354738254348007</v>
      </c>
      <c r="G130" s="68">
        <v>62.162162162162161</v>
      </c>
      <c r="H130" s="72">
        <v>74.300002567517495</v>
      </c>
      <c r="I130" s="68">
        <v>43.478260869565219</v>
      </c>
      <c r="J130" s="68">
        <v>68.263473053892213</v>
      </c>
      <c r="K130" s="72">
        <v>83.331094917347954</v>
      </c>
      <c r="L130" s="111"/>
      <c r="M130" s="111"/>
    </row>
    <row r="131" spans="1:13" x14ac:dyDescent="0.2">
      <c r="A131" s="86"/>
      <c r="B131" s="87" t="s">
        <v>275</v>
      </c>
      <c r="C131" s="66">
        <v>4.7758284600389862</v>
      </c>
      <c r="D131" s="71">
        <v>3.0483574826165092</v>
      </c>
      <c r="E131" s="66">
        <v>0</v>
      </c>
      <c r="F131" s="71">
        <v>0</v>
      </c>
      <c r="G131" s="66">
        <v>10.810810810810811</v>
      </c>
      <c r="H131" s="71">
        <v>11.664707448005229</v>
      </c>
      <c r="I131" s="66">
        <v>19.565217391304348</v>
      </c>
      <c r="J131" s="66">
        <v>5.112851220635652</v>
      </c>
      <c r="K131" s="71">
        <v>2.9814638675997829</v>
      </c>
      <c r="L131" s="111"/>
      <c r="M131" s="111"/>
    </row>
    <row r="132" spans="1:13" ht="112.5" x14ac:dyDescent="0.2">
      <c r="A132" s="99"/>
      <c r="B132" s="100"/>
      <c r="C132" s="591" t="s">
        <v>276</v>
      </c>
      <c r="D132" s="642" t="s">
        <v>277</v>
      </c>
      <c r="E132" s="591" t="s">
        <v>278</v>
      </c>
      <c r="F132" s="642" t="s">
        <v>279</v>
      </c>
      <c r="G132" s="591" t="s">
        <v>280</v>
      </c>
      <c r="H132" s="642" t="s">
        <v>281</v>
      </c>
      <c r="I132" s="592" t="s">
        <v>282</v>
      </c>
      <c r="J132" s="591" t="s">
        <v>8</v>
      </c>
      <c r="K132" s="593" t="s">
        <v>283</v>
      </c>
      <c r="L132" s="104"/>
      <c r="M132" s="99"/>
    </row>
    <row r="133" spans="1:13" x14ac:dyDescent="0.2">
      <c r="C133" s="4" t="e">
        <f>SUM(#REF!)</f>
        <v>#REF!</v>
      </c>
      <c r="D133" s="6" t="e">
        <f>SUM(#REF!)</f>
        <v>#REF!</v>
      </c>
      <c r="E133" s="4" t="e">
        <f>SUM(#REF!)</f>
        <v>#REF!</v>
      </c>
      <c r="F133" s="6" t="e">
        <f>SUM(#REF!)</f>
        <v>#REF!</v>
      </c>
    </row>
    <row r="134" spans="1:13" x14ac:dyDescent="0.2">
      <c r="C134" s="4">
        <f>SUM(C122:C128)</f>
        <v>4104</v>
      </c>
      <c r="D134" s="6">
        <f>SUM(D122:D128)</f>
        <v>356463799.34000021</v>
      </c>
      <c r="E134" s="4">
        <f>SUM(E122:E128)</f>
        <v>72</v>
      </c>
      <c r="F134" s="6">
        <f>SUM(F122:F128)</f>
        <v>1516244.48</v>
      </c>
    </row>
    <row r="135" spans="1:13" x14ac:dyDescent="0.2">
      <c r="D135" s="511"/>
    </row>
    <row r="136" spans="1:13" x14ac:dyDescent="0.2">
      <c r="D136" s="512"/>
    </row>
    <row r="137" spans="1:13" x14ac:dyDescent="0.2">
      <c r="D137" s="511"/>
    </row>
    <row r="138" spans="1:13" x14ac:dyDescent="0.2">
      <c r="D138" s="512"/>
    </row>
    <row r="139" spans="1:13" x14ac:dyDescent="0.2">
      <c r="D139" s="511"/>
    </row>
    <row r="140" spans="1:13" x14ac:dyDescent="0.2">
      <c r="D140" s="512"/>
    </row>
  </sheetData>
  <mergeCells count="14">
    <mergeCell ref="K5:K6"/>
    <mergeCell ref="L5:L6"/>
    <mergeCell ref="M5:M6"/>
    <mergeCell ref="A122:B122"/>
    <mergeCell ref="L1:M1"/>
    <mergeCell ref="A2:M2"/>
    <mergeCell ref="A3:M3"/>
    <mergeCell ref="A5:A6"/>
    <mergeCell ref="B5:B6"/>
    <mergeCell ref="C5:D5"/>
    <mergeCell ref="E5:F5"/>
    <mergeCell ref="G5:H5"/>
    <mergeCell ref="I5:I6"/>
    <mergeCell ref="J5:J6"/>
  </mergeCells>
  <pageMargins left="0.39370078740157483" right="0.39370078740157483" top="0.98425196850393704" bottom="0.39370078740157483" header="0" footer="0"/>
  <pageSetup paperSize="9" scale="93"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P206"/>
  <sheetViews>
    <sheetView tabSelected="1" view="pageBreakPreview" zoomScaleNormal="85" zoomScaleSheetLayoutView="100" workbookViewId="0">
      <pane ySplit="7" topLeftCell="A93" activePane="bottomLeft" state="frozen"/>
      <selection activeCell="B5" sqref="B5:B6"/>
      <selection pane="bottomLeft" activeCell="B5" sqref="B5:B6"/>
    </sheetView>
  </sheetViews>
  <sheetFormatPr defaultColWidth="4.7109375" defaultRowHeight="12.75" x14ac:dyDescent="0.2"/>
  <cols>
    <col min="1" max="1" width="5.28515625" style="116" customWidth="1"/>
    <col min="2" max="2" width="31.85546875" style="117" customWidth="1"/>
    <col min="3" max="3" width="7.28515625" style="116" customWidth="1"/>
    <col min="4" max="4" width="13.7109375" style="118" customWidth="1"/>
    <col min="5" max="5" width="6.5703125" style="116" customWidth="1"/>
    <col min="6" max="6" width="12.85546875" style="118" customWidth="1"/>
    <col min="7" max="7" width="7.140625" style="116" customWidth="1"/>
    <col min="8" max="8" width="13.140625" style="118" customWidth="1"/>
    <col min="9" max="9" width="7.7109375" style="116" customWidth="1"/>
    <col min="10" max="10" width="8.28515625" style="116" customWidth="1"/>
    <col min="11" max="11" width="13.140625" style="118" customWidth="1"/>
    <col min="12" max="12" width="12.28515625" style="118" customWidth="1"/>
    <col min="13" max="13" width="12.140625" style="118" customWidth="1"/>
    <col min="14" max="15" width="9.140625" style="119" customWidth="1"/>
    <col min="16" max="16" width="18.7109375" style="119" customWidth="1"/>
    <col min="17" max="17" width="10.140625" style="119" bestFit="1" customWidth="1"/>
    <col min="18" max="255" width="9.140625" style="119" customWidth="1"/>
    <col min="256" max="256" width="4.7109375" style="119"/>
    <col min="257" max="257" width="5.28515625" style="119" customWidth="1"/>
    <col min="258" max="258" width="31.85546875" style="119" customWidth="1"/>
    <col min="259" max="259" width="7.28515625" style="119" customWidth="1"/>
    <col min="260" max="260" width="13.7109375" style="119" customWidth="1"/>
    <col min="261" max="261" width="6.5703125" style="119" customWidth="1"/>
    <col min="262" max="262" width="12.85546875" style="119" customWidth="1"/>
    <col min="263" max="263" width="7.140625" style="119" customWidth="1"/>
    <col min="264" max="264" width="13.140625" style="119" customWidth="1"/>
    <col min="265" max="265" width="7.7109375" style="119" customWidth="1"/>
    <col min="266" max="266" width="8.28515625" style="119" customWidth="1"/>
    <col min="267" max="267" width="13.140625" style="119" customWidth="1"/>
    <col min="268" max="268" width="12.28515625" style="119" customWidth="1"/>
    <col min="269" max="269" width="12.140625" style="119" customWidth="1"/>
    <col min="270" max="272" width="9.140625" style="119" customWidth="1"/>
    <col min="273" max="273" width="10.140625" style="119" bestFit="1" customWidth="1"/>
    <col min="274" max="511" width="9.140625" style="119" customWidth="1"/>
    <col min="512" max="512" width="4.7109375" style="119"/>
    <col min="513" max="513" width="5.28515625" style="119" customWidth="1"/>
    <col min="514" max="514" width="31.85546875" style="119" customWidth="1"/>
    <col min="515" max="515" width="7.28515625" style="119" customWidth="1"/>
    <col min="516" max="516" width="13.7109375" style="119" customWidth="1"/>
    <col min="517" max="517" width="6.5703125" style="119" customWidth="1"/>
    <col min="518" max="518" width="12.85546875" style="119" customWidth="1"/>
    <col min="519" max="519" width="7.140625" style="119" customWidth="1"/>
    <col min="520" max="520" width="13.140625" style="119" customWidth="1"/>
    <col min="521" max="521" width="7.7109375" style="119" customWidth="1"/>
    <col min="522" max="522" width="8.28515625" style="119" customWidth="1"/>
    <col min="523" max="523" width="13.140625" style="119" customWidth="1"/>
    <col min="524" max="524" width="12.28515625" style="119" customWidth="1"/>
    <col min="525" max="525" width="12.140625" style="119" customWidth="1"/>
    <col min="526" max="528" width="9.140625" style="119" customWidth="1"/>
    <col min="529" max="529" width="10.140625" style="119" bestFit="1" customWidth="1"/>
    <col min="530" max="767" width="9.140625" style="119" customWidth="1"/>
    <col min="768" max="768" width="4.7109375" style="119"/>
    <col min="769" max="769" width="5.28515625" style="119" customWidth="1"/>
    <col min="770" max="770" width="31.85546875" style="119" customWidth="1"/>
    <col min="771" max="771" width="7.28515625" style="119" customWidth="1"/>
    <col min="772" max="772" width="13.7109375" style="119" customWidth="1"/>
    <col min="773" max="773" width="6.5703125" style="119" customWidth="1"/>
    <col min="774" max="774" width="12.85546875" style="119" customWidth="1"/>
    <col min="775" max="775" width="7.140625" style="119" customWidth="1"/>
    <col min="776" max="776" width="13.140625" style="119" customWidth="1"/>
    <col min="777" max="777" width="7.7109375" style="119" customWidth="1"/>
    <col min="778" max="778" width="8.28515625" style="119" customWidth="1"/>
    <col min="779" max="779" width="13.140625" style="119" customWidth="1"/>
    <col min="780" max="780" width="12.28515625" style="119" customWidth="1"/>
    <col min="781" max="781" width="12.140625" style="119" customWidth="1"/>
    <col min="782" max="784" width="9.140625" style="119" customWidth="1"/>
    <col min="785" max="785" width="10.140625" style="119" bestFit="1" customWidth="1"/>
    <col min="786" max="1023" width="9.140625" style="119" customWidth="1"/>
    <col min="1024" max="1024" width="4.7109375" style="119"/>
    <col min="1025" max="1025" width="5.28515625" style="119" customWidth="1"/>
    <col min="1026" max="1026" width="31.85546875" style="119" customWidth="1"/>
    <col min="1027" max="1027" width="7.28515625" style="119" customWidth="1"/>
    <col min="1028" max="1028" width="13.7109375" style="119" customWidth="1"/>
    <col min="1029" max="1029" width="6.5703125" style="119" customWidth="1"/>
    <col min="1030" max="1030" width="12.85546875" style="119" customWidth="1"/>
    <col min="1031" max="1031" width="7.140625" style="119" customWidth="1"/>
    <col min="1032" max="1032" width="13.140625" style="119" customWidth="1"/>
    <col min="1033" max="1033" width="7.7109375" style="119" customWidth="1"/>
    <col min="1034" max="1034" width="8.28515625" style="119" customWidth="1"/>
    <col min="1035" max="1035" width="13.140625" style="119" customWidth="1"/>
    <col min="1036" max="1036" width="12.28515625" style="119" customWidth="1"/>
    <col min="1037" max="1037" width="12.140625" style="119" customWidth="1"/>
    <col min="1038" max="1040" width="9.140625" style="119" customWidth="1"/>
    <col min="1041" max="1041" width="10.140625" style="119" bestFit="1" customWidth="1"/>
    <col min="1042" max="1279" width="9.140625" style="119" customWidth="1"/>
    <col min="1280" max="1280" width="4.7109375" style="119"/>
    <col min="1281" max="1281" width="5.28515625" style="119" customWidth="1"/>
    <col min="1282" max="1282" width="31.85546875" style="119" customWidth="1"/>
    <col min="1283" max="1283" width="7.28515625" style="119" customWidth="1"/>
    <col min="1284" max="1284" width="13.7109375" style="119" customWidth="1"/>
    <col min="1285" max="1285" width="6.5703125" style="119" customWidth="1"/>
    <col min="1286" max="1286" width="12.85546875" style="119" customWidth="1"/>
    <col min="1287" max="1287" width="7.140625" style="119" customWidth="1"/>
    <col min="1288" max="1288" width="13.140625" style="119" customWidth="1"/>
    <col min="1289" max="1289" width="7.7109375" style="119" customWidth="1"/>
    <col min="1290" max="1290" width="8.28515625" style="119" customWidth="1"/>
    <col min="1291" max="1291" width="13.140625" style="119" customWidth="1"/>
    <col min="1292" max="1292" width="12.28515625" style="119" customWidth="1"/>
    <col min="1293" max="1293" width="12.140625" style="119" customWidth="1"/>
    <col min="1294" max="1296" width="9.140625" style="119" customWidth="1"/>
    <col min="1297" max="1297" width="10.140625" style="119" bestFit="1" customWidth="1"/>
    <col min="1298" max="1535" width="9.140625" style="119" customWidth="1"/>
    <col min="1536" max="1536" width="4.7109375" style="119"/>
    <col min="1537" max="1537" width="5.28515625" style="119" customWidth="1"/>
    <col min="1538" max="1538" width="31.85546875" style="119" customWidth="1"/>
    <col min="1539" max="1539" width="7.28515625" style="119" customWidth="1"/>
    <col min="1540" max="1540" width="13.7109375" style="119" customWidth="1"/>
    <col min="1541" max="1541" width="6.5703125" style="119" customWidth="1"/>
    <col min="1542" max="1542" width="12.85546875" style="119" customWidth="1"/>
    <col min="1543" max="1543" width="7.140625" style="119" customWidth="1"/>
    <col min="1544" max="1544" width="13.140625" style="119" customWidth="1"/>
    <col min="1545" max="1545" width="7.7109375" style="119" customWidth="1"/>
    <col min="1546" max="1546" width="8.28515625" style="119" customWidth="1"/>
    <col min="1547" max="1547" width="13.140625" style="119" customWidth="1"/>
    <col min="1548" max="1548" width="12.28515625" style="119" customWidth="1"/>
    <col min="1549" max="1549" width="12.140625" style="119" customWidth="1"/>
    <col min="1550" max="1552" width="9.140625" style="119" customWidth="1"/>
    <col min="1553" max="1553" width="10.140625" style="119" bestFit="1" customWidth="1"/>
    <col min="1554" max="1791" width="9.140625" style="119" customWidth="1"/>
    <col min="1792" max="1792" width="4.7109375" style="119"/>
    <col min="1793" max="1793" width="5.28515625" style="119" customWidth="1"/>
    <col min="1794" max="1794" width="31.85546875" style="119" customWidth="1"/>
    <col min="1795" max="1795" width="7.28515625" style="119" customWidth="1"/>
    <col min="1796" max="1796" width="13.7109375" style="119" customWidth="1"/>
    <col min="1797" max="1797" width="6.5703125" style="119" customWidth="1"/>
    <col min="1798" max="1798" width="12.85546875" style="119" customWidth="1"/>
    <col min="1799" max="1799" width="7.140625" style="119" customWidth="1"/>
    <col min="1800" max="1800" width="13.140625" style="119" customWidth="1"/>
    <col min="1801" max="1801" width="7.7109375" style="119" customWidth="1"/>
    <col min="1802" max="1802" width="8.28515625" style="119" customWidth="1"/>
    <col min="1803" max="1803" width="13.140625" style="119" customWidth="1"/>
    <col min="1804" max="1804" width="12.28515625" style="119" customWidth="1"/>
    <col min="1805" max="1805" width="12.140625" style="119" customWidth="1"/>
    <col min="1806" max="1808" width="9.140625" style="119" customWidth="1"/>
    <col min="1809" max="1809" width="10.140625" style="119" bestFit="1" customWidth="1"/>
    <col min="1810" max="2047" width="9.140625" style="119" customWidth="1"/>
    <col min="2048" max="2048" width="4.7109375" style="119"/>
    <col min="2049" max="2049" width="5.28515625" style="119" customWidth="1"/>
    <col min="2050" max="2050" width="31.85546875" style="119" customWidth="1"/>
    <col min="2051" max="2051" width="7.28515625" style="119" customWidth="1"/>
    <col min="2052" max="2052" width="13.7109375" style="119" customWidth="1"/>
    <col min="2053" max="2053" width="6.5703125" style="119" customWidth="1"/>
    <col min="2054" max="2054" width="12.85546875" style="119" customWidth="1"/>
    <col min="2055" max="2055" width="7.140625" style="119" customWidth="1"/>
    <col min="2056" max="2056" width="13.140625" style="119" customWidth="1"/>
    <col min="2057" max="2057" width="7.7109375" style="119" customWidth="1"/>
    <col min="2058" max="2058" width="8.28515625" style="119" customWidth="1"/>
    <col min="2059" max="2059" width="13.140625" style="119" customWidth="1"/>
    <col min="2060" max="2060" width="12.28515625" style="119" customWidth="1"/>
    <col min="2061" max="2061" width="12.140625" style="119" customWidth="1"/>
    <col min="2062" max="2064" width="9.140625" style="119" customWidth="1"/>
    <col min="2065" max="2065" width="10.140625" style="119" bestFit="1" customWidth="1"/>
    <col min="2066" max="2303" width="9.140625" style="119" customWidth="1"/>
    <col min="2304" max="2304" width="4.7109375" style="119"/>
    <col min="2305" max="2305" width="5.28515625" style="119" customWidth="1"/>
    <col min="2306" max="2306" width="31.85546875" style="119" customWidth="1"/>
    <col min="2307" max="2307" width="7.28515625" style="119" customWidth="1"/>
    <col min="2308" max="2308" width="13.7109375" style="119" customWidth="1"/>
    <col min="2309" max="2309" width="6.5703125" style="119" customWidth="1"/>
    <col min="2310" max="2310" width="12.85546875" style="119" customWidth="1"/>
    <col min="2311" max="2311" width="7.140625" style="119" customWidth="1"/>
    <col min="2312" max="2312" width="13.140625" style="119" customWidth="1"/>
    <col min="2313" max="2313" width="7.7109375" style="119" customWidth="1"/>
    <col min="2314" max="2314" width="8.28515625" style="119" customWidth="1"/>
    <col min="2315" max="2315" width="13.140625" style="119" customWidth="1"/>
    <col min="2316" max="2316" width="12.28515625" style="119" customWidth="1"/>
    <col min="2317" max="2317" width="12.140625" style="119" customWidth="1"/>
    <col min="2318" max="2320" width="9.140625" style="119" customWidth="1"/>
    <col min="2321" max="2321" width="10.140625" style="119" bestFit="1" customWidth="1"/>
    <col min="2322" max="2559" width="9.140625" style="119" customWidth="1"/>
    <col min="2560" max="2560" width="4.7109375" style="119"/>
    <col min="2561" max="2561" width="5.28515625" style="119" customWidth="1"/>
    <col min="2562" max="2562" width="31.85546875" style="119" customWidth="1"/>
    <col min="2563" max="2563" width="7.28515625" style="119" customWidth="1"/>
    <col min="2564" max="2564" width="13.7109375" style="119" customWidth="1"/>
    <col min="2565" max="2565" width="6.5703125" style="119" customWidth="1"/>
    <col min="2566" max="2566" width="12.85546875" style="119" customWidth="1"/>
    <col min="2567" max="2567" width="7.140625" style="119" customWidth="1"/>
    <col min="2568" max="2568" width="13.140625" style="119" customWidth="1"/>
    <col min="2569" max="2569" width="7.7109375" style="119" customWidth="1"/>
    <col min="2570" max="2570" width="8.28515625" style="119" customWidth="1"/>
    <col min="2571" max="2571" width="13.140625" style="119" customWidth="1"/>
    <col min="2572" max="2572" width="12.28515625" style="119" customWidth="1"/>
    <col min="2573" max="2573" width="12.140625" style="119" customWidth="1"/>
    <col min="2574" max="2576" width="9.140625" style="119" customWidth="1"/>
    <col min="2577" max="2577" width="10.140625" style="119" bestFit="1" customWidth="1"/>
    <col min="2578" max="2815" width="9.140625" style="119" customWidth="1"/>
    <col min="2816" max="2816" width="4.7109375" style="119"/>
    <col min="2817" max="2817" width="5.28515625" style="119" customWidth="1"/>
    <col min="2818" max="2818" width="31.85546875" style="119" customWidth="1"/>
    <col min="2819" max="2819" width="7.28515625" style="119" customWidth="1"/>
    <col min="2820" max="2820" width="13.7109375" style="119" customWidth="1"/>
    <col min="2821" max="2821" width="6.5703125" style="119" customWidth="1"/>
    <col min="2822" max="2822" width="12.85546875" style="119" customWidth="1"/>
    <col min="2823" max="2823" width="7.140625" style="119" customWidth="1"/>
    <col min="2824" max="2824" width="13.140625" style="119" customWidth="1"/>
    <col min="2825" max="2825" width="7.7109375" style="119" customWidth="1"/>
    <col min="2826" max="2826" width="8.28515625" style="119" customWidth="1"/>
    <col min="2827" max="2827" width="13.140625" style="119" customWidth="1"/>
    <col min="2828" max="2828" width="12.28515625" style="119" customWidth="1"/>
    <col min="2829" max="2829" width="12.140625" style="119" customWidth="1"/>
    <col min="2830" max="2832" width="9.140625" style="119" customWidth="1"/>
    <col min="2833" max="2833" width="10.140625" style="119" bestFit="1" customWidth="1"/>
    <col min="2834" max="3071" width="9.140625" style="119" customWidth="1"/>
    <col min="3072" max="3072" width="4.7109375" style="119"/>
    <col min="3073" max="3073" width="5.28515625" style="119" customWidth="1"/>
    <col min="3074" max="3074" width="31.85546875" style="119" customWidth="1"/>
    <col min="3075" max="3075" width="7.28515625" style="119" customWidth="1"/>
    <col min="3076" max="3076" width="13.7109375" style="119" customWidth="1"/>
    <col min="3077" max="3077" width="6.5703125" style="119" customWidth="1"/>
    <col min="3078" max="3078" width="12.85546875" style="119" customWidth="1"/>
    <col min="3079" max="3079" width="7.140625" style="119" customWidth="1"/>
    <col min="3080" max="3080" width="13.140625" style="119" customWidth="1"/>
    <col min="3081" max="3081" width="7.7109375" style="119" customWidth="1"/>
    <col min="3082" max="3082" width="8.28515625" style="119" customWidth="1"/>
    <col min="3083" max="3083" width="13.140625" style="119" customWidth="1"/>
    <col min="3084" max="3084" width="12.28515625" style="119" customWidth="1"/>
    <col min="3085" max="3085" width="12.140625" style="119" customWidth="1"/>
    <col min="3086" max="3088" width="9.140625" style="119" customWidth="1"/>
    <col min="3089" max="3089" width="10.140625" style="119" bestFit="1" customWidth="1"/>
    <col min="3090" max="3327" width="9.140625" style="119" customWidth="1"/>
    <col min="3328" max="3328" width="4.7109375" style="119"/>
    <col min="3329" max="3329" width="5.28515625" style="119" customWidth="1"/>
    <col min="3330" max="3330" width="31.85546875" style="119" customWidth="1"/>
    <col min="3331" max="3331" width="7.28515625" style="119" customWidth="1"/>
    <col min="3332" max="3332" width="13.7109375" style="119" customWidth="1"/>
    <col min="3333" max="3333" width="6.5703125" style="119" customWidth="1"/>
    <col min="3334" max="3334" width="12.85546875" style="119" customWidth="1"/>
    <col min="3335" max="3335" width="7.140625" style="119" customWidth="1"/>
    <col min="3336" max="3336" width="13.140625" style="119" customWidth="1"/>
    <col min="3337" max="3337" width="7.7109375" style="119" customWidth="1"/>
    <col min="3338" max="3338" width="8.28515625" style="119" customWidth="1"/>
    <col min="3339" max="3339" width="13.140625" style="119" customWidth="1"/>
    <col min="3340" max="3340" width="12.28515625" style="119" customWidth="1"/>
    <col min="3341" max="3341" width="12.140625" style="119" customWidth="1"/>
    <col min="3342" max="3344" width="9.140625" style="119" customWidth="1"/>
    <col min="3345" max="3345" width="10.140625" style="119" bestFit="1" customWidth="1"/>
    <col min="3346" max="3583" width="9.140625" style="119" customWidth="1"/>
    <col min="3584" max="3584" width="4.7109375" style="119"/>
    <col min="3585" max="3585" width="5.28515625" style="119" customWidth="1"/>
    <col min="3586" max="3586" width="31.85546875" style="119" customWidth="1"/>
    <col min="3587" max="3587" width="7.28515625" style="119" customWidth="1"/>
    <col min="3588" max="3588" width="13.7109375" style="119" customWidth="1"/>
    <col min="3589" max="3589" width="6.5703125" style="119" customWidth="1"/>
    <col min="3590" max="3590" width="12.85546875" style="119" customWidth="1"/>
    <col min="3591" max="3591" width="7.140625" style="119" customWidth="1"/>
    <col min="3592" max="3592" width="13.140625" style="119" customWidth="1"/>
    <col min="3593" max="3593" width="7.7109375" style="119" customWidth="1"/>
    <col min="3594" max="3594" width="8.28515625" style="119" customWidth="1"/>
    <col min="3595" max="3595" width="13.140625" style="119" customWidth="1"/>
    <col min="3596" max="3596" width="12.28515625" style="119" customWidth="1"/>
    <col min="3597" max="3597" width="12.140625" style="119" customWidth="1"/>
    <col min="3598" max="3600" width="9.140625" style="119" customWidth="1"/>
    <col min="3601" max="3601" width="10.140625" style="119" bestFit="1" customWidth="1"/>
    <col min="3602" max="3839" width="9.140625" style="119" customWidth="1"/>
    <col min="3840" max="3840" width="4.7109375" style="119"/>
    <col min="3841" max="3841" width="5.28515625" style="119" customWidth="1"/>
    <col min="3842" max="3842" width="31.85546875" style="119" customWidth="1"/>
    <col min="3843" max="3843" width="7.28515625" style="119" customWidth="1"/>
    <col min="3844" max="3844" width="13.7109375" style="119" customWidth="1"/>
    <col min="3845" max="3845" width="6.5703125" style="119" customWidth="1"/>
    <col min="3846" max="3846" width="12.85546875" style="119" customWidth="1"/>
    <col min="3847" max="3847" width="7.140625" style="119" customWidth="1"/>
    <col min="3848" max="3848" width="13.140625" style="119" customWidth="1"/>
    <col min="3849" max="3849" width="7.7109375" style="119" customWidth="1"/>
    <col min="3850" max="3850" width="8.28515625" style="119" customWidth="1"/>
    <col min="3851" max="3851" width="13.140625" style="119" customWidth="1"/>
    <col min="3852" max="3852" width="12.28515625" style="119" customWidth="1"/>
    <col min="3853" max="3853" width="12.140625" style="119" customWidth="1"/>
    <col min="3854" max="3856" width="9.140625" style="119" customWidth="1"/>
    <col min="3857" max="3857" width="10.140625" style="119" bestFit="1" customWidth="1"/>
    <col min="3858" max="4095" width="9.140625" style="119" customWidth="1"/>
    <col min="4096" max="4096" width="4.7109375" style="119"/>
    <col min="4097" max="4097" width="5.28515625" style="119" customWidth="1"/>
    <col min="4098" max="4098" width="31.85546875" style="119" customWidth="1"/>
    <col min="4099" max="4099" width="7.28515625" style="119" customWidth="1"/>
    <col min="4100" max="4100" width="13.7109375" style="119" customWidth="1"/>
    <col min="4101" max="4101" width="6.5703125" style="119" customWidth="1"/>
    <col min="4102" max="4102" width="12.85546875" style="119" customWidth="1"/>
    <col min="4103" max="4103" width="7.140625" style="119" customWidth="1"/>
    <col min="4104" max="4104" width="13.140625" style="119" customWidth="1"/>
    <col min="4105" max="4105" width="7.7109375" style="119" customWidth="1"/>
    <col min="4106" max="4106" width="8.28515625" style="119" customWidth="1"/>
    <col min="4107" max="4107" width="13.140625" style="119" customWidth="1"/>
    <col min="4108" max="4108" width="12.28515625" style="119" customWidth="1"/>
    <col min="4109" max="4109" width="12.140625" style="119" customWidth="1"/>
    <col min="4110" max="4112" width="9.140625" style="119" customWidth="1"/>
    <col min="4113" max="4113" width="10.140625" style="119" bestFit="1" customWidth="1"/>
    <col min="4114" max="4351" width="9.140625" style="119" customWidth="1"/>
    <col min="4352" max="4352" width="4.7109375" style="119"/>
    <col min="4353" max="4353" width="5.28515625" style="119" customWidth="1"/>
    <col min="4354" max="4354" width="31.85546875" style="119" customWidth="1"/>
    <col min="4355" max="4355" width="7.28515625" style="119" customWidth="1"/>
    <col min="4356" max="4356" width="13.7109375" style="119" customWidth="1"/>
    <col min="4357" max="4357" width="6.5703125" style="119" customWidth="1"/>
    <col min="4358" max="4358" width="12.85546875" style="119" customWidth="1"/>
    <col min="4359" max="4359" width="7.140625" style="119" customWidth="1"/>
    <col min="4360" max="4360" width="13.140625" style="119" customWidth="1"/>
    <col min="4361" max="4361" width="7.7109375" style="119" customWidth="1"/>
    <col min="4362" max="4362" width="8.28515625" style="119" customWidth="1"/>
    <col min="4363" max="4363" width="13.140625" style="119" customWidth="1"/>
    <col min="4364" max="4364" width="12.28515625" style="119" customWidth="1"/>
    <col min="4365" max="4365" width="12.140625" style="119" customWidth="1"/>
    <col min="4366" max="4368" width="9.140625" style="119" customWidth="1"/>
    <col min="4369" max="4369" width="10.140625" style="119" bestFit="1" customWidth="1"/>
    <col min="4370" max="4607" width="9.140625" style="119" customWidth="1"/>
    <col min="4608" max="4608" width="4.7109375" style="119"/>
    <col min="4609" max="4609" width="5.28515625" style="119" customWidth="1"/>
    <col min="4610" max="4610" width="31.85546875" style="119" customWidth="1"/>
    <col min="4611" max="4611" width="7.28515625" style="119" customWidth="1"/>
    <col min="4612" max="4612" width="13.7109375" style="119" customWidth="1"/>
    <col min="4613" max="4613" width="6.5703125" style="119" customWidth="1"/>
    <col min="4614" max="4614" width="12.85546875" style="119" customWidth="1"/>
    <col min="4615" max="4615" width="7.140625" style="119" customWidth="1"/>
    <col min="4616" max="4616" width="13.140625" style="119" customWidth="1"/>
    <col min="4617" max="4617" width="7.7109375" style="119" customWidth="1"/>
    <col min="4618" max="4618" width="8.28515625" style="119" customWidth="1"/>
    <col min="4619" max="4619" width="13.140625" style="119" customWidth="1"/>
    <col min="4620" max="4620" width="12.28515625" style="119" customWidth="1"/>
    <col min="4621" max="4621" width="12.140625" style="119" customWidth="1"/>
    <col min="4622" max="4624" width="9.140625" style="119" customWidth="1"/>
    <col min="4625" max="4625" width="10.140625" style="119" bestFit="1" customWidth="1"/>
    <col min="4626" max="4863" width="9.140625" style="119" customWidth="1"/>
    <col min="4864" max="4864" width="4.7109375" style="119"/>
    <col min="4865" max="4865" width="5.28515625" style="119" customWidth="1"/>
    <col min="4866" max="4866" width="31.85546875" style="119" customWidth="1"/>
    <col min="4867" max="4867" width="7.28515625" style="119" customWidth="1"/>
    <col min="4868" max="4868" width="13.7109375" style="119" customWidth="1"/>
    <col min="4869" max="4869" width="6.5703125" style="119" customWidth="1"/>
    <col min="4870" max="4870" width="12.85546875" style="119" customWidth="1"/>
    <col min="4871" max="4871" width="7.140625" style="119" customWidth="1"/>
    <col min="4872" max="4872" width="13.140625" style="119" customWidth="1"/>
    <col min="4873" max="4873" width="7.7109375" style="119" customWidth="1"/>
    <col min="4874" max="4874" width="8.28515625" style="119" customWidth="1"/>
    <col min="4875" max="4875" width="13.140625" style="119" customWidth="1"/>
    <col min="4876" max="4876" width="12.28515625" style="119" customWidth="1"/>
    <col min="4877" max="4877" width="12.140625" style="119" customWidth="1"/>
    <col min="4878" max="4880" width="9.140625" style="119" customWidth="1"/>
    <col min="4881" max="4881" width="10.140625" style="119" bestFit="1" customWidth="1"/>
    <col min="4882" max="5119" width="9.140625" style="119" customWidth="1"/>
    <col min="5120" max="5120" width="4.7109375" style="119"/>
    <col min="5121" max="5121" width="5.28515625" style="119" customWidth="1"/>
    <col min="5122" max="5122" width="31.85546875" style="119" customWidth="1"/>
    <col min="5123" max="5123" width="7.28515625" style="119" customWidth="1"/>
    <col min="5124" max="5124" width="13.7109375" style="119" customWidth="1"/>
    <col min="5125" max="5125" width="6.5703125" style="119" customWidth="1"/>
    <col min="5126" max="5126" width="12.85546875" style="119" customWidth="1"/>
    <col min="5127" max="5127" width="7.140625" style="119" customWidth="1"/>
    <col min="5128" max="5128" width="13.140625" style="119" customWidth="1"/>
    <col min="5129" max="5129" width="7.7109375" style="119" customWidth="1"/>
    <col min="5130" max="5130" width="8.28515625" style="119" customWidth="1"/>
    <col min="5131" max="5131" width="13.140625" style="119" customWidth="1"/>
    <col min="5132" max="5132" width="12.28515625" style="119" customWidth="1"/>
    <col min="5133" max="5133" width="12.140625" style="119" customWidth="1"/>
    <col min="5134" max="5136" width="9.140625" style="119" customWidth="1"/>
    <col min="5137" max="5137" width="10.140625" style="119" bestFit="1" customWidth="1"/>
    <col min="5138" max="5375" width="9.140625" style="119" customWidth="1"/>
    <col min="5376" max="5376" width="4.7109375" style="119"/>
    <col min="5377" max="5377" width="5.28515625" style="119" customWidth="1"/>
    <col min="5378" max="5378" width="31.85546875" style="119" customWidth="1"/>
    <col min="5379" max="5379" width="7.28515625" style="119" customWidth="1"/>
    <col min="5380" max="5380" width="13.7109375" style="119" customWidth="1"/>
    <col min="5381" max="5381" width="6.5703125" style="119" customWidth="1"/>
    <col min="5382" max="5382" width="12.85546875" style="119" customWidth="1"/>
    <col min="5383" max="5383" width="7.140625" style="119" customWidth="1"/>
    <col min="5384" max="5384" width="13.140625" style="119" customWidth="1"/>
    <col min="5385" max="5385" width="7.7109375" style="119" customWidth="1"/>
    <col min="5386" max="5386" width="8.28515625" style="119" customWidth="1"/>
    <col min="5387" max="5387" width="13.140625" style="119" customWidth="1"/>
    <col min="5388" max="5388" width="12.28515625" style="119" customWidth="1"/>
    <col min="5389" max="5389" width="12.140625" style="119" customWidth="1"/>
    <col min="5390" max="5392" width="9.140625" style="119" customWidth="1"/>
    <col min="5393" max="5393" width="10.140625" style="119" bestFit="1" customWidth="1"/>
    <col min="5394" max="5631" width="9.140625" style="119" customWidth="1"/>
    <col min="5632" max="5632" width="4.7109375" style="119"/>
    <col min="5633" max="5633" width="5.28515625" style="119" customWidth="1"/>
    <col min="5634" max="5634" width="31.85546875" style="119" customWidth="1"/>
    <col min="5635" max="5635" width="7.28515625" style="119" customWidth="1"/>
    <col min="5636" max="5636" width="13.7109375" style="119" customWidth="1"/>
    <col min="5637" max="5637" width="6.5703125" style="119" customWidth="1"/>
    <col min="5638" max="5638" width="12.85546875" style="119" customWidth="1"/>
    <col min="5639" max="5639" width="7.140625" style="119" customWidth="1"/>
    <col min="5640" max="5640" width="13.140625" style="119" customWidth="1"/>
    <col min="5641" max="5641" width="7.7109375" style="119" customWidth="1"/>
    <col min="5642" max="5642" width="8.28515625" style="119" customWidth="1"/>
    <col min="5643" max="5643" width="13.140625" style="119" customWidth="1"/>
    <col min="5644" max="5644" width="12.28515625" style="119" customWidth="1"/>
    <col min="5645" max="5645" width="12.140625" style="119" customWidth="1"/>
    <col min="5646" max="5648" width="9.140625" style="119" customWidth="1"/>
    <col min="5649" max="5649" width="10.140625" style="119" bestFit="1" customWidth="1"/>
    <col min="5650" max="5887" width="9.140625" style="119" customWidth="1"/>
    <col min="5888" max="5888" width="4.7109375" style="119"/>
    <col min="5889" max="5889" width="5.28515625" style="119" customWidth="1"/>
    <col min="5890" max="5890" width="31.85546875" style="119" customWidth="1"/>
    <col min="5891" max="5891" width="7.28515625" style="119" customWidth="1"/>
    <col min="5892" max="5892" width="13.7109375" style="119" customWidth="1"/>
    <col min="5893" max="5893" width="6.5703125" style="119" customWidth="1"/>
    <col min="5894" max="5894" width="12.85546875" style="119" customWidth="1"/>
    <col min="5895" max="5895" width="7.140625" style="119" customWidth="1"/>
    <col min="5896" max="5896" width="13.140625" style="119" customWidth="1"/>
    <col min="5897" max="5897" width="7.7109375" style="119" customWidth="1"/>
    <col min="5898" max="5898" width="8.28515625" style="119" customWidth="1"/>
    <col min="5899" max="5899" width="13.140625" style="119" customWidth="1"/>
    <col min="5900" max="5900" width="12.28515625" style="119" customWidth="1"/>
    <col min="5901" max="5901" width="12.140625" style="119" customWidth="1"/>
    <col min="5902" max="5904" width="9.140625" style="119" customWidth="1"/>
    <col min="5905" max="5905" width="10.140625" style="119" bestFit="1" customWidth="1"/>
    <col min="5906" max="6143" width="9.140625" style="119" customWidth="1"/>
    <col min="6144" max="6144" width="4.7109375" style="119"/>
    <col min="6145" max="6145" width="5.28515625" style="119" customWidth="1"/>
    <col min="6146" max="6146" width="31.85546875" style="119" customWidth="1"/>
    <col min="6147" max="6147" width="7.28515625" style="119" customWidth="1"/>
    <col min="6148" max="6148" width="13.7109375" style="119" customWidth="1"/>
    <col min="6149" max="6149" width="6.5703125" style="119" customWidth="1"/>
    <col min="6150" max="6150" width="12.85546875" style="119" customWidth="1"/>
    <col min="6151" max="6151" width="7.140625" style="119" customWidth="1"/>
    <col min="6152" max="6152" width="13.140625" style="119" customWidth="1"/>
    <col min="6153" max="6153" width="7.7109375" style="119" customWidth="1"/>
    <col min="6154" max="6154" width="8.28515625" style="119" customWidth="1"/>
    <col min="6155" max="6155" width="13.140625" style="119" customWidth="1"/>
    <col min="6156" max="6156" width="12.28515625" style="119" customWidth="1"/>
    <col min="6157" max="6157" width="12.140625" style="119" customWidth="1"/>
    <col min="6158" max="6160" width="9.140625" style="119" customWidth="1"/>
    <col min="6161" max="6161" width="10.140625" style="119" bestFit="1" customWidth="1"/>
    <col min="6162" max="6399" width="9.140625" style="119" customWidth="1"/>
    <col min="6400" max="6400" width="4.7109375" style="119"/>
    <col min="6401" max="6401" width="5.28515625" style="119" customWidth="1"/>
    <col min="6402" max="6402" width="31.85546875" style="119" customWidth="1"/>
    <col min="6403" max="6403" width="7.28515625" style="119" customWidth="1"/>
    <col min="6404" max="6404" width="13.7109375" style="119" customWidth="1"/>
    <col min="6405" max="6405" width="6.5703125" style="119" customWidth="1"/>
    <col min="6406" max="6406" width="12.85546875" style="119" customWidth="1"/>
    <col min="6407" max="6407" width="7.140625" style="119" customWidth="1"/>
    <col min="6408" max="6408" width="13.140625" style="119" customWidth="1"/>
    <col min="6409" max="6409" width="7.7109375" style="119" customWidth="1"/>
    <col min="6410" max="6410" width="8.28515625" style="119" customWidth="1"/>
    <col min="6411" max="6411" width="13.140625" style="119" customWidth="1"/>
    <col min="6412" max="6412" width="12.28515625" style="119" customWidth="1"/>
    <col min="6413" max="6413" width="12.140625" style="119" customWidth="1"/>
    <col min="6414" max="6416" width="9.140625" style="119" customWidth="1"/>
    <col min="6417" max="6417" width="10.140625" style="119" bestFit="1" customWidth="1"/>
    <col min="6418" max="6655" width="9.140625" style="119" customWidth="1"/>
    <col min="6656" max="6656" width="4.7109375" style="119"/>
    <col min="6657" max="6657" width="5.28515625" style="119" customWidth="1"/>
    <col min="6658" max="6658" width="31.85546875" style="119" customWidth="1"/>
    <col min="6659" max="6659" width="7.28515625" style="119" customWidth="1"/>
    <col min="6660" max="6660" width="13.7109375" style="119" customWidth="1"/>
    <col min="6661" max="6661" width="6.5703125" style="119" customWidth="1"/>
    <col min="6662" max="6662" width="12.85546875" style="119" customWidth="1"/>
    <col min="6663" max="6663" width="7.140625" style="119" customWidth="1"/>
    <col min="6664" max="6664" width="13.140625" style="119" customWidth="1"/>
    <col min="6665" max="6665" width="7.7109375" style="119" customWidth="1"/>
    <col min="6666" max="6666" width="8.28515625" style="119" customWidth="1"/>
    <col min="6667" max="6667" width="13.140625" style="119" customWidth="1"/>
    <col min="6668" max="6668" width="12.28515625" style="119" customWidth="1"/>
    <col min="6669" max="6669" width="12.140625" style="119" customWidth="1"/>
    <col min="6670" max="6672" width="9.140625" style="119" customWidth="1"/>
    <col min="6673" max="6673" width="10.140625" style="119" bestFit="1" customWidth="1"/>
    <col min="6674" max="6911" width="9.140625" style="119" customWidth="1"/>
    <col min="6912" max="6912" width="4.7109375" style="119"/>
    <col min="6913" max="6913" width="5.28515625" style="119" customWidth="1"/>
    <col min="6914" max="6914" width="31.85546875" style="119" customWidth="1"/>
    <col min="6915" max="6915" width="7.28515625" style="119" customWidth="1"/>
    <col min="6916" max="6916" width="13.7109375" style="119" customWidth="1"/>
    <col min="6917" max="6917" width="6.5703125" style="119" customWidth="1"/>
    <col min="6918" max="6918" width="12.85546875" style="119" customWidth="1"/>
    <col min="6919" max="6919" width="7.140625" style="119" customWidth="1"/>
    <col min="6920" max="6920" width="13.140625" style="119" customWidth="1"/>
    <col min="6921" max="6921" width="7.7109375" style="119" customWidth="1"/>
    <col min="6922" max="6922" width="8.28515625" style="119" customWidth="1"/>
    <col min="6923" max="6923" width="13.140625" style="119" customWidth="1"/>
    <col min="6924" max="6924" width="12.28515625" style="119" customWidth="1"/>
    <col min="6925" max="6925" width="12.140625" style="119" customWidth="1"/>
    <col min="6926" max="6928" width="9.140625" style="119" customWidth="1"/>
    <col min="6929" max="6929" width="10.140625" style="119" bestFit="1" customWidth="1"/>
    <col min="6930" max="7167" width="9.140625" style="119" customWidth="1"/>
    <col min="7168" max="7168" width="4.7109375" style="119"/>
    <col min="7169" max="7169" width="5.28515625" style="119" customWidth="1"/>
    <col min="7170" max="7170" width="31.85546875" style="119" customWidth="1"/>
    <col min="7171" max="7171" width="7.28515625" style="119" customWidth="1"/>
    <col min="7172" max="7172" width="13.7109375" style="119" customWidth="1"/>
    <col min="7173" max="7173" width="6.5703125" style="119" customWidth="1"/>
    <col min="7174" max="7174" width="12.85546875" style="119" customWidth="1"/>
    <col min="7175" max="7175" width="7.140625" style="119" customWidth="1"/>
    <col min="7176" max="7176" width="13.140625" style="119" customWidth="1"/>
    <col min="7177" max="7177" width="7.7109375" style="119" customWidth="1"/>
    <col min="7178" max="7178" width="8.28515625" style="119" customWidth="1"/>
    <col min="7179" max="7179" width="13.140625" style="119" customWidth="1"/>
    <col min="7180" max="7180" width="12.28515625" style="119" customWidth="1"/>
    <col min="7181" max="7181" width="12.140625" style="119" customWidth="1"/>
    <col min="7182" max="7184" width="9.140625" style="119" customWidth="1"/>
    <col min="7185" max="7185" width="10.140625" style="119" bestFit="1" customWidth="1"/>
    <col min="7186" max="7423" width="9.140625" style="119" customWidth="1"/>
    <col min="7424" max="7424" width="4.7109375" style="119"/>
    <col min="7425" max="7425" width="5.28515625" style="119" customWidth="1"/>
    <col min="7426" max="7426" width="31.85546875" style="119" customWidth="1"/>
    <col min="7427" max="7427" width="7.28515625" style="119" customWidth="1"/>
    <col min="7428" max="7428" width="13.7109375" style="119" customWidth="1"/>
    <col min="7429" max="7429" width="6.5703125" style="119" customWidth="1"/>
    <col min="7430" max="7430" width="12.85546875" style="119" customWidth="1"/>
    <col min="7431" max="7431" width="7.140625" style="119" customWidth="1"/>
    <col min="7432" max="7432" width="13.140625" style="119" customWidth="1"/>
    <col min="7433" max="7433" width="7.7109375" style="119" customWidth="1"/>
    <col min="7434" max="7434" width="8.28515625" style="119" customWidth="1"/>
    <col min="7435" max="7435" width="13.140625" style="119" customWidth="1"/>
    <col min="7436" max="7436" width="12.28515625" style="119" customWidth="1"/>
    <col min="7437" max="7437" width="12.140625" style="119" customWidth="1"/>
    <col min="7438" max="7440" width="9.140625" style="119" customWidth="1"/>
    <col min="7441" max="7441" width="10.140625" style="119" bestFit="1" customWidth="1"/>
    <col min="7442" max="7679" width="9.140625" style="119" customWidth="1"/>
    <col min="7680" max="7680" width="4.7109375" style="119"/>
    <col min="7681" max="7681" width="5.28515625" style="119" customWidth="1"/>
    <col min="7682" max="7682" width="31.85546875" style="119" customWidth="1"/>
    <col min="7683" max="7683" width="7.28515625" style="119" customWidth="1"/>
    <col min="7684" max="7684" width="13.7109375" style="119" customWidth="1"/>
    <col min="7685" max="7685" width="6.5703125" style="119" customWidth="1"/>
    <col min="7686" max="7686" width="12.85546875" style="119" customWidth="1"/>
    <col min="7687" max="7687" width="7.140625" style="119" customWidth="1"/>
    <col min="7688" max="7688" width="13.140625" style="119" customWidth="1"/>
    <col min="7689" max="7689" width="7.7109375" style="119" customWidth="1"/>
    <col min="7690" max="7690" width="8.28515625" style="119" customWidth="1"/>
    <col min="7691" max="7691" width="13.140625" style="119" customWidth="1"/>
    <col min="7692" max="7692" width="12.28515625" style="119" customWidth="1"/>
    <col min="7693" max="7693" width="12.140625" style="119" customWidth="1"/>
    <col min="7694" max="7696" width="9.140625" style="119" customWidth="1"/>
    <col min="7697" max="7697" width="10.140625" style="119" bestFit="1" customWidth="1"/>
    <col min="7698" max="7935" width="9.140625" style="119" customWidth="1"/>
    <col min="7936" max="7936" width="4.7109375" style="119"/>
    <col min="7937" max="7937" width="5.28515625" style="119" customWidth="1"/>
    <col min="7938" max="7938" width="31.85546875" style="119" customWidth="1"/>
    <col min="7939" max="7939" width="7.28515625" style="119" customWidth="1"/>
    <col min="7940" max="7940" width="13.7109375" style="119" customWidth="1"/>
    <col min="7941" max="7941" width="6.5703125" style="119" customWidth="1"/>
    <col min="7942" max="7942" width="12.85546875" style="119" customWidth="1"/>
    <col min="7943" max="7943" width="7.140625" style="119" customWidth="1"/>
    <col min="7944" max="7944" width="13.140625" style="119" customWidth="1"/>
    <col min="7945" max="7945" width="7.7109375" style="119" customWidth="1"/>
    <col min="7946" max="7946" width="8.28515625" style="119" customWidth="1"/>
    <col min="7947" max="7947" width="13.140625" style="119" customWidth="1"/>
    <col min="7948" max="7948" width="12.28515625" style="119" customWidth="1"/>
    <col min="7949" max="7949" width="12.140625" style="119" customWidth="1"/>
    <col min="7950" max="7952" width="9.140625" style="119" customWidth="1"/>
    <col min="7953" max="7953" width="10.140625" style="119" bestFit="1" customWidth="1"/>
    <col min="7954" max="8191" width="9.140625" style="119" customWidth="1"/>
    <col min="8192" max="8192" width="4.7109375" style="119"/>
    <col min="8193" max="8193" width="5.28515625" style="119" customWidth="1"/>
    <col min="8194" max="8194" width="31.85546875" style="119" customWidth="1"/>
    <col min="8195" max="8195" width="7.28515625" style="119" customWidth="1"/>
    <col min="8196" max="8196" width="13.7109375" style="119" customWidth="1"/>
    <col min="8197" max="8197" width="6.5703125" style="119" customWidth="1"/>
    <col min="8198" max="8198" width="12.85546875" style="119" customWidth="1"/>
    <col min="8199" max="8199" width="7.140625" style="119" customWidth="1"/>
    <col min="8200" max="8200" width="13.140625" style="119" customWidth="1"/>
    <col min="8201" max="8201" width="7.7109375" style="119" customWidth="1"/>
    <col min="8202" max="8202" width="8.28515625" style="119" customWidth="1"/>
    <col min="8203" max="8203" width="13.140625" style="119" customWidth="1"/>
    <col min="8204" max="8204" width="12.28515625" style="119" customWidth="1"/>
    <col min="8205" max="8205" width="12.140625" style="119" customWidth="1"/>
    <col min="8206" max="8208" width="9.140625" style="119" customWidth="1"/>
    <col min="8209" max="8209" width="10.140625" style="119" bestFit="1" customWidth="1"/>
    <col min="8210" max="8447" width="9.140625" style="119" customWidth="1"/>
    <col min="8448" max="8448" width="4.7109375" style="119"/>
    <col min="8449" max="8449" width="5.28515625" style="119" customWidth="1"/>
    <col min="8450" max="8450" width="31.85546875" style="119" customWidth="1"/>
    <col min="8451" max="8451" width="7.28515625" style="119" customWidth="1"/>
    <col min="8452" max="8452" width="13.7109375" style="119" customWidth="1"/>
    <col min="8453" max="8453" width="6.5703125" style="119" customWidth="1"/>
    <col min="8454" max="8454" width="12.85546875" style="119" customWidth="1"/>
    <col min="8455" max="8455" width="7.140625" style="119" customWidth="1"/>
    <col min="8456" max="8456" width="13.140625" style="119" customWidth="1"/>
    <col min="8457" max="8457" width="7.7109375" style="119" customWidth="1"/>
    <col min="8458" max="8458" width="8.28515625" style="119" customWidth="1"/>
    <col min="8459" max="8459" width="13.140625" style="119" customWidth="1"/>
    <col min="8460" max="8460" width="12.28515625" style="119" customWidth="1"/>
    <col min="8461" max="8461" width="12.140625" style="119" customWidth="1"/>
    <col min="8462" max="8464" width="9.140625" style="119" customWidth="1"/>
    <col min="8465" max="8465" width="10.140625" style="119" bestFit="1" customWidth="1"/>
    <col min="8466" max="8703" width="9.140625" style="119" customWidth="1"/>
    <col min="8704" max="8704" width="4.7109375" style="119"/>
    <col min="8705" max="8705" width="5.28515625" style="119" customWidth="1"/>
    <col min="8706" max="8706" width="31.85546875" style="119" customWidth="1"/>
    <col min="8707" max="8707" width="7.28515625" style="119" customWidth="1"/>
    <col min="8708" max="8708" width="13.7109375" style="119" customWidth="1"/>
    <col min="8709" max="8709" width="6.5703125" style="119" customWidth="1"/>
    <col min="8710" max="8710" width="12.85546875" style="119" customWidth="1"/>
    <col min="8711" max="8711" width="7.140625" style="119" customWidth="1"/>
    <col min="8712" max="8712" width="13.140625" style="119" customWidth="1"/>
    <col min="8713" max="8713" width="7.7109375" style="119" customWidth="1"/>
    <col min="8714" max="8714" width="8.28515625" style="119" customWidth="1"/>
    <col min="8715" max="8715" width="13.140625" style="119" customWidth="1"/>
    <col min="8716" max="8716" width="12.28515625" style="119" customWidth="1"/>
    <col min="8717" max="8717" width="12.140625" style="119" customWidth="1"/>
    <col min="8718" max="8720" width="9.140625" style="119" customWidth="1"/>
    <col min="8721" max="8721" width="10.140625" style="119" bestFit="1" customWidth="1"/>
    <col min="8722" max="8959" width="9.140625" style="119" customWidth="1"/>
    <col min="8960" max="8960" width="4.7109375" style="119"/>
    <col min="8961" max="8961" width="5.28515625" style="119" customWidth="1"/>
    <col min="8962" max="8962" width="31.85546875" style="119" customWidth="1"/>
    <col min="8963" max="8963" width="7.28515625" style="119" customWidth="1"/>
    <col min="8964" max="8964" width="13.7109375" style="119" customWidth="1"/>
    <col min="8965" max="8965" width="6.5703125" style="119" customWidth="1"/>
    <col min="8966" max="8966" width="12.85546875" style="119" customWidth="1"/>
    <col min="8967" max="8967" width="7.140625" style="119" customWidth="1"/>
    <col min="8968" max="8968" width="13.140625" style="119" customWidth="1"/>
    <col min="8969" max="8969" width="7.7109375" style="119" customWidth="1"/>
    <col min="8970" max="8970" width="8.28515625" style="119" customWidth="1"/>
    <col min="8971" max="8971" width="13.140625" style="119" customWidth="1"/>
    <col min="8972" max="8972" width="12.28515625" style="119" customWidth="1"/>
    <col min="8973" max="8973" width="12.140625" style="119" customWidth="1"/>
    <col min="8974" max="8976" width="9.140625" style="119" customWidth="1"/>
    <col min="8977" max="8977" width="10.140625" style="119" bestFit="1" customWidth="1"/>
    <col min="8978" max="9215" width="9.140625" style="119" customWidth="1"/>
    <col min="9216" max="9216" width="4.7109375" style="119"/>
    <col min="9217" max="9217" width="5.28515625" style="119" customWidth="1"/>
    <col min="9218" max="9218" width="31.85546875" style="119" customWidth="1"/>
    <col min="9219" max="9219" width="7.28515625" style="119" customWidth="1"/>
    <col min="9220" max="9220" width="13.7109375" style="119" customWidth="1"/>
    <col min="9221" max="9221" width="6.5703125" style="119" customWidth="1"/>
    <col min="9222" max="9222" width="12.85546875" style="119" customWidth="1"/>
    <col min="9223" max="9223" width="7.140625" style="119" customWidth="1"/>
    <col min="9224" max="9224" width="13.140625" style="119" customWidth="1"/>
    <col min="9225" max="9225" width="7.7109375" style="119" customWidth="1"/>
    <col min="9226" max="9226" width="8.28515625" style="119" customWidth="1"/>
    <col min="9227" max="9227" width="13.140625" style="119" customWidth="1"/>
    <col min="9228" max="9228" width="12.28515625" style="119" customWidth="1"/>
    <col min="9229" max="9229" width="12.140625" style="119" customWidth="1"/>
    <col min="9230" max="9232" width="9.140625" style="119" customWidth="1"/>
    <col min="9233" max="9233" width="10.140625" style="119" bestFit="1" customWidth="1"/>
    <col min="9234" max="9471" width="9.140625" style="119" customWidth="1"/>
    <col min="9472" max="9472" width="4.7109375" style="119"/>
    <col min="9473" max="9473" width="5.28515625" style="119" customWidth="1"/>
    <col min="9474" max="9474" width="31.85546875" style="119" customWidth="1"/>
    <col min="9475" max="9475" width="7.28515625" style="119" customWidth="1"/>
    <col min="9476" max="9476" width="13.7109375" style="119" customWidth="1"/>
    <col min="9477" max="9477" width="6.5703125" style="119" customWidth="1"/>
    <col min="9478" max="9478" width="12.85546875" style="119" customWidth="1"/>
    <col min="9479" max="9479" width="7.140625" style="119" customWidth="1"/>
    <col min="9480" max="9480" width="13.140625" style="119" customWidth="1"/>
    <col min="9481" max="9481" width="7.7109375" style="119" customWidth="1"/>
    <col min="9482" max="9482" width="8.28515625" style="119" customWidth="1"/>
    <col min="9483" max="9483" width="13.140625" style="119" customWidth="1"/>
    <col min="9484" max="9484" width="12.28515625" style="119" customWidth="1"/>
    <col min="9485" max="9485" width="12.140625" style="119" customWidth="1"/>
    <col min="9486" max="9488" width="9.140625" style="119" customWidth="1"/>
    <col min="9489" max="9489" width="10.140625" style="119" bestFit="1" customWidth="1"/>
    <col min="9490" max="9727" width="9.140625" style="119" customWidth="1"/>
    <col min="9728" max="9728" width="4.7109375" style="119"/>
    <col min="9729" max="9729" width="5.28515625" style="119" customWidth="1"/>
    <col min="9730" max="9730" width="31.85546875" style="119" customWidth="1"/>
    <col min="9731" max="9731" width="7.28515625" style="119" customWidth="1"/>
    <col min="9732" max="9732" width="13.7109375" style="119" customWidth="1"/>
    <col min="9733" max="9733" width="6.5703125" style="119" customWidth="1"/>
    <col min="9734" max="9734" width="12.85546875" style="119" customWidth="1"/>
    <col min="9735" max="9735" width="7.140625" style="119" customWidth="1"/>
    <col min="9736" max="9736" width="13.140625" style="119" customWidth="1"/>
    <col min="9737" max="9737" width="7.7109375" style="119" customWidth="1"/>
    <col min="9738" max="9738" width="8.28515625" style="119" customWidth="1"/>
    <col min="9739" max="9739" width="13.140625" style="119" customWidth="1"/>
    <col min="9740" max="9740" width="12.28515625" style="119" customWidth="1"/>
    <col min="9741" max="9741" width="12.140625" style="119" customWidth="1"/>
    <col min="9742" max="9744" width="9.140625" style="119" customWidth="1"/>
    <col min="9745" max="9745" width="10.140625" style="119" bestFit="1" customWidth="1"/>
    <col min="9746" max="9983" width="9.140625" style="119" customWidth="1"/>
    <col min="9984" max="9984" width="4.7109375" style="119"/>
    <col min="9985" max="9985" width="5.28515625" style="119" customWidth="1"/>
    <col min="9986" max="9986" width="31.85546875" style="119" customWidth="1"/>
    <col min="9987" max="9987" width="7.28515625" style="119" customWidth="1"/>
    <col min="9988" max="9988" width="13.7109375" style="119" customWidth="1"/>
    <col min="9989" max="9989" width="6.5703125" style="119" customWidth="1"/>
    <col min="9990" max="9990" width="12.85546875" style="119" customWidth="1"/>
    <col min="9991" max="9991" width="7.140625" style="119" customWidth="1"/>
    <col min="9992" max="9992" width="13.140625" style="119" customWidth="1"/>
    <col min="9993" max="9993" width="7.7109375" style="119" customWidth="1"/>
    <col min="9994" max="9994" width="8.28515625" style="119" customWidth="1"/>
    <col min="9995" max="9995" width="13.140625" style="119" customWidth="1"/>
    <col min="9996" max="9996" width="12.28515625" style="119" customWidth="1"/>
    <col min="9997" max="9997" width="12.140625" style="119" customWidth="1"/>
    <col min="9998" max="10000" width="9.140625" style="119" customWidth="1"/>
    <col min="10001" max="10001" width="10.140625" style="119" bestFit="1" customWidth="1"/>
    <col min="10002" max="10239" width="9.140625" style="119" customWidth="1"/>
    <col min="10240" max="10240" width="4.7109375" style="119"/>
    <col min="10241" max="10241" width="5.28515625" style="119" customWidth="1"/>
    <col min="10242" max="10242" width="31.85546875" style="119" customWidth="1"/>
    <col min="10243" max="10243" width="7.28515625" style="119" customWidth="1"/>
    <col min="10244" max="10244" width="13.7109375" style="119" customWidth="1"/>
    <col min="10245" max="10245" width="6.5703125" style="119" customWidth="1"/>
    <col min="10246" max="10246" width="12.85546875" style="119" customWidth="1"/>
    <col min="10247" max="10247" width="7.140625" style="119" customWidth="1"/>
    <col min="10248" max="10248" width="13.140625" style="119" customWidth="1"/>
    <col min="10249" max="10249" width="7.7109375" style="119" customWidth="1"/>
    <col min="10250" max="10250" width="8.28515625" style="119" customWidth="1"/>
    <col min="10251" max="10251" width="13.140625" style="119" customWidth="1"/>
    <col min="10252" max="10252" width="12.28515625" style="119" customWidth="1"/>
    <col min="10253" max="10253" width="12.140625" style="119" customWidth="1"/>
    <col min="10254" max="10256" width="9.140625" style="119" customWidth="1"/>
    <col min="10257" max="10257" width="10.140625" style="119" bestFit="1" customWidth="1"/>
    <col min="10258" max="10495" width="9.140625" style="119" customWidth="1"/>
    <col min="10496" max="10496" width="4.7109375" style="119"/>
    <col min="10497" max="10497" width="5.28515625" style="119" customWidth="1"/>
    <col min="10498" max="10498" width="31.85546875" style="119" customWidth="1"/>
    <col min="10499" max="10499" width="7.28515625" style="119" customWidth="1"/>
    <col min="10500" max="10500" width="13.7109375" style="119" customWidth="1"/>
    <col min="10501" max="10501" width="6.5703125" style="119" customWidth="1"/>
    <col min="10502" max="10502" width="12.85546875" style="119" customWidth="1"/>
    <col min="10503" max="10503" width="7.140625" style="119" customWidth="1"/>
    <col min="10504" max="10504" width="13.140625" style="119" customWidth="1"/>
    <col min="10505" max="10505" width="7.7109375" style="119" customWidth="1"/>
    <col min="10506" max="10506" width="8.28515625" style="119" customWidth="1"/>
    <col min="10507" max="10507" width="13.140625" style="119" customWidth="1"/>
    <col min="10508" max="10508" width="12.28515625" style="119" customWidth="1"/>
    <col min="10509" max="10509" width="12.140625" style="119" customWidth="1"/>
    <col min="10510" max="10512" width="9.140625" style="119" customWidth="1"/>
    <col min="10513" max="10513" width="10.140625" style="119" bestFit="1" customWidth="1"/>
    <col min="10514" max="10751" width="9.140625" style="119" customWidth="1"/>
    <col min="10752" max="10752" width="4.7109375" style="119"/>
    <col min="10753" max="10753" width="5.28515625" style="119" customWidth="1"/>
    <col min="10754" max="10754" width="31.85546875" style="119" customWidth="1"/>
    <col min="10755" max="10755" width="7.28515625" style="119" customWidth="1"/>
    <col min="10756" max="10756" width="13.7109375" style="119" customWidth="1"/>
    <col min="10757" max="10757" width="6.5703125" style="119" customWidth="1"/>
    <col min="10758" max="10758" width="12.85546875" style="119" customWidth="1"/>
    <col min="10759" max="10759" width="7.140625" style="119" customWidth="1"/>
    <col min="10760" max="10760" width="13.140625" style="119" customWidth="1"/>
    <col min="10761" max="10761" width="7.7109375" style="119" customWidth="1"/>
    <col min="10762" max="10762" width="8.28515625" style="119" customWidth="1"/>
    <col min="10763" max="10763" width="13.140625" style="119" customWidth="1"/>
    <col min="10764" max="10764" width="12.28515625" style="119" customWidth="1"/>
    <col min="10765" max="10765" width="12.140625" style="119" customWidth="1"/>
    <col min="10766" max="10768" width="9.140625" style="119" customWidth="1"/>
    <col min="10769" max="10769" width="10.140625" style="119" bestFit="1" customWidth="1"/>
    <col min="10770" max="11007" width="9.140625" style="119" customWidth="1"/>
    <col min="11008" max="11008" width="4.7109375" style="119"/>
    <col min="11009" max="11009" width="5.28515625" style="119" customWidth="1"/>
    <col min="11010" max="11010" width="31.85546875" style="119" customWidth="1"/>
    <col min="11011" max="11011" width="7.28515625" style="119" customWidth="1"/>
    <col min="11012" max="11012" width="13.7109375" style="119" customWidth="1"/>
    <col min="11013" max="11013" width="6.5703125" style="119" customWidth="1"/>
    <col min="11014" max="11014" width="12.85546875" style="119" customWidth="1"/>
    <col min="11015" max="11015" width="7.140625" style="119" customWidth="1"/>
    <col min="11016" max="11016" width="13.140625" style="119" customWidth="1"/>
    <col min="11017" max="11017" width="7.7109375" style="119" customWidth="1"/>
    <col min="11018" max="11018" width="8.28515625" style="119" customWidth="1"/>
    <col min="11019" max="11019" width="13.140625" style="119" customWidth="1"/>
    <col min="11020" max="11020" width="12.28515625" style="119" customWidth="1"/>
    <col min="11021" max="11021" width="12.140625" style="119" customWidth="1"/>
    <col min="11022" max="11024" width="9.140625" style="119" customWidth="1"/>
    <col min="11025" max="11025" width="10.140625" style="119" bestFit="1" customWidth="1"/>
    <col min="11026" max="11263" width="9.140625" style="119" customWidth="1"/>
    <col min="11264" max="11264" width="4.7109375" style="119"/>
    <col min="11265" max="11265" width="5.28515625" style="119" customWidth="1"/>
    <col min="11266" max="11266" width="31.85546875" style="119" customWidth="1"/>
    <col min="11267" max="11267" width="7.28515625" style="119" customWidth="1"/>
    <col min="11268" max="11268" width="13.7109375" style="119" customWidth="1"/>
    <col min="11269" max="11269" width="6.5703125" style="119" customWidth="1"/>
    <col min="11270" max="11270" width="12.85546875" style="119" customWidth="1"/>
    <col min="11271" max="11271" width="7.140625" style="119" customWidth="1"/>
    <col min="11272" max="11272" width="13.140625" style="119" customWidth="1"/>
    <col min="11273" max="11273" width="7.7109375" style="119" customWidth="1"/>
    <col min="11274" max="11274" width="8.28515625" style="119" customWidth="1"/>
    <col min="11275" max="11275" width="13.140625" style="119" customWidth="1"/>
    <col min="11276" max="11276" width="12.28515625" style="119" customWidth="1"/>
    <col min="11277" max="11277" width="12.140625" style="119" customWidth="1"/>
    <col min="11278" max="11280" width="9.140625" style="119" customWidth="1"/>
    <col min="11281" max="11281" width="10.140625" style="119" bestFit="1" customWidth="1"/>
    <col min="11282" max="11519" width="9.140625" style="119" customWidth="1"/>
    <col min="11520" max="11520" width="4.7109375" style="119"/>
    <col min="11521" max="11521" width="5.28515625" style="119" customWidth="1"/>
    <col min="11522" max="11522" width="31.85546875" style="119" customWidth="1"/>
    <col min="11523" max="11523" width="7.28515625" style="119" customWidth="1"/>
    <col min="11524" max="11524" width="13.7109375" style="119" customWidth="1"/>
    <col min="11525" max="11525" width="6.5703125" style="119" customWidth="1"/>
    <col min="11526" max="11526" width="12.85546875" style="119" customWidth="1"/>
    <col min="11527" max="11527" width="7.140625" style="119" customWidth="1"/>
    <col min="11528" max="11528" width="13.140625" style="119" customWidth="1"/>
    <col min="11529" max="11529" width="7.7109375" style="119" customWidth="1"/>
    <col min="11530" max="11530" width="8.28515625" style="119" customWidth="1"/>
    <col min="11531" max="11531" width="13.140625" style="119" customWidth="1"/>
    <col min="11532" max="11532" width="12.28515625" style="119" customWidth="1"/>
    <col min="11533" max="11533" width="12.140625" style="119" customWidth="1"/>
    <col min="11534" max="11536" width="9.140625" style="119" customWidth="1"/>
    <col min="11537" max="11537" width="10.140625" style="119" bestFit="1" customWidth="1"/>
    <col min="11538" max="11775" width="9.140625" style="119" customWidth="1"/>
    <col min="11776" max="11776" width="4.7109375" style="119"/>
    <col min="11777" max="11777" width="5.28515625" style="119" customWidth="1"/>
    <col min="11778" max="11778" width="31.85546875" style="119" customWidth="1"/>
    <col min="11779" max="11779" width="7.28515625" style="119" customWidth="1"/>
    <col min="11780" max="11780" width="13.7109375" style="119" customWidth="1"/>
    <col min="11781" max="11781" width="6.5703125" style="119" customWidth="1"/>
    <col min="11782" max="11782" width="12.85546875" style="119" customWidth="1"/>
    <col min="11783" max="11783" width="7.140625" style="119" customWidth="1"/>
    <col min="11784" max="11784" width="13.140625" style="119" customWidth="1"/>
    <col min="11785" max="11785" width="7.7109375" style="119" customWidth="1"/>
    <col min="11786" max="11786" width="8.28515625" style="119" customWidth="1"/>
    <col min="11787" max="11787" width="13.140625" style="119" customWidth="1"/>
    <col min="11788" max="11788" width="12.28515625" style="119" customWidth="1"/>
    <col min="11789" max="11789" width="12.140625" style="119" customWidth="1"/>
    <col min="11790" max="11792" width="9.140625" style="119" customWidth="1"/>
    <col min="11793" max="11793" width="10.140625" style="119" bestFit="1" customWidth="1"/>
    <col min="11794" max="12031" width="9.140625" style="119" customWidth="1"/>
    <col min="12032" max="12032" width="4.7109375" style="119"/>
    <col min="12033" max="12033" width="5.28515625" style="119" customWidth="1"/>
    <col min="12034" max="12034" width="31.85546875" style="119" customWidth="1"/>
    <col min="12035" max="12035" width="7.28515625" style="119" customWidth="1"/>
    <col min="12036" max="12036" width="13.7109375" style="119" customWidth="1"/>
    <col min="12037" max="12037" width="6.5703125" style="119" customWidth="1"/>
    <col min="12038" max="12038" width="12.85546875" style="119" customWidth="1"/>
    <col min="12039" max="12039" width="7.140625" style="119" customWidth="1"/>
    <col min="12040" max="12040" width="13.140625" style="119" customWidth="1"/>
    <col min="12041" max="12041" width="7.7109375" style="119" customWidth="1"/>
    <col min="12042" max="12042" width="8.28515625" style="119" customWidth="1"/>
    <col min="12043" max="12043" width="13.140625" style="119" customWidth="1"/>
    <col min="12044" max="12044" width="12.28515625" style="119" customWidth="1"/>
    <col min="12045" max="12045" width="12.140625" style="119" customWidth="1"/>
    <col min="12046" max="12048" width="9.140625" style="119" customWidth="1"/>
    <col min="12049" max="12049" width="10.140625" style="119" bestFit="1" customWidth="1"/>
    <col min="12050" max="12287" width="9.140625" style="119" customWidth="1"/>
    <col min="12288" max="12288" width="4.7109375" style="119"/>
    <col min="12289" max="12289" width="5.28515625" style="119" customWidth="1"/>
    <col min="12290" max="12290" width="31.85546875" style="119" customWidth="1"/>
    <col min="12291" max="12291" width="7.28515625" style="119" customWidth="1"/>
    <col min="12292" max="12292" width="13.7109375" style="119" customWidth="1"/>
    <col min="12293" max="12293" width="6.5703125" style="119" customWidth="1"/>
    <col min="12294" max="12294" width="12.85546875" style="119" customWidth="1"/>
    <col min="12295" max="12295" width="7.140625" style="119" customWidth="1"/>
    <col min="12296" max="12296" width="13.140625" style="119" customWidth="1"/>
    <col min="12297" max="12297" width="7.7109375" style="119" customWidth="1"/>
    <col min="12298" max="12298" width="8.28515625" style="119" customWidth="1"/>
    <col min="12299" max="12299" width="13.140625" style="119" customWidth="1"/>
    <col min="12300" max="12300" width="12.28515625" style="119" customWidth="1"/>
    <col min="12301" max="12301" width="12.140625" style="119" customWidth="1"/>
    <col min="12302" max="12304" width="9.140625" style="119" customWidth="1"/>
    <col min="12305" max="12305" width="10.140625" style="119" bestFit="1" customWidth="1"/>
    <col min="12306" max="12543" width="9.140625" style="119" customWidth="1"/>
    <col min="12544" max="12544" width="4.7109375" style="119"/>
    <col min="12545" max="12545" width="5.28515625" style="119" customWidth="1"/>
    <col min="12546" max="12546" width="31.85546875" style="119" customWidth="1"/>
    <col min="12547" max="12547" width="7.28515625" style="119" customWidth="1"/>
    <col min="12548" max="12548" width="13.7109375" style="119" customWidth="1"/>
    <col min="12549" max="12549" width="6.5703125" style="119" customWidth="1"/>
    <col min="12550" max="12550" width="12.85546875" style="119" customWidth="1"/>
    <col min="12551" max="12551" width="7.140625" style="119" customWidth="1"/>
    <col min="12552" max="12552" width="13.140625" style="119" customWidth="1"/>
    <col min="12553" max="12553" width="7.7109375" style="119" customWidth="1"/>
    <col min="12554" max="12554" width="8.28515625" style="119" customWidth="1"/>
    <col min="12555" max="12555" width="13.140625" style="119" customWidth="1"/>
    <col min="12556" max="12556" width="12.28515625" style="119" customWidth="1"/>
    <col min="12557" max="12557" width="12.140625" style="119" customWidth="1"/>
    <col min="12558" max="12560" width="9.140625" style="119" customWidth="1"/>
    <col min="12561" max="12561" width="10.140625" style="119" bestFit="1" customWidth="1"/>
    <col min="12562" max="12799" width="9.140625" style="119" customWidth="1"/>
    <col min="12800" max="12800" width="4.7109375" style="119"/>
    <col min="12801" max="12801" width="5.28515625" style="119" customWidth="1"/>
    <col min="12802" max="12802" width="31.85546875" style="119" customWidth="1"/>
    <col min="12803" max="12803" width="7.28515625" style="119" customWidth="1"/>
    <col min="12804" max="12804" width="13.7109375" style="119" customWidth="1"/>
    <col min="12805" max="12805" width="6.5703125" style="119" customWidth="1"/>
    <col min="12806" max="12806" width="12.85546875" style="119" customWidth="1"/>
    <col min="12807" max="12807" width="7.140625" style="119" customWidth="1"/>
    <col min="12808" max="12808" width="13.140625" style="119" customWidth="1"/>
    <col min="12809" max="12809" width="7.7109375" style="119" customWidth="1"/>
    <col min="12810" max="12810" width="8.28515625" style="119" customWidth="1"/>
    <col min="12811" max="12811" width="13.140625" style="119" customWidth="1"/>
    <col min="12812" max="12812" width="12.28515625" style="119" customWidth="1"/>
    <col min="12813" max="12813" width="12.140625" style="119" customWidth="1"/>
    <col min="12814" max="12816" width="9.140625" style="119" customWidth="1"/>
    <col min="12817" max="12817" width="10.140625" style="119" bestFit="1" customWidth="1"/>
    <col min="12818" max="13055" width="9.140625" style="119" customWidth="1"/>
    <col min="13056" max="13056" width="4.7109375" style="119"/>
    <col min="13057" max="13057" width="5.28515625" style="119" customWidth="1"/>
    <col min="13058" max="13058" width="31.85546875" style="119" customWidth="1"/>
    <col min="13059" max="13059" width="7.28515625" style="119" customWidth="1"/>
    <col min="13060" max="13060" width="13.7109375" style="119" customWidth="1"/>
    <col min="13061" max="13061" width="6.5703125" style="119" customWidth="1"/>
    <col min="13062" max="13062" width="12.85546875" style="119" customWidth="1"/>
    <col min="13063" max="13063" width="7.140625" style="119" customWidth="1"/>
    <col min="13064" max="13064" width="13.140625" style="119" customWidth="1"/>
    <col min="13065" max="13065" width="7.7109375" style="119" customWidth="1"/>
    <col min="13066" max="13066" width="8.28515625" style="119" customWidth="1"/>
    <col min="13067" max="13067" width="13.140625" style="119" customWidth="1"/>
    <col min="13068" max="13068" width="12.28515625" style="119" customWidth="1"/>
    <col min="13069" max="13069" width="12.140625" style="119" customWidth="1"/>
    <col min="13070" max="13072" width="9.140625" style="119" customWidth="1"/>
    <col min="13073" max="13073" width="10.140625" style="119" bestFit="1" customWidth="1"/>
    <col min="13074" max="13311" width="9.140625" style="119" customWidth="1"/>
    <col min="13312" max="13312" width="4.7109375" style="119"/>
    <col min="13313" max="13313" width="5.28515625" style="119" customWidth="1"/>
    <col min="13314" max="13314" width="31.85546875" style="119" customWidth="1"/>
    <col min="13315" max="13315" width="7.28515625" style="119" customWidth="1"/>
    <col min="13316" max="13316" width="13.7109375" style="119" customWidth="1"/>
    <col min="13317" max="13317" width="6.5703125" style="119" customWidth="1"/>
    <col min="13318" max="13318" width="12.85546875" style="119" customWidth="1"/>
    <col min="13319" max="13319" width="7.140625" style="119" customWidth="1"/>
    <col min="13320" max="13320" width="13.140625" style="119" customWidth="1"/>
    <col min="13321" max="13321" width="7.7109375" style="119" customWidth="1"/>
    <col min="13322" max="13322" width="8.28515625" style="119" customWidth="1"/>
    <col min="13323" max="13323" width="13.140625" style="119" customWidth="1"/>
    <col min="13324" max="13324" width="12.28515625" style="119" customWidth="1"/>
    <col min="13325" max="13325" width="12.140625" style="119" customWidth="1"/>
    <col min="13326" max="13328" width="9.140625" style="119" customWidth="1"/>
    <col min="13329" max="13329" width="10.140625" style="119" bestFit="1" customWidth="1"/>
    <col min="13330" max="13567" width="9.140625" style="119" customWidth="1"/>
    <col min="13568" max="13568" width="4.7109375" style="119"/>
    <col min="13569" max="13569" width="5.28515625" style="119" customWidth="1"/>
    <col min="13570" max="13570" width="31.85546875" style="119" customWidth="1"/>
    <col min="13571" max="13571" width="7.28515625" style="119" customWidth="1"/>
    <col min="13572" max="13572" width="13.7109375" style="119" customWidth="1"/>
    <col min="13573" max="13573" width="6.5703125" style="119" customWidth="1"/>
    <col min="13574" max="13574" width="12.85546875" style="119" customWidth="1"/>
    <col min="13575" max="13575" width="7.140625" style="119" customWidth="1"/>
    <col min="13576" max="13576" width="13.140625" style="119" customWidth="1"/>
    <col min="13577" max="13577" width="7.7109375" style="119" customWidth="1"/>
    <col min="13578" max="13578" width="8.28515625" style="119" customWidth="1"/>
    <col min="13579" max="13579" width="13.140625" style="119" customWidth="1"/>
    <col min="13580" max="13580" width="12.28515625" style="119" customWidth="1"/>
    <col min="13581" max="13581" width="12.140625" style="119" customWidth="1"/>
    <col min="13582" max="13584" width="9.140625" style="119" customWidth="1"/>
    <col min="13585" max="13585" width="10.140625" style="119" bestFit="1" customWidth="1"/>
    <col min="13586" max="13823" width="9.140625" style="119" customWidth="1"/>
    <col min="13824" max="13824" width="4.7109375" style="119"/>
    <col min="13825" max="13825" width="5.28515625" style="119" customWidth="1"/>
    <col min="13826" max="13826" width="31.85546875" style="119" customWidth="1"/>
    <col min="13827" max="13827" width="7.28515625" style="119" customWidth="1"/>
    <col min="13828" max="13828" width="13.7109375" style="119" customWidth="1"/>
    <col min="13829" max="13829" width="6.5703125" style="119" customWidth="1"/>
    <col min="13830" max="13830" width="12.85546875" style="119" customWidth="1"/>
    <col min="13831" max="13831" width="7.140625" style="119" customWidth="1"/>
    <col min="13832" max="13832" width="13.140625" style="119" customWidth="1"/>
    <col min="13833" max="13833" width="7.7109375" style="119" customWidth="1"/>
    <col min="13834" max="13834" width="8.28515625" style="119" customWidth="1"/>
    <col min="13835" max="13835" width="13.140625" style="119" customWidth="1"/>
    <col min="13836" max="13836" width="12.28515625" style="119" customWidth="1"/>
    <col min="13837" max="13837" width="12.140625" style="119" customWidth="1"/>
    <col min="13838" max="13840" width="9.140625" style="119" customWidth="1"/>
    <col min="13841" max="13841" width="10.140625" style="119" bestFit="1" customWidth="1"/>
    <col min="13842" max="14079" width="9.140625" style="119" customWidth="1"/>
    <col min="14080" max="14080" width="4.7109375" style="119"/>
    <col min="14081" max="14081" width="5.28515625" style="119" customWidth="1"/>
    <col min="14082" max="14082" width="31.85546875" style="119" customWidth="1"/>
    <col min="14083" max="14083" width="7.28515625" style="119" customWidth="1"/>
    <col min="14084" max="14084" width="13.7109375" style="119" customWidth="1"/>
    <col min="14085" max="14085" width="6.5703125" style="119" customWidth="1"/>
    <col min="14086" max="14086" width="12.85546875" style="119" customWidth="1"/>
    <col min="14087" max="14087" width="7.140625" style="119" customWidth="1"/>
    <col min="14088" max="14088" width="13.140625" style="119" customWidth="1"/>
    <col min="14089" max="14089" width="7.7109375" style="119" customWidth="1"/>
    <col min="14090" max="14090" width="8.28515625" style="119" customWidth="1"/>
    <col min="14091" max="14091" width="13.140625" style="119" customWidth="1"/>
    <col min="14092" max="14092" width="12.28515625" style="119" customWidth="1"/>
    <col min="14093" max="14093" width="12.140625" style="119" customWidth="1"/>
    <col min="14094" max="14096" width="9.140625" style="119" customWidth="1"/>
    <col min="14097" max="14097" width="10.140625" style="119" bestFit="1" customWidth="1"/>
    <col min="14098" max="14335" width="9.140625" style="119" customWidth="1"/>
    <col min="14336" max="14336" width="4.7109375" style="119"/>
    <col min="14337" max="14337" width="5.28515625" style="119" customWidth="1"/>
    <col min="14338" max="14338" width="31.85546875" style="119" customWidth="1"/>
    <col min="14339" max="14339" width="7.28515625" style="119" customWidth="1"/>
    <col min="14340" max="14340" width="13.7109375" style="119" customWidth="1"/>
    <col min="14341" max="14341" width="6.5703125" style="119" customWidth="1"/>
    <col min="14342" max="14342" width="12.85546875" style="119" customWidth="1"/>
    <col min="14343" max="14343" width="7.140625" style="119" customWidth="1"/>
    <col min="14344" max="14344" width="13.140625" style="119" customWidth="1"/>
    <col min="14345" max="14345" width="7.7109375" style="119" customWidth="1"/>
    <col min="14346" max="14346" width="8.28515625" style="119" customWidth="1"/>
    <col min="14347" max="14347" width="13.140625" style="119" customWidth="1"/>
    <col min="14348" max="14348" width="12.28515625" style="119" customWidth="1"/>
    <col min="14349" max="14349" width="12.140625" style="119" customWidth="1"/>
    <col min="14350" max="14352" width="9.140625" style="119" customWidth="1"/>
    <col min="14353" max="14353" width="10.140625" style="119" bestFit="1" customWidth="1"/>
    <col min="14354" max="14591" width="9.140625" style="119" customWidth="1"/>
    <col min="14592" max="14592" width="4.7109375" style="119"/>
    <col min="14593" max="14593" width="5.28515625" style="119" customWidth="1"/>
    <col min="14594" max="14594" width="31.85546875" style="119" customWidth="1"/>
    <col min="14595" max="14595" width="7.28515625" style="119" customWidth="1"/>
    <col min="14596" max="14596" width="13.7109375" style="119" customWidth="1"/>
    <col min="14597" max="14597" width="6.5703125" style="119" customWidth="1"/>
    <col min="14598" max="14598" width="12.85546875" style="119" customWidth="1"/>
    <col min="14599" max="14599" width="7.140625" style="119" customWidth="1"/>
    <col min="14600" max="14600" width="13.140625" style="119" customWidth="1"/>
    <col min="14601" max="14601" width="7.7109375" style="119" customWidth="1"/>
    <col min="14602" max="14602" width="8.28515625" style="119" customWidth="1"/>
    <col min="14603" max="14603" width="13.140625" style="119" customWidth="1"/>
    <col min="14604" max="14604" width="12.28515625" style="119" customWidth="1"/>
    <col min="14605" max="14605" width="12.140625" style="119" customWidth="1"/>
    <col min="14606" max="14608" width="9.140625" style="119" customWidth="1"/>
    <col min="14609" max="14609" width="10.140625" style="119" bestFit="1" customWidth="1"/>
    <col min="14610" max="14847" width="9.140625" style="119" customWidth="1"/>
    <col min="14848" max="14848" width="4.7109375" style="119"/>
    <col min="14849" max="14849" width="5.28515625" style="119" customWidth="1"/>
    <col min="14850" max="14850" width="31.85546875" style="119" customWidth="1"/>
    <col min="14851" max="14851" width="7.28515625" style="119" customWidth="1"/>
    <col min="14852" max="14852" width="13.7109375" style="119" customWidth="1"/>
    <col min="14853" max="14853" width="6.5703125" style="119" customWidth="1"/>
    <col min="14854" max="14854" width="12.85546875" style="119" customWidth="1"/>
    <col min="14855" max="14855" width="7.140625" style="119" customWidth="1"/>
    <col min="14856" max="14856" width="13.140625" style="119" customWidth="1"/>
    <col min="14857" max="14857" width="7.7109375" style="119" customWidth="1"/>
    <col min="14858" max="14858" width="8.28515625" style="119" customWidth="1"/>
    <col min="14859" max="14859" width="13.140625" style="119" customWidth="1"/>
    <col min="14860" max="14860" width="12.28515625" style="119" customWidth="1"/>
    <col min="14861" max="14861" width="12.140625" style="119" customWidth="1"/>
    <col min="14862" max="14864" width="9.140625" style="119" customWidth="1"/>
    <col min="14865" max="14865" width="10.140625" style="119" bestFit="1" customWidth="1"/>
    <col min="14866" max="15103" width="9.140625" style="119" customWidth="1"/>
    <col min="15104" max="15104" width="4.7109375" style="119"/>
    <col min="15105" max="15105" width="5.28515625" style="119" customWidth="1"/>
    <col min="15106" max="15106" width="31.85546875" style="119" customWidth="1"/>
    <col min="15107" max="15107" width="7.28515625" style="119" customWidth="1"/>
    <col min="15108" max="15108" width="13.7109375" style="119" customWidth="1"/>
    <col min="15109" max="15109" width="6.5703125" style="119" customWidth="1"/>
    <col min="15110" max="15110" width="12.85546875" style="119" customWidth="1"/>
    <col min="15111" max="15111" width="7.140625" style="119" customWidth="1"/>
    <col min="15112" max="15112" width="13.140625" style="119" customWidth="1"/>
    <col min="15113" max="15113" width="7.7109375" style="119" customWidth="1"/>
    <col min="15114" max="15114" width="8.28515625" style="119" customWidth="1"/>
    <col min="15115" max="15115" width="13.140625" style="119" customWidth="1"/>
    <col min="15116" max="15116" width="12.28515625" style="119" customWidth="1"/>
    <col min="15117" max="15117" width="12.140625" style="119" customWidth="1"/>
    <col min="15118" max="15120" width="9.140625" style="119" customWidth="1"/>
    <col min="15121" max="15121" width="10.140625" style="119" bestFit="1" customWidth="1"/>
    <col min="15122" max="15359" width="9.140625" style="119" customWidth="1"/>
    <col min="15360" max="15360" width="4.7109375" style="119"/>
    <col min="15361" max="15361" width="5.28515625" style="119" customWidth="1"/>
    <col min="15362" max="15362" width="31.85546875" style="119" customWidth="1"/>
    <col min="15363" max="15363" width="7.28515625" style="119" customWidth="1"/>
    <col min="15364" max="15364" width="13.7109375" style="119" customWidth="1"/>
    <col min="15365" max="15365" width="6.5703125" style="119" customWidth="1"/>
    <col min="15366" max="15366" width="12.85546875" style="119" customWidth="1"/>
    <col min="15367" max="15367" width="7.140625" style="119" customWidth="1"/>
    <col min="15368" max="15368" width="13.140625" style="119" customWidth="1"/>
    <col min="15369" max="15369" width="7.7109375" style="119" customWidth="1"/>
    <col min="15370" max="15370" width="8.28515625" style="119" customWidth="1"/>
    <col min="15371" max="15371" width="13.140625" style="119" customWidth="1"/>
    <col min="15372" max="15372" width="12.28515625" style="119" customWidth="1"/>
    <col min="15373" max="15373" width="12.140625" style="119" customWidth="1"/>
    <col min="15374" max="15376" width="9.140625" style="119" customWidth="1"/>
    <col min="15377" max="15377" width="10.140625" style="119" bestFit="1" customWidth="1"/>
    <col min="15378" max="15615" width="9.140625" style="119" customWidth="1"/>
    <col min="15616" max="15616" width="4.7109375" style="119"/>
    <col min="15617" max="15617" width="5.28515625" style="119" customWidth="1"/>
    <col min="15618" max="15618" width="31.85546875" style="119" customWidth="1"/>
    <col min="15619" max="15619" width="7.28515625" style="119" customWidth="1"/>
    <col min="15620" max="15620" width="13.7109375" style="119" customWidth="1"/>
    <col min="15621" max="15621" width="6.5703125" style="119" customWidth="1"/>
    <col min="15622" max="15622" width="12.85546875" style="119" customWidth="1"/>
    <col min="15623" max="15623" width="7.140625" style="119" customWidth="1"/>
    <col min="15624" max="15624" width="13.140625" style="119" customWidth="1"/>
    <col min="15625" max="15625" width="7.7109375" style="119" customWidth="1"/>
    <col min="15626" max="15626" width="8.28515625" style="119" customWidth="1"/>
    <col min="15627" max="15627" width="13.140625" style="119" customWidth="1"/>
    <col min="15628" max="15628" width="12.28515625" style="119" customWidth="1"/>
    <col min="15629" max="15629" width="12.140625" style="119" customWidth="1"/>
    <col min="15630" max="15632" width="9.140625" style="119" customWidth="1"/>
    <col min="15633" max="15633" width="10.140625" style="119" bestFit="1" customWidth="1"/>
    <col min="15634" max="15871" width="9.140625" style="119" customWidth="1"/>
    <col min="15872" max="15872" width="4.7109375" style="119"/>
    <col min="15873" max="15873" width="5.28515625" style="119" customWidth="1"/>
    <col min="15874" max="15874" width="31.85546875" style="119" customWidth="1"/>
    <col min="15875" max="15875" width="7.28515625" style="119" customWidth="1"/>
    <col min="15876" max="15876" width="13.7109375" style="119" customWidth="1"/>
    <col min="15877" max="15877" width="6.5703125" style="119" customWidth="1"/>
    <col min="15878" max="15878" width="12.85546875" style="119" customWidth="1"/>
    <col min="15879" max="15879" width="7.140625" style="119" customWidth="1"/>
    <col min="15880" max="15880" width="13.140625" style="119" customWidth="1"/>
    <col min="15881" max="15881" width="7.7109375" style="119" customWidth="1"/>
    <col min="15882" max="15882" width="8.28515625" style="119" customWidth="1"/>
    <col min="15883" max="15883" width="13.140625" style="119" customWidth="1"/>
    <col min="15884" max="15884" width="12.28515625" style="119" customWidth="1"/>
    <col min="15885" max="15885" width="12.140625" style="119" customWidth="1"/>
    <col min="15886" max="15888" width="9.140625" style="119" customWidth="1"/>
    <col min="15889" max="15889" width="10.140625" style="119" bestFit="1" customWidth="1"/>
    <col min="15890" max="16127" width="9.140625" style="119" customWidth="1"/>
    <col min="16128" max="16128" width="4.7109375" style="119"/>
    <col min="16129" max="16129" width="5.28515625" style="119" customWidth="1"/>
    <col min="16130" max="16130" width="31.85546875" style="119" customWidth="1"/>
    <col min="16131" max="16131" width="7.28515625" style="119" customWidth="1"/>
    <col min="16132" max="16132" width="13.7109375" style="119" customWidth="1"/>
    <col min="16133" max="16133" width="6.5703125" style="119" customWidth="1"/>
    <col min="16134" max="16134" width="12.85546875" style="119" customWidth="1"/>
    <col min="16135" max="16135" width="7.140625" style="119" customWidth="1"/>
    <col min="16136" max="16136" width="13.140625" style="119" customWidth="1"/>
    <col min="16137" max="16137" width="7.7109375" style="119" customWidth="1"/>
    <col min="16138" max="16138" width="8.28515625" style="119" customWidth="1"/>
    <col min="16139" max="16139" width="13.140625" style="119" customWidth="1"/>
    <col min="16140" max="16140" width="12.28515625" style="119" customWidth="1"/>
    <col min="16141" max="16141" width="12.140625" style="119" customWidth="1"/>
    <col min="16142" max="16144" width="9.140625" style="119" customWidth="1"/>
    <col min="16145" max="16145" width="10.140625" style="119" bestFit="1" customWidth="1"/>
    <col min="16146" max="16383" width="9.140625" style="119" customWidth="1"/>
    <col min="16384" max="16384" width="4.7109375" style="119"/>
  </cols>
  <sheetData>
    <row r="1" spans="1:13" s="81" customFormat="1" x14ac:dyDescent="0.2">
      <c r="A1" s="78"/>
      <c r="B1" s="79"/>
      <c r="C1" s="78"/>
      <c r="D1" s="80"/>
      <c r="E1" s="78"/>
      <c r="F1" s="80"/>
      <c r="G1" s="78"/>
      <c r="H1" s="80"/>
      <c r="I1" s="78"/>
      <c r="J1" s="78"/>
      <c r="K1" s="80"/>
      <c r="L1" s="816" t="s">
        <v>412</v>
      </c>
      <c r="M1" s="816"/>
    </row>
    <row r="2" spans="1:13" s="81" customFormat="1" ht="15.75" customHeight="1" x14ac:dyDescent="0.2">
      <c r="A2" s="844" t="s">
        <v>413</v>
      </c>
      <c r="B2" s="844"/>
      <c r="C2" s="844"/>
      <c r="D2" s="844"/>
      <c r="E2" s="844"/>
      <c r="F2" s="844"/>
      <c r="G2" s="844"/>
      <c r="H2" s="844"/>
      <c r="I2" s="844"/>
      <c r="J2" s="844"/>
      <c r="K2" s="844"/>
      <c r="L2" s="844"/>
      <c r="M2" s="844"/>
    </row>
    <row r="3" spans="1:13" s="81" customFormat="1" ht="15.75" customHeight="1" x14ac:dyDescent="0.2">
      <c r="A3" s="844" t="s">
        <v>741</v>
      </c>
      <c r="B3" s="844"/>
      <c r="C3" s="844"/>
      <c r="D3" s="844"/>
      <c r="E3" s="844"/>
      <c r="F3" s="844"/>
      <c r="G3" s="844"/>
      <c r="H3" s="844"/>
      <c r="I3" s="844"/>
      <c r="J3" s="844"/>
      <c r="K3" s="844"/>
      <c r="L3" s="844"/>
      <c r="M3" s="844"/>
    </row>
    <row r="4" spans="1:13" s="81" customFormat="1" ht="15.75" x14ac:dyDescent="0.2">
      <c r="A4" s="82"/>
      <c r="B4" s="344"/>
      <c r="C4" s="344"/>
      <c r="D4" s="636"/>
      <c r="E4" s="344"/>
      <c r="F4" s="636"/>
      <c r="G4" s="344"/>
      <c r="H4" s="636"/>
      <c r="I4" s="82"/>
      <c r="J4" s="344"/>
      <c r="K4" s="636"/>
      <c r="L4" s="636"/>
      <c r="M4" s="83"/>
    </row>
    <row r="5" spans="1:13" s="81" customFormat="1" ht="30.75" customHeight="1" x14ac:dyDescent="0.2">
      <c r="A5" s="845" t="s">
        <v>2</v>
      </c>
      <c r="B5" s="845" t="s">
        <v>3</v>
      </c>
      <c r="C5" s="842" t="s">
        <v>4</v>
      </c>
      <c r="D5" s="842"/>
      <c r="E5" s="842" t="s">
        <v>5</v>
      </c>
      <c r="F5" s="842"/>
      <c r="G5" s="842" t="s">
        <v>6</v>
      </c>
      <c r="H5" s="842"/>
      <c r="I5" s="842" t="s">
        <v>7</v>
      </c>
      <c r="J5" s="842" t="s">
        <v>8</v>
      </c>
      <c r="K5" s="843" t="s">
        <v>9</v>
      </c>
      <c r="L5" s="843" t="s">
        <v>10</v>
      </c>
      <c r="M5" s="843" t="s">
        <v>11</v>
      </c>
    </row>
    <row r="6" spans="1:13" s="81" customFormat="1" ht="27.75" customHeight="1" x14ac:dyDescent="0.2">
      <c r="A6" s="845"/>
      <c r="B6" s="845"/>
      <c r="C6" s="612" t="s">
        <v>12</v>
      </c>
      <c r="D6" s="509" t="s">
        <v>13</v>
      </c>
      <c r="E6" s="612" t="s">
        <v>12</v>
      </c>
      <c r="F6" s="509" t="s">
        <v>13</v>
      </c>
      <c r="G6" s="612" t="s">
        <v>12</v>
      </c>
      <c r="H6" s="509" t="s">
        <v>13</v>
      </c>
      <c r="I6" s="842"/>
      <c r="J6" s="842"/>
      <c r="K6" s="843"/>
      <c r="L6" s="843"/>
      <c r="M6" s="843"/>
    </row>
    <row r="7" spans="1:13" s="112" customFormat="1" ht="24" customHeight="1" x14ac:dyDescent="0.25">
      <c r="A7" s="508">
        <v>1</v>
      </c>
      <c r="B7" s="508">
        <v>2</v>
      </c>
      <c r="C7" s="508">
        <v>3</v>
      </c>
      <c r="D7" s="508">
        <v>4</v>
      </c>
      <c r="E7" s="508">
        <v>5</v>
      </c>
      <c r="F7" s="508">
        <v>6</v>
      </c>
      <c r="G7" s="508">
        <v>7</v>
      </c>
      <c r="H7" s="508">
        <v>8</v>
      </c>
      <c r="I7" s="634">
        <v>9</v>
      </c>
      <c r="J7" s="634" t="s">
        <v>14</v>
      </c>
      <c r="K7" s="635" t="s">
        <v>15</v>
      </c>
      <c r="L7" s="508">
        <v>12</v>
      </c>
      <c r="M7" s="508">
        <v>13</v>
      </c>
    </row>
    <row r="8" spans="1:13" s="113" customFormat="1" ht="12" x14ac:dyDescent="0.2">
      <c r="A8" s="451" t="s">
        <v>28</v>
      </c>
      <c r="B8" s="449" t="s">
        <v>29</v>
      </c>
      <c r="C8" s="50">
        <v>1</v>
      </c>
      <c r="D8" s="511">
        <v>76830</v>
      </c>
      <c r="E8" s="50"/>
      <c r="F8" s="511"/>
      <c r="G8" s="50"/>
      <c r="H8" s="511"/>
      <c r="I8" s="50">
        <v>0</v>
      </c>
      <c r="J8" s="50">
        <v>1</v>
      </c>
      <c r="K8" s="511">
        <v>76830</v>
      </c>
      <c r="L8" s="511">
        <v>7.3990420270433743E-3</v>
      </c>
      <c r="M8" s="511">
        <v>9.1240875912408759E-2</v>
      </c>
    </row>
    <row r="9" spans="1:13" s="113" customFormat="1" ht="12" x14ac:dyDescent="0.2">
      <c r="A9" s="452" t="s">
        <v>32</v>
      </c>
      <c r="B9" s="450" t="s">
        <v>33</v>
      </c>
      <c r="C9" s="53">
        <v>2</v>
      </c>
      <c r="D9" s="512">
        <v>22872</v>
      </c>
      <c r="E9" s="53"/>
      <c r="F9" s="512"/>
      <c r="G9" s="53"/>
      <c r="H9" s="512"/>
      <c r="I9" s="53">
        <v>0</v>
      </c>
      <c r="J9" s="53">
        <v>2</v>
      </c>
      <c r="K9" s="512">
        <v>22872</v>
      </c>
      <c r="L9" s="512">
        <v>2.2026667869651968E-3</v>
      </c>
      <c r="M9" s="512">
        <v>0.18248175182481752</v>
      </c>
    </row>
    <row r="10" spans="1:13" s="113" customFormat="1" ht="12" x14ac:dyDescent="0.2">
      <c r="A10" s="451" t="s">
        <v>36</v>
      </c>
      <c r="B10" s="449" t="s">
        <v>37</v>
      </c>
      <c r="C10" s="50">
        <v>3</v>
      </c>
      <c r="D10" s="511">
        <v>138535</v>
      </c>
      <c r="E10" s="50"/>
      <c r="F10" s="511"/>
      <c r="G10" s="50"/>
      <c r="H10" s="511"/>
      <c r="I10" s="50">
        <v>0</v>
      </c>
      <c r="J10" s="50">
        <v>3</v>
      </c>
      <c r="K10" s="511">
        <v>138535</v>
      </c>
      <c r="L10" s="511">
        <v>1.3341484930579902E-2</v>
      </c>
      <c r="M10" s="511">
        <v>0.27372262773722628</v>
      </c>
    </row>
    <row r="11" spans="1:13" s="113" customFormat="1" ht="12" x14ac:dyDescent="0.2">
      <c r="A11" s="452" t="s">
        <v>40</v>
      </c>
      <c r="B11" s="450" t="s">
        <v>41</v>
      </c>
      <c r="C11" s="53">
        <v>2</v>
      </c>
      <c r="D11" s="512">
        <v>69090</v>
      </c>
      <c r="E11" s="53"/>
      <c r="F11" s="512"/>
      <c r="G11" s="53"/>
      <c r="H11" s="512"/>
      <c r="I11" s="53">
        <v>0</v>
      </c>
      <c r="J11" s="53">
        <v>2</v>
      </c>
      <c r="K11" s="512">
        <v>69090</v>
      </c>
      <c r="L11" s="512">
        <v>6.6536484921049946E-3</v>
      </c>
      <c r="M11" s="512">
        <v>0.18248175182481752</v>
      </c>
    </row>
    <row r="12" spans="1:13" s="113" customFormat="1" ht="12" x14ac:dyDescent="0.2">
      <c r="A12" s="451" t="s">
        <v>44</v>
      </c>
      <c r="B12" s="449" t="s">
        <v>45</v>
      </c>
      <c r="C12" s="50">
        <v>2</v>
      </c>
      <c r="D12" s="511">
        <v>103250</v>
      </c>
      <c r="E12" s="50"/>
      <c r="F12" s="511"/>
      <c r="G12" s="50"/>
      <c r="H12" s="511"/>
      <c r="I12" s="50">
        <v>0</v>
      </c>
      <c r="J12" s="50">
        <v>2</v>
      </c>
      <c r="K12" s="511">
        <v>103250</v>
      </c>
      <c r="L12" s="511">
        <v>9.9433956695591363E-3</v>
      </c>
      <c r="M12" s="511">
        <v>0.18248175182481752</v>
      </c>
    </row>
    <row r="13" spans="1:13" s="113" customFormat="1" ht="12" x14ac:dyDescent="0.2">
      <c r="A13" s="452" t="s">
        <v>357</v>
      </c>
      <c r="B13" s="450" t="s">
        <v>358</v>
      </c>
      <c r="C13" s="53">
        <v>4</v>
      </c>
      <c r="D13" s="512">
        <v>74575</v>
      </c>
      <c r="E13" s="53"/>
      <c r="F13" s="512"/>
      <c r="G13" s="53"/>
      <c r="H13" s="512"/>
      <c r="I13" s="53">
        <v>0</v>
      </c>
      <c r="J13" s="53">
        <v>4</v>
      </c>
      <c r="K13" s="512">
        <v>74575</v>
      </c>
      <c r="L13" s="512">
        <v>7.1818763395387168E-3</v>
      </c>
      <c r="M13" s="512">
        <v>0.36496350364963503</v>
      </c>
    </row>
    <row r="14" spans="1:13" s="113" customFormat="1" ht="12" x14ac:dyDescent="0.2">
      <c r="A14" s="451" t="s">
        <v>721</v>
      </c>
      <c r="B14" s="449" t="s">
        <v>722</v>
      </c>
      <c r="C14" s="50">
        <v>1</v>
      </c>
      <c r="D14" s="511">
        <v>2600000</v>
      </c>
      <c r="E14" s="50"/>
      <c r="F14" s="511"/>
      <c r="G14" s="50"/>
      <c r="H14" s="511"/>
      <c r="I14" s="50">
        <v>0</v>
      </c>
      <c r="J14" s="50">
        <v>1</v>
      </c>
      <c r="K14" s="511">
        <v>2600000</v>
      </c>
      <c r="L14" s="511">
        <v>0.25039059313175549</v>
      </c>
      <c r="M14" s="511">
        <v>9.1240875912408759E-2</v>
      </c>
    </row>
    <row r="15" spans="1:13" s="113" customFormat="1" ht="12" x14ac:dyDescent="0.2">
      <c r="A15" s="452" t="s">
        <v>58</v>
      </c>
      <c r="B15" s="450" t="s">
        <v>59</v>
      </c>
      <c r="C15" s="53">
        <v>1</v>
      </c>
      <c r="D15" s="512">
        <v>15000</v>
      </c>
      <c r="E15" s="53"/>
      <c r="F15" s="512"/>
      <c r="G15" s="53"/>
      <c r="H15" s="512"/>
      <c r="I15" s="53">
        <v>0</v>
      </c>
      <c r="J15" s="53">
        <v>1</v>
      </c>
      <c r="K15" s="512">
        <v>15000</v>
      </c>
      <c r="L15" s="512">
        <v>1.4445611142216662E-3</v>
      </c>
      <c r="M15" s="512">
        <v>9.1240875912408759E-2</v>
      </c>
    </row>
    <row r="16" spans="1:13" s="113" customFormat="1" ht="12" x14ac:dyDescent="0.2">
      <c r="A16" s="451" t="s">
        <v>639</v>
      </c>
      <c r="B16" s="449" t="s">
        <v>640</v>
      </c>
      <c r="C16" s="50">
        <v>44</v>
      </c>
      <c r="D16" s="511">
        <v>25324426.82</v>
      </c>
      <c r="E16" s="50"/>
      <c r="F16" s="511"/>
      <c r="G16" s="50"/>
      <c r="H16" s="511"/>
      <c r="I16" s="50">
        <v>0</v>
      </c>
      <c r="J16" s="50">
        <v>44</v>
      </c>
      <c r="K16" s="511">
        <v>25324426.82</v>
      </c>
      <c r="L16" s="511">
        <v>2.4388454816082832</v>
      </c>
      <c r="M16" s="511">
        <v>4.0145985401459852</v>
      </c>
    </row>
    <row r="17" spans="1:13" s="113" customFormat="1" ht="22.5" x14ac:dyDescent="0.2">
      <c r="A17" s="452" t="s">
        <v>62</v>
      </c>
      <c r="B17" s="450" t="s">
        <v>63</v>
      </c>
      <c r="C17" s="53">
        <v>16</v>
      </c>
      <c r="D17" s="512">
        <v>2043316</v>
      </c>
      <c r="E17" s="53">
        <v>3</v>
      </c>
      <c r="F17" s="512">
        <v>190297</v>
      </c>
      <c r="G17" s="53">
        <v>2</v>
      </c>
      <c r="H17" s="512">
        <v>-49750</v>
      </c>
      <c r="I17" s="53">
        <v>0</v>
      </c>
      <c r="J17" s="53">
        <v>21</v>
      </c>
      <c r="K17" s="512">
        <v>2183863</v>
      </c>
      <c r="L17" s="512">
        <v>0.21031490457249805</v>
      </c>
      <c r="M17" s="512">
        <v>1.916058394160584</v>
      </c>
    </row>
    <row r="18" spans="1:13" s="113" customFormat="1" ht="33.75" x14ac:dyDescent="0.2">
      <c r="A18" s="451" t="s">
        <v>64</v>
      </c>
      <c r="B18" s="449" t="s">
        <v>65</v>
      </c>
      <c r="C18" s="50">
        <v>2</v>
      </c>
      <c r="D18" s="511">
        <v>305000</v>
      </c>
      <c r="E18" s="50"/>
      <c r="F18" s="511"/>
      <c r="G18" s="50"/>
      <c r="H18" s="511"/>
      <c r="I18" s="50">
        <v>0</v>
      </c>
      <c r="J18" s="50">
        <v>2</v>
      </c>
      <c r="K18" s="511">
        <v>305000</v>
      </c>
      <c r="L18" s="511">
        <v>2.9372742655840545E-2</v>
      </c>
      <c r="M18" s="511">
        <v>0.18248175182481752</v>
      </c>
    </row>
    <row r="19" spans="1:13" s="113" customFormat="1" ht="12" x14ac:dyDescent="0.2">
      <c r="A19" s="452" t="s">
        <v>68</v>
      </c>
      <c r="B19" s="450" t="s">
        <v>69</v>
      </c>
      <c r="C19" s="53">
        <v>1</v>
      </c>
      <c r="D19" s="512">
        <v>172647.47</v>
      </c>
      <c r="E19" s="53">
        <v>1</v>
      </c>
      <c r="F19" s="512">
        <v>2675.2</v>
      </c>
      <c r="G19" s="53"/>
      <c r="H19" s="512"/>
      <c r="I19" s="53">
        <v>0</v>
      </c>
      <c r="J19" s="53">
        <v>2</v>
      </c>
      <c r="K19" s="512">
        <v>175322.67</v>
      </c>
      <c r="L19" s="512">
        <v>1.6884287434901165E-2</v>
      </c>
      <c r="M19" s="512">
        <v>0.18248175182481752</v>
      </c>
    </row>
    <row r="20" spans="1:13" s="113" customFormat="1" ht="22.5" x14ac:dyDescent="0.2">
      <c r="A20" s="451" t="s">
        <v>70</v>
      </c>
      <c r="B20" s="449" t="s">
        <v>71</v>
      </c>
      <c r="C20" s="50">
        <v>1</v>
      </c>
      <c r="D20" s="511">
        <v>190800</v>
      </c>
      <c r="E20" s="50"/>
      <c r="F20" s="511"/>
      <c r="G20" s="50"/>
      <c r="H20" s="511"/>
      <c r="I20" s="50">
        <v>0</v>
      </c>
      <c r="J20" s="50">
        <v>1</v>
      </c>
      <c r="K20" s="511">
        <v>190800</v>
      </c>
      <c r="L20" s="511">
        <v>1.8374817372899595E-2</v>
      </c>
      <c r="M20" s="511">
        <v>9.1240875912408759E-2</v>
      </c>
    </row>
    <row r="21" spans="1:13" s="113" customFormat="1" ht="12" x14ac:dyDescent="0.2">
      <c r="A21" s="452" t="s">
        <v>723</v>
      </c>
      <c r="B21" s="450" t="s">
        <v>724</v>
      </c>
      <c r="C21" s="53">
        <v>1</v>
      </c>
      <c r="D21" s="512">
        <v>190860</v>
      </c>
      <c r="E21" s="53"/>
      <c r="F21" s="512"/>
      <c r="G21" s="53"/>
      <c r="H21" s="512"/>
      <c r="I21" s="53">
        <v>0</v>
      </c>
      <c r="J21" s="53">
        <v>1</v>
      </c>
      <c r="K21" s="512">
        <v>190860</v>
      </c>
      <c r="L21" s="512">
        <v>1.8380595617356481E-2</v>
      </c>
      <c r="M21" s="512">
        <v>9.1240875912408759E-2</v>
      </c>
    </row>
    <row r="22" spans="1:13" s="113" customFormat="1" ht="12" x14ac:dyDescent="0.2">
      <c r="A22" s="451" t="s">
        <v>404</v>
      </c>
      <c r="B22" s="449" t="s">
        <v>405</v>
      </c>
      <c r="C22" s="50">
        <v>2</v>
      </c>
      <c r="D22" s="511">
        <v>35032000</v>
      </c>
      <c r="E22" s="50"/>
      <c r="F22" s="511"/>
      <c r="G22" s="50">
        <v>1</v>
      </c>
      <c r="H22" s="511">
        <v>-3222800</v>
      </c>
      <c r="I22" s="50">
        <v>0</v>
      </c>
      <c r="J22" s="50">
        <v>3</v>
      </c>
      <c r="K22" s="511">
        <v>31809200</v>
      </c>
      <c r="L22" s="511">
        <v>3.0633555596333215</v>
      </c>
      <c r="M22" s="511">
        <v>0.27372262773722628</v>
      </c>
    </row>
    <row r="23" spans="1:13" s="113" customFormat="1" ht="12" x14ac:dyDescent="0.2">
      <c r="A23" s="452" t="s">
        <v>84</v>
      </c>
      <c r="B23" s="450" t="s">
        <v>85</v>
      </c>
      <c r="C23" s="53">
        <v>1</v>
      </c>
      <c r="D23" s="512">
        <v>122544.13</v>
      </c>
      <c r="E23" s="53"/>
      <c r="F23" s="512"/>
      <c r="G23" s="53"/>
      <c r="H23" s="512"/>
      <c r="I23" s="53">
        <v>0</v>
      </c>
      <c r="J23" s="53">
        <v>1</v>
      </c>
      <c r="K23" s="512">
        <v>122544.13</v>
      </c>
      <c r="L23" s="512">
        <v>1.1801498998274981E-2</v>
      </c>
      <c r="M23" s="512">
        <v>9.1240875912408759E-2</v>
      </c>
    </row>
    <row r="24" spans="1:13" s="113" customFormat="1" ht="22.5" x14ac:dyDescent="0.2">
      <c r="A24" s="451" t="s">
        <v>570</v>
      </c>
      <c r="B24" s="449" t="s">
        <v>571</v>
      </c>
      <c r="C24" s="50">
        <v>1</v>
      </c>
      <c r="D24" s="511">
        <v>291609</v>
      </c>
      <c r="E24" s="50"/>
      <c r="F24" s="511"/>
      <c r="G24" s="50"/>
      <c r="H24" s="511"/>
      <c r="I24" s="50">
        <v>0</v>
      </c>
      <c r="J24" s="50">
        <v>1</v>
      </c>
      <c r="K24" s="511">
        <v>291609</v>
      </c>
      <c r="L24" s="511">
        <v>2.8083134797137723E-2</v>
      </c>
      <c r="M24" s="511">
        <v>9.1240875912408759E-2</v>
      </c>
    </row>
    <row r="25" spans="1:13" s="113" customFormat="1" ht="12" x14ac:dyDescent="0.2">
      <c r="A25" s="452" t="s">
        <v>359</v>
      </c>
      <c r="B25" s="450" t="s">
        <v>360</v>
      </c>
      <c r="C25" s="53">
        <v>4</v>
      </c>
      <c r="D25" s="512">
        <v>259656</v>
      </c>
      <c r="E25" s="53"/>
      <c r="F25" s="512"/>
      <c r="G25" s="53"/>
      <c r="H25" s="512"/>
      <c r="I25" s="53">
        <v>0</v>
      </c>
      <c r="J25" s="53">
        <v>4</v>
      </c>
      <c r="K25" s="512">
        <v>259656</v>
      </c>
      <c r="L25" s="512">
        <v>2.5005930711622732E-2</v>
      </c>
      <c r="M25" s="512">
        <v>0.36496350364963503</v>
      </c>
    </row>
    <row r="26" spans="1:13" s="113" customFormat="1" ht="12" x14ac:dyDescent="0.2">
      <c r="A26" s="451" t="s">
        <v>564</v>
      </c>
      <c r="B26" s="449" t="s">
        <v>565</v>
      </c>
      <c r="C26" s="50">
        <v>3</v>
      </c>
      <c r="D26" s="511">
        <v>437995.33999999997</v>
      </c>
      <c r="E26" s="50"/>
      <c r="F26" s="511"/>
      <c r="G26" s="50"/>
      <c r="H26" s="511"/>
      <c r="I26" s="50">
        <v>0</v>
      </c>
      <c r="J26" s="50">
        <v>3</v>
      </c>
      <c r="K26" s="511">
        <v>437995.33999999997</v>
      </c>
      <c r="L26" s="511">
        <v>4.21807357582865E-2</v>
      </c>
      <c r="M26" s="511">
        <v>0.27372262773722628</v>
      </c>
    </row>
    <row r="27" spans="1:13" s="113" customFormat="1" ht="33.75" x14ac:dyDescent="0.2">
      <c r="A27" s="452" t="s">
        <v>92</v>
      </c>
      <c r="B27" s="450" t="s">
        <v>93</v>
      </c>
      <c r="C27" s="53">
        <v>2</v>
      </c>
      <c r="D27" s="512">
        <v>33463412.440000001</v>
      </c>
      <c r="E27" s="53"/>
      <c r="F27" s="512"/>
      <c r="G27" s="53"/>
      <c r="H27" s="512"/>
      <c r="I27" s="53">
        <v>0</v>
      </c>
      <c r="J27" s="53">
        <v>2</v>
      </c>
      <c r="K27" s="512">
        <v>33463412.440000001</v>
      </c>
      <c r="L27" s="512">
        <v>3.2226629573323713</v>
      </c>
      <c r="M27" s="512">
        <v>0.18248175182481752</v>
      </c>
    </row>
    <row r="28" spans="1:13" s="113" customFormat="1" ht="12" x14ac:dyDescent="0.2">
      <c r="A28" s="451" t="s">
        <v>94</v>
      </c>
      <c r="B28" s="449" t="s">
        <v>95</v>
      </c>
      <c r="C28" s="50">
        <v>10</v>
      </c>
      <c r="D28" s="511">
        <v>8658636.790000001</v>
      </c>
      <c r="E28" s="50"/>
      <c r="F28" s="511"/>
      <c r="G28" s="50"/>
      <c r="H28" s="511"/>
      <c r="I28" s="50">
        <v>0</v>
      </c>
      <c r="J28" s="50">
        <v>10</v>
      </c>
      <c r="K28" s="511">
        <v>8658636.790000001</v>
      </c>
      <c r="L28" s="511">
        <v>0.83386200060020754</v>
      </c>
      <c r="M28" s="511">
        <v>0.91240875912408759</v>
      </c>
    </row>
    <row r="29" spans="1:13" s="113" customFormat="1" ht="12" x14ac:dyDescent="0.2">
      <c r="A29" s="452" t="s">
        <v>96</v>
      </c>
      <c r="B29" s="450" t="s">
        <v>97</v>
      </c>
      <c r="C29" s="53">
        <v>3</v>
      </c>
      <c r="D29" s="512">
        <v>719467.52000000002</v>
      </c>
      <c r="E29" s="53"/>
      <c r="F29" s="512"/>
      <c r="G29" s="53">
        <v>1</v>
      </c>
      <c r="H29" s="512">
        <v>-28017</v>
      </c>
      <c r="I29" s="53">
        <v>1</v>
      </c>
      <c r="J29" s="53">
        <v>5</v>
      </c>
      <c r="K29" s="512">
        <v>691450.52</v>
      </c>
      <c r="L29" s="512">
        <v>6.6589502240023371E-2</v>
      </c>
      <c r="M29" s="512">
        <v>0.45620437956204379</v>
      </c>
    </row>
    <row r="30" spans="1:13" s="113" customFormat="1" ht="22.5" x14ac:dyDescent="0.2">
      <c r="A30" s="451" t="s">
        <v>104</v>
      </c>
      <c r="B30" s="449" t="s">
        <v>105</v>
      </c>
      <c r="C30" s="50">
        <v>1</v>
      </c>
      <c r="D30" s="511">
        <v>100000</v>
      </c>
      <c r="E30" s="50"/>
      <c r="F30" s="511"/>
      <c r="G30" s="50"/>
      <c r="H30" s="511"/>
      <c r="I30" s="50">
        <v>0</v>
      </c>
      <c r="J30" s="50">
        <v>1</v>
      </c>
      <c r="K30" s="511">
        <v>100000</v>
      </c>
      <c r="L30" s="511">
        <v>9.6304074281444423E-3</v>
      </c>
      <c r="M30" s="511">
        <v>9.1240875912408759E-2</v>
      </c>
    </row>
    <row r="31" spans="1:13" s="113" customFormat="1" ht="12" x14ac:dyDescent="0.2">
      <c r="A31" s="452" t="s">
        <v>106</v>
      </c>
      <c r="B31" s="450" t="s">
        <v>107</v>
      </c>
      <c r="C31" s="53">
        <v>1</v>
      </c>
      <c r="D31" s="512">
        <v>800000</v>
      </c>
      <c r="E31" s="53"/>
      <c r="F31" s="512"/>
      <c r="G31" s="53"/>
      <c r="H31" s="512"/>
      <c r="I31" s="53">
        <v>0</v>
      </c>
      <c r="J31" s="53">
        <v>1</v>
      </c>
      <c r="K31" s="512">
        <v>800000</v>
      </c>
      <c r="L31" s="512">
        <v>7.7043259425155539E-2</v>
      </c>
      <c r="M31" s="512">
        <v>9.1240875912408759E-2</v>
      </c>
    </row>
    <row r="32" spans="1:13" s="113" customFormat="1" ht="22.5" x14ac:dyDescent="0.2">
      <c r="A32" s="451" t="s">
        <v>108</v>
      </c>
      <c r="B32" s="449" t="s">
        <v>109</v>
      </c>
      <c r="C32" s="50">
        <v>5</v>
      </c>
      <c r="D32" s="511">
        <v>1757200</v>
      </c>
      <c r="E32" s="50"/>
      <c r="F32" s="511"/>
      <c r="G32" s="50"/>
      <c r="H32" s="511"/>
      <c r="I32" s="50">
        <v>0</v>
      </c>
      <c r="J32" s="50">
        <v>5</v>
      </c>
      <c r="K32" s="511">
        <v>1757200</v>
      </c>
      <c r="L32" s="511">
        <v>0.16922551932735413</v>
      </c>
      <c r="M32" s="511">
        <v>0.45620437956204379</v>
      </c>
    </row>
    <row r="33" spans="1:13" s="113" customFormat="1" ht="33.75" x14ac:dyDescent="0.2">
      <c r="A33" s="452" t="s">
        <v>361</v>
      </c>
      <c r="B33" s="450" t="s">
        <v>362</v>
      </c>
      <c r="C33" s="53">
        <v>2</v>
      </c>
      <c r="D33" s="512">
        <v>70666</v>
      </c>
      <c r="E33" s="53"/>
      <c r="F33" s="512"/>
      <c r="G33" s="53"/>
      <c r="H33" s="512"/>
      <c r="I33" s="53">
        <v>0</v>
      </c>
      <c r="J33" s="53">
        <v>2</v>
      </c>
      <c r="K33" s="512">
        <v>70666</v>
      </c>
      <c r="L33" s="512">
        <v>6.8054237131725511E-3</v>
      </c>
      <c r="M33" s="512">
        <v>0.18248175182481752</v>
      </c>
    </row>
    <row r="34" spans="1:13" s="113" customFormat="1" ht="22.5" x14ac:dyDescent="0.2">
      <c r="A34" s="451" t="s">
        <v>114</v>
      </c>
      <c r="B34" s="449" t="s">
        <v>115</v>
      </c>
      <c r="C34" s="50">
        <v>1</v>
      </c>
      <c r="D34" s="511">
        <v>60631.64</v>
      </c>
      <c r="E34" s="50"/>
      <c r="F34" s="511"/>
      <c r="G34" s="50"/>
      <c r="H34" s="511"/>
      <c r="I34" s="50">
        <v>0</v>
      </c>
      <c r="J34" s="50">
        <v>1</v>
      </c>
      <c r="K34" s="511">
        <v>60631.64</v>
      </c>
      <c r="L34" s="511">
        <v>5.8390739623657966E-3</v>
      </c>
      <c r="M34" s="511">
        <v>9.1240875912408759E-2</v>
      </c>
    </row>
    <row r="35" spans="1:13" s="113" customFormat="1" ht="12" x14ac:dyDescent="0.2">
      <c r="A35" s="452" t="s">
        <v>134</v>
      </c>
      <c r="B35" s="450" t="s">
        <v>135</v>
      </c>
      <c r="C35" s="53">
        <v>1</v>
      </c>
      <c r="D35" s="512">
        <v>66495</v>
      </c>
      <c r="E35" s="53"/>
      <c r="F35" s="512"/>
      <c r="G35" s="53"/>
      <c r="H35" s="512"/>
      <c r="I35" s="53">
        <v>0</v>
      </c>
      <c r="J35" s="53">
        <v>1</v>
      </c>
      <c r="K35" s="512">
        <v>66495</v>
      </c>
      <c r="L35" s="512">
        <v>6.4037394193446461E-3</v>
      </c>
      <c r="M35" s="512">
        <v>9.1240875912408759E-2</v>
      </c>
    </row>
    <row r="36" spans="1:13" s="113" customFormat="1" ht="12" x14ac:dyDescent="0.2">
      <c r="A36" s="451" t="s">
        <v>651</v>
      </c>
      <c r="B36" s="449" t="s">
        <v>652</v>
      </c>
      <c r="C36" s="50">
        <v>1</v>
      </c>
      <c r="D36" s="511">
        <v>140616.51</v>
      </c>
      <c r="E36" s="50"/>
      <c r="F36" s="511"/>
      <c r="G36" s="50"/>
      <c r="H36" s="511"/>
      <c r="I36" s="50">
        <v>0</v>
      </c>
      <c r="J36" s="50">
        <v>1</v>
      </c>
      <c r="K36" s="511">
        <v>140616.51</v>
      </c>
      <c r="L36" s="511">
        <v>1.3541942824237471E-2</v>
      </c>
      <c r="M36" s="511">
        <v>9.1240875912408759E-2</v>
      </c>
    </row>
    <row r="37" spans="1:13" s="113" customFormat="1" ht="12" x14ac:dyDescent="0.2">
      <c r="A37" s="452" t="s">
        <v>136</v>
      </c>
      <c r="B37" s="450" t="s">
        <v>137</v>
      </c>
      <c r="C37" s="53">
        <v>1</v>
      </c>
      <c r="D37" s="512">
        <v>499616</v>
      </c>
      <c r="E37" s="53"/>
      <c r="F37" s="512"/>
      <c r="G37" s="53"/>
      <c r="H37" s="512"/>
      <c r="I37" s="53">
        <v>0</v>
      </c>
      <c r="J37" s="53">
        <v>1</v>
      </c>
      <c r="K37" s="512">
        <v>499616</v>
      </c>
      <c r="L37" s="512">
        <v>4.8115056376198131E-2</v>
      </c>
      <c r="M37" s="512">
        <v>9.1240875912408759E-2</v>
      </c>
    </row>
    <row r="38" spans="1:13" s="113" customFormat="1" ht="33.75" x14ac:dyDescent="0.2">
      <c r="A38" s="451" t="s">
        <v>725</v>
      </c>
      <c r="B38" s="449" t="s">
        <v>726</v>
      </c>
      <c r="C38" s="50">
        <v>1</v>
      </c>
      <c r="D38" s="511">
        <v>123000</v>
      </c>
      <c r="E38" s="50"/>
      <c r="F38" s="511"/>
      <c r="G38" s="50"/>
      <c r="H38" s="511"/>
      <c r="I38" s="50">
        <v>0</v>
      </c>
      <c r="J38" s="50">
        <v>1</v>
      </c>
      <c r="K38" s="511">
        <v>123000</v>
      </c>
      <c r="L38" s="511">
        <v>1.1845401136617664E-2</v>
      </c>
      <c r="M38" s="511">
        <v>9.1240875912408759E-2</v>
      </c>
    </row>
    <row r="39" spans="1:13" s="113" customFormat="1" ht="12" x14ac:dyDescent="0.2">
      <c r="A39" s="452" t="s">
        <v>140</v>
      </c>
      <c r="B39" s="450" t="s">
        <v>141</v>
      </c>
      <c r="C39" s="53">
        <v>1</v>
      </c>
      <c r="D39" s="512">
        <v>136033</v>
      </c>
      <c r="E39" s="53"/>
      <c r="F39" s="512"/>
      <c r="G39" s="53"/>
      <c r="H39" s="512"/>
      <c r="I39" s="53">
        <v>0</v>
      </c>
      <c r="J39" s="53">
        <v>1</v>
      </c>
      <c r="K39" s="512">
        <v>136033</v>
      </c>
      <c r="L39" s="512">
        <v>1.3100532136727728E-2</v>
      </c>
      <c r="M39" s="512">
        <v>9.1240875912408759E-2</v>
      </c>
    </row>
    <row r="40" spans="1:13" s="113" customFormat="1" ht="12" x14ac:dyDescent="0.2">
      <c r="A40" s="451" t="s">
        <v>365</v>
      </c>
      <c r="B40" s="449" t="s">
        <v>366</v>
      </c>
      <c r="C40" s="50">
        <v>1</v>
      </c>
      <c r="D40" s="511">
        <v>1282071</v>
      </c>
      <c r="E40" s="50"/>
      <c r="F40" s="511"/>
      <c r="G40" s="50"/>
      <c r="H40" s="511"/>
      <c r="I40" s="50">
        <v>0</v>
      </c>
      <c r="J40" s="50">
        <v>1</v>
      </c>
      <c r="K40" s="511">
        <v>1282071</v>
      </c>
      <c r="L40" s="511">
        <v>0.12346866081808572</v>
      </c>
      <c r="M40" s="511">
        <v>9.1240875912408759E-2</v>
      </c>
    </row>
    <row r="41" spans="1:13" s="113" customFormat="1" ht="12" x14ac:dyDescent="0.2">
      <c r="A41" s="452" t="s">
        <v>148</v>
      </c>
      <c r="B41" s="450" t="s">
        <v>149</v>
      </c>
      <c r="C41" s="53">
        <v>2</v>
      </c>
      <c r="D41" s="512">
        <v>951307.61999999988</v>
      </c>
      <c r="E41" s="53"/>
      <c r="F41" s="512"/>
      <c r="G41" s="53"/>
      <c r="H41" s="512"/>
      <c r="I41" s="53">
        <v>0</v>
      </c>
      <c r="J41" s="53">
        <v>2</v>
      </c>
      <c r="K41" s="512">
        <v>951307.61999999988</v>
      </c>
      <c r="L41" s="512">
        <v>9.1614799700984087E-2</v>
      </c>
      <c r="M41" s="512">
        <v>0.18248175182481752</v>
      </c>
    </row>
    <row r="42" spans="1:13" s="113" customFormat="1" ht="12" x14ac:dyDescent="0.2">
      <c r="A42" s="451" t="s">
        <v>150</v>
      </c>
      <c r="B42" s="449" t="s">
        <v>151</v>
      </c>
      <c r="C42" s="50">
        <v>2</v>
      </c>
      <c r="D42" s="511">
        <v>316074.55</v>
      </c>
      <c r="E42" s="50"/>
      <c r="F42" s="511"/>
      <c r="G42" s="50"/>
      <c r="H42" s="511"/>
      <c r="I42" s="50">
        <v>0</v>
      </c>
      <c r="J42" s="50">
        <v>2</v>
      </c>
      <c r="K42" s="511">
        <v>316074.55</v>
      </c>
      <c r="L42" s="511">
        <v>3.0439266941674117E-2</v>
      </c>
      <c r="M42" s="511">
        <v>0.18248175182481752</v>
      </c>
    </row>
    <row r="43" spans="1:13" s="113" customFormat="1" ht="22.5" x14ac:dyDescent="0.2">
      <c r="A43" s="452" t="s">
        <v>152</v>
      </c>
      <c r="B43" s="450" t="s">
        <v>153</v>
      </c>
      <c r="C43" s="53">
        <v>1</v>
      </c>
      <c r="D43" s="512">
        <v>47750</v>
      </c>
      <c r="E43" s="53">
        <v>2</v>
      </c>
      <c r="F43" s="512">
        <v>714454.54</v>
      </c>
      <c r="G43" s="53">
        <v>1</v>
      </c>
      <c r="H43" s="512">
        <v>-105388.28</v>
      </c>
      <c r="I43" s="53">
        <v>0</v>
      </c>
      <c r="J43" s="53">
        <v>4</v>
      </c>
      <c r="K43" s="512">
        <v>656816.26</v>
      </c>
      <c r="L43" s="512">
        <v>6.3254081892300515E-2</v>
      </c>
      <c r="M43" s="512">
        <v>0.36496350364963503</v>
      </c>
    </row>
    <row r="44" spans="1:13" s="113" customFormat="1" ht="12" x14ac:dyDescent="0.2">
      <c r="A44" s="451" t="s">
        <v>156</v>
      </c>
      <c r="B44" s="449" t="s">
        <v>157</v>
      </c>
      <c r="C44" s="50">
        <v>3</v>
      </c>
      <c r="D44" s="511">
        <v>1774136.4</v>
      </c>
      <c r="E44" s="50"/>
      <c r="F44" s="511"/>
      <c r="G44" s="50"/>
      <c r="H44" s="511"/>
      <c r="I44" s="50">
        <v>0</v>
      </c>
      <c r="J44" s="50">
        <v>3</v>
      </c>
      <c r="K44" s="511">
        <v>1774136.4</v>
      </c>
      <c r="L44" s="511">
        <v>0.17085656365101437</v>
      </c>
      <c r="M44" s="511">
        <v>0.27372262773722628</v>
      </c>
    </row>
    <row r="45" spans="1:13" s="113" customFormat="1" ht="12" x14ac:dyDescent="0.2">
      <c r="A45" s="452" t="s">
        <v>160</v>
      </c>
      <c r="B45" s="450" t="s">
        <v>161</v>
      </c>
      <c r="C45" s="53">
        <v>2</v>
      </c>
      <c r="D45" s="512">
        <v>409755.2</v>
      </c>
      <c r="E45" s="53"/>
      <c r="F45" s="512"/>
      <c r="G45" s="53">
        <v>1</v>
      </c>
      <c r="H45" s="512">
        <v>-1282071</v>
      </c>
      <c r="I45" s="53">
        <v>0</v>
      </c>
      <c r="J45" s="53">
        <v>3</v>
      </c>
      <c r="K45" s="512">
        <v>-872315.8</v>
      </c>
      <c r="L45" s="512">
        <v>-8.4007565600077605E-2</v>
      </c>
      <c r="M45" s="512">
        <v>0.27372262773722628</v>
      </c>
    </row>
    <row r="46" spans="1:13" s="113" customFormat="1" ht="12" x14ac:dyDescent="0.2">
      <c r="A46" s="451" t="s">
        <v>629</v>
      </c>
      <c r="B46" s="449" t="s">
        <v>630</v>
      </c>
      <c r="C46" s="50">
        <v>1</v>
      </c>
      <c r="D46" s="511">
        <v>83241</v>
      </c>
      <c r="E46" s="50"/>
      <c r="F46" s="511"/>
      <c r="G46" s="50"/>
      <c r="H46" s="511"/>
      <c r="I46" s="50">
        <v>0</v>
      </c>
      <c r="J46" s="50">
        <v>1</v>
      </c>
      <c r="K46" s="511">
        <v>83241</v>
      </c>
      <c r="L46" s="511">
        <v>8.016447447261715E-3</v>
      </c>
      <c r="M46" s="511">
        <v>9.1240875912408759E-2</v>
      </c>
    </row>
    <row r="47" spans="1:13" s="113" customFormat="1" ht="22.5" x14ac:dyDescent="0.2">
      <c r="A47" s="452" t="s">
        <v>673</v>
      </c>
      <c r="B47" s="450" t="s">
        <v>674</v>
      </c>
      <c r="C47" s="53">
        <v>1</v>
      </c>
      <c r="D47" s="512">
        <v>6641164.1200000001</v>
      </c>
      <c r="E47" s="53"/>
      <c r="F47" s="512"/>
      <c r="G47" s="53"/>
      <c r="H47" s="512"/>
      <c r="I47" s="53">
        <v>0</v>
      </c>
      <c r="J47" s="53">
        <v>1</v>
      </c>
      <c r="K47" s="512">
        <v>6641164.1200000001</v>
      </c>
      <c r="L47" s="512">
        <v>0.63957116272774339</v>
      </c>
      <c r="M47" s="512">
        <v>9.1240875912408759E-2</v>
      </c>
    </row>
    <row r="48" spans="1:13" s="113" customFormat="1" ht="22.5" x14ac:dyDescent="0.2">
      <c r="A48" s="451" t="s">
        <v>727</v>
      </c>
      <c r="B48" s="449" t="s">
        <v>728</v>
      </c>
      <c r="C48" s="50">
        <v>1</v>
      </c>
      <c r="D48" s="511">
        <v>100320.12</v>
      </c>
      <c r="E48" s="50"/>
      <c r="F48" s="511"/>
      <c r="G48" s="50"/>
      <c r="H48" s="511"/>
      <c r="I48" s="50">
        <v>0</v>
      </c>
      <c r="J48" s="50">
        <v>1</v>
      </c>
      <c r="K48" s="511">
        <v>100320.12</v>
      </c>
      <c r="L48" s="511">
        <v>9.6612362884034176E-3</v>
      </c>
      <c r="M48" s="511">
        <v>9.1240875912408759E-2</v>
      </c>
    </row>
    <row r="49" spans="1:13" s="113" customFormat="1" ht="12" x14ac:dyDescent="0.2">
      <c r="A49" s="452" t="s">
        <v>687</v>
      </c>
      <c r="B49" s="450" t="s">
        <v>688</v>
      </c>
      <c r="C49" s="53">
        <v>1</v>
      </c>
      <c r="D49" s="512">
        <v>938770</v>
      </c>
      <c r="E49" s="53"/>
      <c r="F49" s="512"/>
      <c r="G49" s="53"/>
      <c r="H49" s="512"/>
      <c r="I49" s="53">
        <v>0</v>
      </c>
      <c r="J49" s="53">
        <v>1</v>
      </c>
      <c r="K49" s="512">
        <v>938770</v>
      </c>
      <c r="L49" s="512">
        <v>9.0407375813191568E-2</v>
      </c>
      <c r="M49" s="512">
        <v>9.1240875912408759E-2</v>
      </c>
    </row>
    <row r="50" spans="1:13" s="113" customFormat="1" ht="12" x14ac:dyDescent="0.2">
      <c r="A50" s="451" t="s">
        <v>162</v>
      </c>
      <c r="B50" s="449" t="s">
        <v>163</v>
      </c>
      <c r="C50" s="50">
        <v>4</v>
      </c>
      <c r="D50" s="511">
        <v>1417920</v>
      </c>
      <c r="E50" s="50"/>
      <c r="F50" s="511"/>
      <c r="G50" s="50"/>
      <c r="H50" s="511"/>
      <c r="I50" s="50">
        <v>0</v>
      </c>
      <c r="J50" s="50">
        <v>4</v>
      </c>
      <c r="K50" s="511">
        <v>1417920</v>
      </c>
      <c r="L50" s="511">
        <v>0.13655147300514567</v>
      </c>
      <c r="M50" s="511">
        <v>0.36496350364963503</v>
      </c>
    </row>
    <row r="51" spans="1:13" s="113" customFormat="1" ht="33.75" x14ac:dyDescent="0.2">
      <c r="A51" s="452" t="s">
        <v>164</v>
      </c>
      <c r="B51" s="450" t="s">
        <v>165</v>
      </c>
      <c r="C51" s="53">
        <v>10</v>
      </c>
      <c r="D51" s="512">
        <v>1764944.45</v>
      </c>
      <c r="E51" s="53">
        <v>1</v>
      </c>
      <c r="F51" s="512">
        <v>29996</v>
      </c>
      <c r="G51" s="53">
        <v>2</v>
      </c>
      <c r="H51" s="512">
        <v>-48532</v>
      </c>
      <c r="I51" s="53">
        <v>1</v>
      </c>
      <c r="J51" s="53">
        <v>14</v>
      </c>
      <c r="K51" s="512">
        <v>1746408.45</v>
      </c>
      <c r="L51" s="512">
        <v>0.16818624909454222</v>
      </c>
      <c r="M51" s="512">
        <v>1.2773722627737227</v>
      </c>
    </row>
    <row r="52" spans="1:13" s="113" customFormat="1" ht="45" x14ac:dyDescent="0.2">
      <c r="A52" s="451" t="s">
        <v>168</v>
      </c>
      <c r="B52" s="449" t="s">
        <v>169</v>
      </c>
      <c r="C52" s="50">
        <v>2</v>
      </c>
      <c r="D52" s="511">
        <v>726666.67</v>
      </c>
      <c r="E52" s="50"/>
      <c r="F52" s="511"/>
      <c r="G52" s="50"/>
      <c r="H52" s="511"/>
      <c r="I52" s="50">
        <v>0</v>
      </c>
      <c r="J52" s="50">
        <v>2</v>
      </c>
      <c r="K52" s="511">
        <v>726666.67</v>
      </c>
      <c r="L52" s="511">
        <v>6.9980960965529859E-2</v>
      </c>
      <c r="M52" s="511">
        <v>0.18248175182481752</v>
      </c>
    </row>
    <row r="53" spans="1:13" s="113" customFormat="1" ht="22.5" x14ac:dyDescent="0.2">
      <c r="A53" s="452" t="s">
        <v>170</v>
      </c>
      <c r="B53" s="450" t="s">
        <v>171</v>
      </c>
      <c r="C53" s="53">
        <v>1</v>
      </c>
      <c r="D53" s="512">
        <v>80444.429999999993</v>
      </c>
      <c r="E53" s="53"/>
      <c r="F53" s="512"/>
      <c r="G53" s="53"/>
      <c r="H53" s="512"/>
      <c r="I53" s="53">
        <v>0</v>
      </c>
      <c r="J53" s="53">
        <v>1</v>
      </c>
      <c r="K53" s="512">
        <v>80444.429999999993</v>
      </c>
      <c r="L53" s="512">
        <v>7.7471263622484543E-3</v>
      </c>
      <c r="M53" s="512">
        <v>9.1240875912408759E-2</v>
      </c>
    </row>
    <row r="54" spans="1:13" s="113" customFormat="1" ht="22.5" x14ac:dyDescent="0.2">
      <c r="A54" s="451" t="s">
        <v>545</v>
      </c>
      <c r="B54" s="449" t="s">
        <v>546</v>
      </c>
      <c r="C54" s="50">
        <v>1</v>
      </c>
      <c r="D54" s="511">
        <v>229515.36</v>
      </c>
      <c r="E54" s="50"/>
      <c r="F54" s="511"/>
      <c r="G54" s="50"/>
      <c r="H54" s="511"/>
      <c r="I54" s="50">
        <v>0</v>
      </c>
      <c r="J54" s="50">
        <v>1</v>
      </c>
      <c r="K54" s="511">
        <v>229515.36</v>
      </c>
      <c r="L54" s="511">
        <v>2.2103264278172455E-2</v>
      </c>
      <c r="M54" s="511">
        <v>9.1240875912408759E-2</v>
      </c>
    </row>
    <row r="55" spans="1:13" s="113" customFormat="1" ht="22.5" x14ac:dyDescent="0.2">
      <c r="A55" s="452" t="s">
        <v>663</v>
      </c>
      <c r="B55" s="450" t="s">
        <v>664</v>
      </c>
      <c r="C55" s="53">
        <v>12</v>
      </c>
      <c r="D55" s="512">
        <v>360000</v>
      </c>
      <c r="E55" s="53"/>
      <c r="F55" s="512"/>
      <c r="G55" s="53"/>
      <c r="H55" s="512"/>
      <c r="I55" s="53">
        <v>0</v>
      </c>
      <c r="J55" s="53">
        <v>12</v>
      </c>
      <c r="K55" s="512">
        <v>360000</v>
      </c>
      <c r="L55" s="512">
        <v>3.4669466741319988E-2</v>
      </c>
      <c r="M55" s="512">
        <v>1.0948905109489051</v>
      </c>
    </row>
    <row r="56" spans="1:13" s="113" customFormat="1" ht="12" x14ac:dyDescent="0.2">
      <c r="A56" s="451" t="s">
        <v>176</v>
      </c>
      <c r="B56" s="449" t="s">
        <v>177</v>
      </c>
      <c r="C56" s="50">
        <v>7</v>
      </c>
      <c r="D56" s="511">
        <v>953174.39</v>
      </c>
      <c r="E56" s="50"/>
      <c r="F56" s="511"/>
      <c r="G56" s="50">
        <v>2</v>
      </c>
      <c r="H56" s="511">
        <v>-275806</v>
      </c>
      <c r="I56" s="50">
        <v>0</v>
      </c>
      <c r="J56" s="50">
        <v>9</v>
      </c>
      <c r="K56" s="511">
        <v>677368.39</v>
      </c>
      <c r="L56" s="511">
        <v>6.5233335746462409E-2</v>
      </c>
      <c r="M56" s="511">
        <v>0.82116788321167888</v>
      </c>
    </row>
    <row r="57" spans="1:13" s="113" customFormat="1" ht="22.5" x14ac:dyDescent="0.2">
      <c r="A57" s="452" t="s">
        <v>178</v>
      </c>
      <c r="B57" s="450" t="s">
        <v>179</v>
      </c>
      <c r="C57" s="53">
        <v>5</v>
      </c>
      <c r="D57" s="512">
        <v>542739.16</v>
      </c>
      <c r="E57" s="53"/>
      <c r="F57" s="512"/>
      <c r="G57" s="53"/>
      <c r="H57" s="512"/>
      <c r="I57" s="53">
        <v>0</v>
      </c>
      <c r="J57" s="53">
        <v>5</v>
      </c>
      <c r="K57" s="512">
        <v>542739.16</v>
      </c>
      <c r="L57" s="512">
        <v>5.2267992380088744E-2</v>
      </c>
      <c r="M57" s="512">
        <v>0.45620437956204379</v>
      </c>
    </row>
    <row r="58" spans="1:13" s="113" customFormat="1" ht="12" x14ac:dyDescent="0.2">
      <c r="A58" s="451" t="s">
        <v>180</v>
      </c>
      <c r="B58" s="449" t="s">
        <v>181</v>
      </c>
      <c r="C58" s="50">
        <v>21</v>
      </c>
      <c r="D58" s="511">
        <v>2175360</v>
      </c>
      <c r="E58" s="50">
        <v>4</v>
      </c>
      <c r="F58" s="511">
        <v>79100</v>
      </c>
      <c r="G58" s="50">
        <v>6</v>
      </c>
      <c r="H58" s="511">
        <v>-134150</v>
      </c>
      <c r="I58" s="50">
        <v>0</v>
      </c>
      <c r="J58" s="50">
        <v>31</v>
      </c>
      <c r="K58" s="511">
        <v>2120310</v>
      </c>
      <c r="L58" s="511">
        <v>0.2041944917396894</v>
      </c>
      <c r="M58" s="511">
        <v>2.8284671532846715</v>
      </c>
    </row>
    <row r="59" spans="1:13" s="113" customFormat="1" ht="12" x14ac:dyDescent="0.2">
      <c r="A59" s="452" t="s">
        <v>182</v>
      </c>
      <c r="B59" s="450" t="s">
        <v>183</v>
      </c>
      <c r="C59" s="53">
        <v>8</v>
      </c>
      <c r="D59" s="512">
        <v>731720</v>
      </c>
      <c r="E59" s="53"/>
      <c r="F59" s="512"/>
      <c r="G59" s="53"/>
      <c r="H59" s="512"/>
      <c r="I59" s="53">
        <v>0</v>
      </c>
      <c r="J59" s="53">
        <v>8</v>
      </c>
      <c r="K59" s="512">
        <v>731720</v>
      </c>
      <c r="L59" s="512">
        <v>7.046761723321851E-2</v>
      </c>
      <c r="M59" s="512">
        <v>0.72992700729927007</v>
      </c>
    </row>
    <row r="60" spans="1:13" s="113" customFormat="1" ht="22.5" x14ac:dyDescent="0.2">
      <c r="A60" s="451" t="s">
        <v>186</v>
      </c>
      <c r="B60" s="449" t="s">
        <v>187</v>
      </c>
      <c r="C60" s="50">
        <v>3</v>
      </c>
      <c r="D60" s="511">
        <v>326117.25</v>
      </c>
      <c r="E60" s="50">
        <v>2</v>
      </c>
      <c r="F60" s="511">
        <v>22045.599999999999</v>
      </c>
      <c r="G60" s="50"/>
      <c r="H60" s="511"/>
      <c r="I60" s="50">
        <v>0</v>
      </c>
      <c r="J60" s="50">
        <v>5</v>
      </c>
      <c r="K60" s="511">
        <v>348162.85</v>
      </c>
      <c r="L60" s="511">
        <v>3.3529500968439388E-2</v>
      </c>
      <c r="M60" s="511">
        <v>0.45620437956204379</v>
      </c>
    </row>
    <row r="61" spans="1:13" s="113" customFormat="1" ht="12" x14ac:dyDescent="0.2">
      <c r="A61" s="452" t="s">
        <v>188</v>
      </c>
      <c r="B61" s="450" t="s">
        <v>189</v>
      </c>
      <c r="C61" s="53">
        <v>5</v>
      </c>
      <c r="D61" s="512">
        <v>545256</v>
      </c>
      <c r="E61" s="53">
        <v>3</v>
      </c>
      <c r="F61" s="512">
        <v>4050</v>
      </c>
      <c r="G61" s="53"/>
      <c r="H61" s="512"/>
      <c r="I61" s="53">
        <v>0</v>
      </c>
      <c r="J61" s="53">
        <v>8</v>
      </c>
      <c r="K61" s="512">
        <v>549306</v>
      </c>
      <c r="L61" s="512">
        <v>5.2900405827243105E-2</v>
      </c>
      <c r="M61" s="512">
        <v>0.72992700729927007</v>
      </c>
    </row>
    <row r="62" spans="1:13" s="113" customFormat="1" ht="12" x14ac:dyDescent="0.2">
      <c r="A62" s="451" t="s">
        <v>190</v>
      </c>
      <c r="B62" s="449" t="s">
        <v>191</v>
      </c>
      <c r="C62" s="50">
        <v>9</v>
      </c>
      <c r="D62" s="511">
        <v>2705561.99</v>
      </c>
      <c r="E62" s="50"/>
      <c r="F62" s="511"/>
      <c r="G62" s="50">
        <v>1</v>
      </c>
      <c r="H62" s="511">
        <v>-47932</v>
      </c>
      <c r="I62" s="50">
        <v>0</v>
      </c>
      <c r="J62" s="50">
        <v>10</v>
      </c>
      <c r="K62" s="511">
        <v>2657629.9900000002</v>
      </c>
      <c r="L62" s="511">
        <v>0.25594059596955443</v>
      </c>
      <c r="M62" s="511">
        <v>0.91240875912408759</v>
      </c>
    </row>
    <row r="63" spans="1:13" s="113" customFormat="1" ht="22.5" x14ac:dyDescent="0.2">
      <c r="A63" s="452" t="s">
        <v>367</v>
      </c>
      <c r="B63" s="450" t="s">
        <v>368</v>
      </c>
      <c r="C63" s="53">
        <v>2</v>
      </c>
      <c r="D63" s="512">
        <v>166000</v>
      </c>
      <c r="E63" s="53"/>
      <c r="F63" s="512"/>
      <c r="G63" s="53"/>
      <c r="H63" s="512"/>
      <c r="I63" s="53">
        <v>0</v>
      </c>
      <c r="J63" s="53">
        <v>2</v>
      </c>
      <c r="K63" s="512">
        <v>166000</v>
      </c>
      <c r="L63" s="512">
        <v>1.5986476330719774E-2</v>
      </c>
      <c r="M63" s="512">
        <v>0.18248175182481752</v>
      </c>
    </row>
    <row r="64" spans="1:13" s="113" customFormat="1" ht="22.5" x14ac:dyDescent="0.2">
      <c r="A64" s="451" t="s">
        <v>582</v>
      </c>
      <c r="B64" s="449" t="s">
        <v>583</v>
      </c>
      <c r="C64" s="50">
        <v>1</v>
      </c>
      <c r="D64" s="511">
        <v>72000</v>
      </c>
      <c r="E64" s="50"/>
      <c r="F64" s="511"/>
      <c r="G64" s="50"/>
      <c r="H64" s="511"/>
      <c r="I64" s="50">
        <v>0</v>
      </c>
      <c r="J64" s="50">
        <v>1</v>
      </c>
      <c r="K64" s="511">
        <v>72000</v>
      </c>
      <c r="L64" s="511">
        <v>6.9338933482639975E-3</v>
      </c>
      <c r="M64" s="511">
        <v>9.1240875912408759E-2</v>
      </c>
    </row>
    <row r="65" spans="1:13" s="113" customFormat="1" ht="12" x14ac:dyDescent="0.2">
      <c r="A65" s="452" t="s">
        <v>369</v>
      </c>
      <c r="B65" s="450" t="s">
        <v>370</v>
      </c>
      <c r="C65" s="53">
        <v>4</v>
      </c>
      <c r="D65" s="512">
        <v>820000</v>
      </c>
      <c r="E65" s="53">
        <v>2</v>
      </c>
      <c r="F65" s="512">
        <v>126000</v>
      </c>
      <c r="G65" s="53">
        <v>1</v>
      </c>
      <c r="H65" s="512">
        <v>-108000</v>
      </c>
      <c r="I65" s="53">
        <v>0</v>
      </c>
      <c r="J65" s="53">
        <v>7</v>
      </c>
      <c r="K65" s="512">
        <v>838000</v>
      </c>
      <c r="L65" s="512">
        <v>8.0702814247850418E-2</v>
      </c>
      <c r="M65" s="512">
        <v>0.63868613138686137</v>
      </c>
    </row>
    <row r="66" spans="1:13" s="113" customFormat="1" ht="12" x14ac:dyDescent="0.2">
      <c r="A66" s="451" t="s">
        <v>194</v>
      </c>
      <c r="B66" s="449" t="s">
        <v>195</v>
      </c>
      <c r="C66" s="50">
        <v>25</v>
      </c>
      <c r="D66" s="511">
        <v>4642732.1399999997</v>
      </c>
      <c r="E66" s="50">
        <v>3</v>
      </c>
      <c r="F66" s="511">
        <v>123800</v>
      </c>
      <c r="G66" s="50">
        <v>5</v>
      </c>
      <c r="H66" s="511">
        <v>-433334.86</v>
      </c>
      <c r="I66" s="50">
        <v>0</v>
      </c>
      <c r="J66" s="50">
        <v>33</v>
      </c>
      <c r="K66" s="511">
        <v>4333197.2799999993</v>
      </c>
      <c r="L66" s="511">
        <v>0.41730455272927286</v>
      </c>
      <c r="M66" s="511">
        <v>3.0109489051094891</v>
      </c>
    </row>
    <row r="67" spans="1:13" s="113" customFormat="1" ht="12" x14ac:dyDescent="0.2">
      <c r="A67" s="452" t="s">
        <v>196</v>
      </c>
      <c r="B67" s="450" t="s">
        <v>197</v>
      </c>
      <c r="C67" s="53">
        <v>8</v>
      </c>
      <c r="D67" s="512">
        <v>29540088.399999999</v>
      </c>
      <c r="E67" s="53"/>
      <c r="F67" s="512"/>
      <c r="G67" s="53">
        <v>1</v>
      </c>
      <c r="H67" s="512">
        <v>-21200</v>
      </c>
      <c r="I67" s="53">
        <v>1</v>
      </c>
      <c r="J67" s="53">
        <v>10</v>
      </c>
      <c r="K67" s="512">
        <v>29518888.399999999</v>
      </c>
      <c r="L67" s="512">
        <v>2.842789221179268</v>
      </c>
      <c r="M67" s="512">
        <v>0.91240875912408759</v>
      </c>
    </row>
    <row r="68" spans="1:13" s="113" customFormat="1" ht="12" x14ac:dyDescent="0.2">
      <c r="A68" s="451" t="s">
        <v>200</v>
      </c>
      <c r="B68" s="449" t="s">
        <v>201</v>
      </c>
      <c r="C68" s="50">
        <v>3</v>
      </c>
      <c r="D68" s="511">
        <v>6196000</v>
      </c>
      <c r="E68" s="50"/>
      <c r="F68" s="511"/>
      <c r="G68" s="50"/>
      <c r="H68" s="511"/>
      <c r="I68" s="50">
        <v>0</v>
      </c>
      <c r="J68" s="50">
        <v>3</v>
      </c>
      <c r="K68" s="511">
        <v>6196000</v>
      </c>
      <c r="L68" s="511">
        <v>0.59670004424782963</v>
      </c>
      <c r="M68" s="511">
        <v>0.27372262773722628</v>
      </c>
    </row>
    <row r="69" spans="1:13" s="113" customFormat="1" ht="12" x14ac:dyDescent="0.2">
      <c r="A69" s="452" t="s">
        <v>202</v>
      </c>
      <c r="B69" s="450" t="s">
        <v>203</v>
      </c>
      <c r="C69" s="53">
        <v>112</v>
      </c>
      <c r="D69" s="512">
        <v>495780</v>
      </c>
      <c r="E69" s="53"/>
      <c r="F69" s="512"/>
      <c r="G69" s="53"/>
      <c r="H69" s="512"/>
      <c r="I69" s="53">
        <v>0</v>
      </c>
      <c r="J69" s="53">
        <v>112</v>
      </c>
      <c r="K69" s="512">
        <v>495780</v>
      </c>
      <c r="L69" s="512">
        <v>4.7745633947254514E-2</v>
      </c>
      <c r="M69" s="512">
        <v>10.218978102189782</v>
      </c>
    </row>
    <row r="70" spans="1:13" s="113" customFormat="1" ht="12" x14ac:dyDescent="0.2">
      <c r="A70" s="451" t="s">
        <v>371</v>
      </c>
      <c r="B70" s="449" t="s">
        <v>372</v>
      </c>
      <c r="C70" s="50">
        <v>2</v>
      </c>
      <c r="D70" s="511">
        <v>342000</v>
      </c>
      <c r="E70" s="50"/>
      <c r="F70" s="511"/>
      <c r="G70" s="50"/>
      <c r="H70" s="511"/>
      <c r="I70" s="50">
        <v>0</v>
      </c>
      <c r="J70" s="50">
        <v>2</v>
      </c>
      <c r="K70" s="511">
        <v>342000</v>
      </c>
      <c r="L70" s="511">
        <v>3.2935993404253988E-2</v>
      </c>
      <c r="M70" s="511">
        <v>0.18248175182481752</v>
      </c>
    </row>
    <row r="71" spans="1:13" s="113" customFormat="1" ht="22.5" x14ac:dyDescent="0.2">
      <c r="A71" s="452" t="s">
        <v>586</v>
      </c>
      <c r="B71" s="450" t="s">
        <v>587</v>
      </c>
      <c r="C71" s="53">
        <v>9</v>
      </c>
      <c r="D71" s="512">
        <v>2379526.29</v>
      </c>
      <c r="E71" s="53"/>
      <c r="F71" s="512"/>
      <c r="G71" s="53"/>
      <c r="H71" s="512"/>
      <c r="I71" s="53">
        <v>4</v>
      </c>
      <c r="J71" s="53">
        <v>13</v>
      </c>
      <c r="K71" s="512">
        <v>2379526.29</v>
      </c>
      <c r="L71" s="512">
        <v>0.22915807658680984</v>
      </c>
      <c r="M71" s="512">
        <v>1.1861313868613139</v>
      </c>
    </row>
    <row r="72" spans="1:13" s="113" customFormat="1" ht="22.5" x14ac:dyDescent="0.2">
      <c r="A72" s="451" t="s">
        <v>206</v>
      </c>
      <c r="B72" s="449" t="s">
        <v>207</v>
      </c>
      <c r="C72" s="50">
        <v>1</v>
      </c>
      <c r="D72" s="511">
        <v>68085</v>
      </c>
      <c r="E72" s="50">
        <v>11</v>
      </c>
      <c r="F72" s="511">
        <v>1302040</v>
      </c>
      <c r="G72" s="50"/>
      <c r="H72" s="511"/>
      <c r="I72" s="50">
        <v>0</v>
      </c>
      <c r="J72" s="50">
        <v>12</v>
      </c>
      <c r="K72" s="511">
        <v>1370125</v>
      </c>
      <c r="L72" s="511">
        <v>0.13194861977486402</v>
      </c>
      <c r="M72" s="511">
        <v>1.0948905109489051</v>
      </c>
    </row>
    <row r="73" spans="1:13" s="113" customFormat="1" ht="12" x14ac:dyDescent="0.2">
      <c r="A73" s="452" t="s">
        <v>208</v>
      </c>
      <c r="B73" s="450" t="s">
        <v>209</v>
      </c>
      <c r="C73" s="53">
        <v>8</v>
      </c>
      <c r="D73" s="512">
        <v>1272531.3599999999</v>
      </c>
      <c r="E73" s="53"/>
      <c r="F73" s="512"/>
      <c r="G73" s="53"/>
      <c r="H73" s="512"/>
      <c r="I73" s="53">
        <v>0</v>
      </c>
      <c r="J73" s="53">
        <v>8</v>
      </c>
      <c r="K73" s="512">
        <v>1272531.3599999999</v>
      </c>
      <c r="L73" s="512">
        <v>0.12254995461890747</v>
      </c>
      <c r="M73" s="512">
        <v>0.72992700729927007</v>
      </c>
    </row>
    <row r="74" spans="1:13" s="113" customFormat="1" ht="12" x14ac:dyDescent="0.2">
      <c r="A74" s="451" t="s">
        <v>210</v>
      </c>
      <c r="B74" s="449" t="s">
        <v>211</v>
      </c>
      <c r="C74" s="50">
        <v>14</v>
      </c>
      <c r="D74" s="511">
        <v>12824530.800000001</v>
      </c>
      <c r="E74" s="50">
        <v>6</v>
      </c>
      <c r="F74" s="511">
        <v>1878236</v>
      </c>
      <c r="G74" s="50">
        <v>2</v>
      </c>
      <c r="H74" s="511">
        <v>-173000</v>
      </c>
      <c r="I74" s="50">
        <v>0</v>
      </c>
      <c r="J74" s="50">
        <v>22</v>
      </c>
      <c r="K74" s="511">
        <v>14529766.800000001</v>
      </c>
      <c r="L74" s="511">
        <v>1.3992757411992649</v>
      </c>
      <c r="M74" s="511">
        <v>2.0072992700729926</v>
      </c>
    </row>
    <row r="75" spans="1:13" s="113" customFormat="1" ht="12" x14ac:dyDescent="0.2">
      <c r="A75" s="452" t="s">
        <v>214</v>
      </c>
      <c r="B75" s="450" t="s">
        <v>215</v>
      </c>
      <c r="C75" s="53"/>
      <c r="D75" s="512"/>
      <c r="E75" s="53">
        <v>1</v>
      </c>
      <c r="F75" s="512">
        <v>10458.27</v>
      </c>
      <c r="G75" s="53"/>
      <c r="H75" s="512"/>
      <c r="I75" s="53">
        <v>0</v>
      </c>
      <c r="J75" s="53">
        <v>1</v>
      </c>
      <c r="K75" s="512">
        <v>10458.27</v>
      </c>
      <c r="L75" s="512">
        <v>1.0071740109354017E-3</v>
      </c>
      <c r="M75" s="512">
        <v>9.1240875912408759E-2</v>
      </c>
    </row>
    <row r="76" spans="1:13" s="113" customFormat="1" ht="22.5" x14ac:dyDescent="0.2">
      <c r="A76" s="451" t="s">
        <v>373</v>
      </c>
      <c r="B76" s="449" t="s">
        <v>374</v>
      </c>
      <c r="C76" s="50">
        <v>4</v>
      </c>
      <c r="D76" s="511">
        <v>321236.28000000003</v>
      </c>
      <c r="E76" s="50">
        <v>1</v>
      </c>
      <c r="F76" s="511">
        <v>600.48</v>
      </c>
      <c r="G76" s="50"/>
      <c r="H76" s="511"/>
      <c r="I76" s="50">
        <v>0</v>
      </c>
      <c r="J76" s="50">
        <v>5</v>
      </c>
      <c r="K76" s="511">
        <v>321836.76</v>
      </c>
      <c r="L76" s="511">
        <v>3.09941912415394E-2</v>
      </c>
      <c r="M76" s="511">
        <v>0.45620437956204379</v>
      </c>
    </row>
    <row r="77" spans="1:13" s="113" customFormat="1" ht="12" x14ac:dyDescent="0.2">
      <c r="A77" s="452" t="s">
        <v>689</v>
      </c>
      <c r="B77" s="450" t="s">
        <v>690</v>
      </c>
      <c r="C77" s="53">
        <v>1</v>
      </c>
      <c r="D77" s="512">
        <v>106884</v>
      </c>
      <c r="E77" s="53"/>
      <c r="F77" s="512"/>
      <c r="G77" s="53"/>
      <c r="H77" s="512"/>
      <c r="I77" s="53">
        <v>0</v>
      </c>
      <c r="J77" s="53">
        <v>1</v>
      </c>
      <c r="K77" s="512">
        <v>106884</v>
      </c>
      <c r="L77" s="512">
        <v>1.0293364675497905E-2</v>
      </c>
      <c r="M77" s="512">
        <v>9.1240875912408759E-2</v>
      </c>
    </row>
    <row r="78" spans="1:13" s="113" customFormat="1" ht="22.5" x14ac:dyDescent="0.2">
      <c r="A78" s="451" t="s">
        <v>216</v>
      </c>
      <c r="B78" s="449" t="s">
        <v>217</v>
      </c>
      <c r="C78" s="50">
        <v>7</v>
      </c>
      <c r="D78" s="511">
        <v>13039794.6</v>
      </c>
      <c r="E78" s="50"/>
      <c r="F78" s="511"/>
      <c r="G78" s="50"/>
      <c r="H78" s="511"/>
      <c r="I78" s="50">
        <v>0</v>
      </c>
      <c r="J78" s="50">
        <v>7</v>
      </c>
      <c r="K78" s="511">
        <v>13039794.6</v>
      </c>
      <c r="L78" s="511">
        <v>1.2557853477731777</v>
      </c>
      <c r="M78" s="511">
        <v>0.63868613138686137</v>
      </c>
    </row>
    <row r="79" spans="1:13" s="113" customFormat="1" ht="22.5" x14ac:dyDescent="0.2">
      <c r="A79" s="452" t="s">
        <v>218</v>
      </c>
      <c r="B79" s="450" t="s">
        <v>219</v>
      </c>
      <c r="C79" s="53">
        <v>19</v>
      </c>
      <c r="D79" s="512">
        <v>30829322.710000001</v>
      </c>
      <c r="E79" s="53">
        <v>2</v>
      </c>
      <c r="F79" s="512">
        <v>27388.120000000003</v>
      </c>
      <c r="G79" s="53">
        <v>30</v>
      </c>
      <c r="H79" s="512">
        <v>-181106.66</v>
      </c>
      <c r="I79" s="53">
        <v>4</v>
      </c>
      <c r="J79" s="53">
        <v>55</v>
      </c>
      <c r="K79" s="512">
        <v>30675604.169999994</v>
      </c>
      <c r="L79" s="512">
        <v>2.9541856626158656</v>
      </c>
      <c r="M79" s="512">
        <v>5.0182481751824817</v>
      </c>
    </row>
    <row r="80" spans="1:13" s="113" customFormat="1" ht="12" x14ac:dyDescent="0.2">
      <c r="A80" s="451" t="s">
        <v>220</v>
      </c>
      <c r="B80" s="449" t="s">
        <v>221</v>
      </c>
      <c r="C80" s="50">
        <v>5</v>
      </c>
      <c r="D80" s="511">
        <v>2720120.04</v>
      </c>
      <c r="E80" s="50"/>
      <c r="F80" s="511"/>
      <c r="G80" s="50"/>
      <c r="H80" s="511"/>
      <c r="I80" s="50">
        <v>0</v>
      </c>
      <c r="J80" s="50">
        <v>5</v>
      </c>
      <c r="K80" s="511">
        <v>2720120.04</v>
      </c>
      <c r="L80" s="511">
        <v>0.26195864238660554</v>
      </c>
      <c r="M80" s="511">
        <v>0.45620437956204379</v>
      </c>
    </row>
    <row r="81" spans="1:13" s="113" customFormat="1" ht="12" x14ac:dyDescent="0.2">
      <c r="A81" s="452" t="s">
        <v>222</v>
      </c>
      <c r="B81" s="450" t="s">
        <v>223</v>
      </c>
      <c r="C81" s="53">
        <v>6</v>
      </c>
      <c r="D81" s="512">
        <v>806664.67</v>
      </c>
      <c r="E81" s="53"/>
      <c r="F81" s="512"/>
      <c r="G81" s="53"/>
      <c r="H81" s="512"/>
      <c r="I81" s="53">
        <v>2</v>
      </c>
      <c r="J81" s="53">
        <v>8</v>
      </c>
      <c r="K81" s="512">
        <v>806664.67</v>
      </c>
      <c r="L81" s="512">
        <v>7.768509429989684E-2</v>
      </c>
      <c r="M81" s="512">
        <v>0.72992700729927007</v>
      </c>
    </row>
    <row r="82" spans="1:13" s="113" customFormat="1" ht="12" x14ac:dyDescent="0.2">
      <c r="A82" s="451" t="s">
        <v>224</v>
      </c>
      <c r="B82" s="449" t="s">
        <v>225</v>
      </c>
      <c r="C82" s="50">
        <v>6</v>
      </c>
      <c r="D82" s="511">
        <v>10696734</v>
      </c>
      <c r="E82" s="50"/>
      <c r="F82" s="511"/>
      <c r="G82" s="50"/>
      <c r="H82" s="511"/>
      <c r="I82" s="50">
        <v>0</v>
      </c>
      <c r="J82" s="50">
        <v>6</v>
      </c>
      <c r="K82" s="511">
        <v>10696734</v>
      </c>
      <c r="L82" s="511">
        <v>1.0301390657048521</v>
      </c>
      <c r="M82" s="511">
        <v>0.54744525547445255</v>
      </c>
    </row>
    <row r="83" spans="1:13" s="113" customFormat="1" ht="22.5" x14ac:dyDescent="0.2">
      <c r="A83" s="452" t="s">
        <v>631</v>
      </c>
      <c r="B83" s="450" t="s">
        <v>632</v>
      </c>
      <c r="C83" s="53">
        <v>1</v>
      </c>
      <c r="D83" s="512">
        <v>308000</v>
      </c>
      <c r="E83" s="53"/>
      <c r="F83" s="512"/>
      <c r="G83" s="53"/>
      <c r="H83" s="512"/>
      <c r="I83" s="53">
        <v>0</v>
      </c>
      <c r="J83" s="53">
        <v>1</v>
      </c>
      <c r="K83" s="512">
        <v>308000</v>
      </c>
      <c r="L83" s="512">
        <v>2.9661654878684881E-2</v>
      </c>
      <c r="M83" s="512">
        <v>9.1240875912408759E-2</v>
      </c>
    </row>
    <row r="84" spans="1:13" s="113" customFormat="1" ht="22.5" x14ac:dyDescent="0.2">
      <c r="A84" s="451" t="s">
        <v>226</v>
      </c>
      <c r="B84" s="449" t="s">
        <v>227</v>
      </c>
      <c r="C84" s="50">
        <v>3</v>
      </c>
      <c r="D84" s="511">
        <v>103380</v>
      </c>
      <c r="E84" s="50"/>
      <c r="F84" s="511"/>
      <c r="G84" s="50"/>
      <c r="H84" s="511"/>
      <c r="I84" s="50">
        <v>0</v>
      </c>
      <c r="J84" s="50">
        <v>3</v>
      </c>
      <c r="K84" s="511">
        <v>103380</v>
      </c>
      <c r="L84" s="511">
        <v>9.955915199215723E-3</v>
      </c>
      <c r="M84" s="511">
        <v>0.27372262773722628</v>
      </c>
    </row>
    <row r="85" spans="1:13" s="113" customFormat="1" ht="22.5" x14ac:dyDescent="0.2">
      <c r="A85" s="452" t="s">
        <v>691</v>
      </c>
      <c r="B85" s="450" t="s">
        <v>692</v>
      </c>
      <c r="C85" s="53">
        <v>2</v>
      </c>
      <c r="D85" s="512">
        <v>64405</v>
      </c>
      <c r="E85" s="53"/>
      <c r="F85" s="512"/>
      <c r="G85" s="53"/>
      <c r="H85" s="512"/>
      <c r="I85" s="53">
        <v>1</v>
      </c>
      <c r="J85" s="53">
        <v>3</v>
      </c>
      <c r="K85" s="512">
        <v>64405</v>
      </c>
      <c r="L85" s="512">
        <v>6.2024639040964271E-3</v>
      </c>
      <c r="M85" s="512">
        <v>0.27372262773722628</v>
      </c>
    </row>
    <row r="86" spans="1:13" s="113" customFormat="1" ht="22.5" x14ac:dyDescent="0.2">
      <c r="A86" s="451" t="s">
        <v>375</v>
      </c>
      <c r="B86" s="449" t="s">
        <v>376</v>
      </c>
      <c r="C86" s="50">
        <v>166</v>
      </c>
      <c r="D86" s="511">
        <v>854451.91999999969</v>
      </c>
      <c r="E86" s="50"/>
      <c r="F86" s="511"/>
      <c r="G86" s="50"/>
      <c r="H86" s="511"/>
      <c r="I86" s="50">
        <v>0</v>
      </c>
      <c r="J86" s="50">
        <v>166</v>
      </c>
      <c r="K86" s="511">
        <v>854451.91999999969</v>
      </c>
      <c r="L86" s="511">
        <v>8.2287201173602775E-2</v>
      </c>
      <c r="M86" s="511">
        <v>15.145985401459853</v>
      </c>
    </row>
    <row r="87" spans="1:13" s="113" customFormat="1" ht="12" x14ac:dyDescent="0.2">
      <c r="A87" s="452" t="s">
        <v>228</v>
      </c>
      <c r="B87" s="450" t="s">
        <v>229</v>
      </c>
      <c r="C87" s="53">
        <v>1</v>
      </c>
      <c r="D87" s="512">
        <v>188280</v>
      </c>
      <c r="E87" s="53"/>
      <c r="F87" s="512"/>
      <c r="G87" s="53"/>
      <c r="H87" s="512"/>
      <c r="I87" s="53">
        <v>1</v>
      </c>
      <c r="J87" s="53">
        <v>2</v>
      </c>
      <c r="K87" s="512">
        <v>188280</v>
      </c>
      <c r="L87" s="512">
        <v>1.8132131105710353E-2</v>
      </c>
      <c r="M87" s="512">
        <v>0.18248175182481752</v>
      </c>
    </row>
    <row r="88" spans="1:13" s="113" customFormat="1" ht="22.5" x14ac:dyDescent="0.2">
      <c r="A88" s="451" t="s">
        <v>568</v>
      </c>
      <c r="B88" s="449" t="s">
        <v>569</v>
      </c>
      <c r="C88" s="50">
        <v>13</v>
      </c>
      <c r="D88" s="511">
        <v>7059354.4800000004</v>
      </c>
      <c r="E88" s="50"/>
      <c r="F88" s="511"/>
      <c r="G88" s="50"/>
      <c r="H88" s="511"/>
      <c r="I88" s="50">
        <v>0</v>
      </c>
      <c r="J88" s="50">
        <v>13</v>
      </c>
      <c r="K88" s="511">
        <v>7059354.4800000004</v>
      </c>
      <c r="L88" s="511">
        <v>0.67984459822096743</v>
      </c>
      <c r="M88" s="511">
        <v>1.1861313868613139</v>
      </c>
    </row>
    <row r="89" spans="1:13" s="113" customFormat="1" ht="12" x14ac:dyDescent="0.2">
      <c r="A89" s="452" t="s">
        <v>230</v>
      </c>
      <c r="B89" s="450" t="s">
        <v>231</v>
      </c>
      <c r="C89" s="53">
        <v>1</v>
      </c>
      <c r="D89" s="512">
        <v>85000</v>
      </c>
      <c r="E89" s="53"/>
      <c r="F89" s="512"/>
      <c r="G89" s="53"/>
      <c r="H89" s="512"/>
      <c r="I89" s="53">
        <v>1</v>
      </c>
      <c r="J89" s="53">
        <v>2</v>
      </c>
      <c r="K89" s="512">
        <v>85000</v>
      </c>
      <c r="L89" s="512">
        <v>8.185846313922775E-3</v>
      </c>
      <c r="M89" s="512">
        <v>0.18248175182481752</v>
      </c>
    </row>
    <row r="90" spans="1:13" s="113" customFormat="1" ht="12" x14ac:dyDescent="0.2">
      <c r="A90" s="451" t="s">
        <v>232</v>
      </c>
      <c r="B90" s="449" t="s">
        <v>233</v>
      </c>
      <c r="C90" s="50">
        <v>5</v>
      </c>
      <c r="D90" s="511">
        <v>481464</v>
      </c>
      <c r="E90" s="50"/>
      <c r="F90" s="511"/>
      <c r="G90" s="50"/>
      <c r="H90" s="511"/>
      <c r="I90" s="50">
        <v>0</v>
      </c>
      <c r="J90" s="50">
        <v>5</v>
      </c>
      <c r="K90" s="511">
        <v>481464</v>
      </c>
      <c r="L90" s="511">
        <v>4.6366944819841355E-2</v>
      </c>
      <c r="M90" s="511">
        <v>0.45620437956204379</v>
      </c>
    </row>
    <row r="91" spans="1:13" s="113" customFormat="1" ht="33.75" x14ac:dyDescent="0.2">
      <c r="A91" s="452" t="s">
        <v>377</v>
      </c>
      <c r="B91" s="450" t="s">
        <v>378</v>
      </c>
      <c r="C91" s="53">
        <v>2</v>
      </c>
      <c r="D91" s="512">
        <v>180719</v>
      </c>
      <c r="E91" s="53">
        <v>1</v>
      </c>
      <c r="F91" s="512">
        <v>672300</v>
      </c>
      <c r="G91" s="53">
        <v>1</v>
      </c>
      <c r="H91" s="512">
        <v>-36846.68</v>
      </c>
      <c r="I91" s="53">
        <v>0</v>
      </c>
      <c r="J91" s="53">
        <v>4</v>
      </c>
      <c r="K91" s="512">
        <v>816172.32</v>
      </c>
      <c r="L91" s="512">
        <v>7.8600719731738822E-2</v>
      </c>
      <c r="M91" s="512">
        <v>0.36496350364963503</v>
      </c>
    </row>
    <row r="92" spans="1:13" s="113" customFormat="1" ht="12" x14ac:dyDescent="0.2">
      <c r="A92" s="451" t="s">
        <v>236</v>
      </c>
      <c r="B92" s="449" t="s">
        <v>237</v>
      </c>
      <c r="C92" s="50">
        <v>14</v>
      </c>
      <c r="D92" s="511">
        <v>284280</v>
      </c>
      <c r="E92" s="50"/>
      <c r="F92" s="511"/>
      <c r="G92" s="50">
        <v>3</v>
      </c>
      <c r="H92" s="511">
        <v>-31160</v>
      </c>
      <c r="I92" s="50">
        <v>0</v>
      </c>
      <c r="J92" s="50">
        <v>17</v>
      </c>
      <c r="K92" s="511">
        <v>253120</v>
      </c>
      <c r="L92" s="511">
        <v>2.4376487282119209E-2</v>
      </c>
      <c r="M92" s="511">
        <v>1.551094890510949</v>
      </c>
    </row>
    <row r="93" spans="1:13" s="113" customFormat="1" ht="22.5" x14ac:dyDescent="0.2">
      <c r="A93" s="452" t="s">
        <v>379</v>
      </c>
      <c r="B93" s="450" t="s">
        <v>380</v>
      </c>
      <c r="C93" s="53">
        <v>40</v>
      </c>
      <c r="D93" s="512">
        <v>1607299.2</v>
      </c>
      <c r="E93" s="53"/>
      <c r="F93" s="512"/>
      <c r="G93" s="53"/>
      <c r="H93" s="512"/>
      <c r="I93" s="53">
        <v>0</v>
      </c>
      <c r="J93" s="53">
        <v>40</v>
      </c>
      <c r="K93" s="512">
        <v>1607299.2</v>
      </c>
      <c r="L93" s="512">
        <v>0.15478946154930617</v>
      </c>
      <c r="M93" s="512">
        <v>3.6496350364963503</v>
      </c>
    </row>
    <row r="94" spans="1:13" s="113" customFormat="1" ht="22.5" x14ac:dyDescent="0.2">
      <c r="A94" s="451" t="s">
        <v>238</v>
      </c>
      <c r="B94" s="449" t="s">
        <v>239</v>
      </c>
      <c r="C94" s="50">
        <v>8</v>
      </c>
      <c r="D94" s="511">
        <v>12612611.08</v>
      </c>
      <c r="E94" s="50">
        <v>4</v>
      </c>
      <c r="F94" s="511">
        <v>2650186.3600000003</v>
      </c>
      <c r="G94" s="50">
        <v>3</v>
      </c>
      <c r="H94" s="511">
        <v>-667406.69999999995</v>
      </c>
      <c r="I94" s="50">
        <v>0</v>
      </c>
      <c r="J94" s="50">
        <v>15</v>
      </c>
      <c r="K94" s="511">
        <v>14595390.74</v>
      </c>
      <c r="L94" s="511">
        <v>1.405595593991666</v>
      </c>
      <c r="M94" s="511">
        <v>1.3686131386861313</v>
      </c>
    </row>
    <row r="95" spans="1:13" s="113" customFormat="1" ht="22.5" x14ac:dyDescent="0.2">
      <c r="A95" s="452" t="s">
        <v>667</v>
      </c>
      <c r="B95" s="450" t="s">
        <v>668</v>
      </c>
      <c r="C95" s="53">
        <v>1</v>
      </c>
      <c r="D95" s="512">
        <v>145200</v>
      </c>
      <c r="E95" s="53"/>
      <c r="F95" s="512"/>
      <c r="G95" s="53"/>
      <c r="H95" s="512"/>
      <c r="I95" s="53">
        <v>0</v>
      </c>
      <c r="J95" s="53">
        <v>1</v>
      </c>
      <c r="K95" s="512">
        <v>145200</v>
      </c>
      <c r="L95" s="512">
        <v>1.3983351585665729E-2</v>
      </c>
      <c r="M95" s="512">
        <v>9.1240875912408759E-2</v>
      </c>
    </row>
    <row r="96" spans="1:13" s="113" customFormat="1" ht="12" x14ac:dyDescent="0.2">
      <c r="A96" s="451" t="s">
        <v>693</v>
      </c>
      <c r="B96" s="449" t="s">
        <v>694</v>
      </c>
      <c r="C96" s="50">
        <v>40</v>
      </c>
      <c r="D96" s="511">
        <v>3086055.12</v>
      </c>
      <c r="E96" s="50"/>
      <c r="F96" s="511"/>
      <c r="G96" s="50"/>
      <c r="H96" s="511"/>
      <c r="I96" s="50">
        <v>0</v>
      </c>
      <c r="J96" s="50">
        <v>40</v>
      </c>
      <c r="K96" s="511">
        <v>3086055.12</v>
      </c>
      <c r="L96" s="511">
        <v>0.29719968151311188</v>
      </c>
      <c r="M96" s="511">
        <v>3.6496350364963503</v>
      </c>
    </row>
    <row r="97" spans="1:13" s="113" customFormat="1" ht="12" x14ac:dyDescent="0.2">
      <c r="A97" s="452" t="s">
        <v>240</v>
      </c>
      <c r="B97" s="450" t="s">
        <v>241</v>
      </c>
      <c r="C97" s="53">
        <v>1</v>
      </c>
      <c r="D97" s="512">
        <v>294949.90000000002</v>
      </c>
      <c r="E97" s="53"/>
      <c r="F97" s="512"/>
      <c r="G97" s="53"/>
      <c r="H97" s="512"/>
      <c r="I97" s="53">
        <v>0</v>
      </c>
      <c r="J97" s="53">
        <v>1</v>
      </c>
      <c r="K97" s="512">
        <v>294949.90000000002</v>
      </c>
      <c r="L97" s="512">
        <v>2.8404877078904607E-2</v>
      </c>
      <c r="M97" s="512">
        <v>9.1240875912408759E-2</v>
      </c>
    </row>
    <row r="98" spans="1:13" s="113" customFormat="1" ht="12" x14ac:dyDescent="0.2">
      <c r="A98" s="451" t="s">
        <v>242</v>
      </c>
      <c r="B98" s="449" t="s">
        <v>243</v>
      </c>
      <c r="C98" s="50">
        <v>3</v>
      </c>
      <c r="D98" s="511">
        <v>244740</v>
      </c>
      <c r="E98" s="50"/>
      <c r="F98" s="511"/>
      <c r="G98" s="50"/>
      <c r="H98" s="511"/>
      <c r="I98" s="50">
        <v>0</v>
      </c>
      <c r="J98" s="50">
        <v>3</v>
      </c>
      <c r="K98" s="511">
        <v>244740</v>
      </c>
      <c r="L98" s="511">
        <v>2.3569459139640706E-2</v>
      </c>
      <c r="M98" s="511">
        <v>0.27372262773722628</v>
      </c>
    </row>
    <row r="99" spans="1:13" s="113" customFormat="1" ht="12" x14ac:dyDescent="0.2">
      <c r="A99" s="452" t="s">
        <v>244</v>
      </c>
      <c r="B99" s="450" t="s">
        <v>245</v>
      </c>
      <c r="C99" s="53">
        <v>37</v>
      </c>
      <c r="D99" s="512">
        <v>4898263.75</v>
      </c>
      <c r="E99" s="53">
        <v>7</v>
      </c>
      <c r="F99" s="512">
        <v>48870</v>
      </c>
      <c r="G99" s="53">
        <v>5</v>
      </c>
      <c r="H99" s="512">
        <v>-72930</v>
      </c>
      <c r="I99" s="53">
        <v>0</v>
      </c>
      <c r="J99" s="53">
        <v>49</v>
      </c>
      <c r="K99" s="512">
        <v>4874203.75</v>
      </c>
      <c r="L99" s="512">
        <v>0.4694056800028949</v>
      </c>
      <c r="M99" s="512">
        <v>4.4708029197080288</v>
      </c>
    </row>
    <row r="100" spans="1:13" s="113" customFormat="1" ht="22.5" x14ac:dyDescent="0.2">
      <c r="A100" s="451" t="s">
        <v>381</v>
      </c>
      <c r="B100" s="449" t="s">
        <v>382</v>
      </c>
      <c r="C100" s="50">
        <v>10</v>
      </c>
      <c r="D100" s="511">
        <v>171747300</v>
      </c>
      <c r="E100" s="50">
        <v>2</v>
      </c>
      <c r="F100" s="511">
        <v>6029900</v>
      </c>
      <c r="G100" s="50"/>
      <c r="H100" s="511"/>
      <c r="I100" s="50">
        <v>0</v>
      </c>
      <c r="J100" s="50">
        <v>12</v>
      </c>
      <c r="K100" s="511">
        <v>177777200</v>
      </c>
      <c r="L100" s="511">
        <v>17.120668674347201</v>
      </c>
      <c r="M100" s="511">
        <v>1.0948905109489051</v>
      </c>
    </row>
    <row r="101" spans="1:13" s="113" customFormat="1" ht="12" x14ac:dyDescent="0.2">
      <c r="A101" s="452" t="s">
        <v>547</v>
      </c>
      <c r="B101" s="450" t="s">
        <v>548</v>
      </c>
      <c r="C101" s="53">
        <v>5</v>
      </c>
      <c r="D101" s="512">
        <v>93775037.879999995</v>
      </c>
      <c r="E101" s="53">
        <v>3</v>
      </c>
      <c r="F101" s="512">
        <v>4605900</v>
      </c>
      <c r="G101" s="53"/>
      <c r="H101" s="512"/>
      <c r="I101" s="53">
        <v>1</v>
      </c>
      <c r="J101" s="53">
        <v>9</v>
      </c>
      <c r="K101" s="512">
        <v>98380937.879999995</v>
      </c>
      <c r="L101" s="512">
        <v>9.4744851494736881</v>
      </c>
      <c r="M101" s="512">
        <v>0.82116788321167888</v>
      </c>
    </row>
    <row r="102" spans="1:13" s="113" customFormat="1" ht="22.5" x14ac:dyDescent="0.2">
      <c r="A102" s="451" t="s">
        <v>633</v>
      </c>
      <c r="B102" s="449" t="s">
        <v>634</v>
      </c>
      <c r="C102" s="50">
        <v>17</v>
      </c>
      <c r="D102" s="511">
        <v>430582800</v>
      </c>
      <c r="E102" s="50"/>
      <c r="F102" s="511"/>
      <c r="G102" s="50"/>
      <c r="H102" s="511"/>
      <c r="I102" s="50">
        <v>0</v>
      </c>
      <c r="J102" s="50">
        <v>17</v>
      </c>
      <c r="K102" s="511">
        <v>430582800</v>
      </c>
      <c r="L102" s="511">
        <v>41.466877955512324</v>
      </c>
      <c r="M102" s="511">
        <v>1.551094890510949</v>
      </c>
    </row>
    <row r="103" spans="1:13" s="113" customFormat="1" ht="12" x14ac:dyDescent="0.2">
      <c r="A103" s="452" t="s">
        <v>383</v>
      </c>
      <c r="B103" s="450" t="s">
        <v>384</v>
      </c>
      <c r="C103" s="53">
        <v>4</v>
      </c>
      <c r="D103" s="512">
        <v>644053.74</v>
      </c>
      <c r="E103" s="53">
        <v>9</v>
      </c>
      <c r="F103" s="512">
        <v>28497800</v>
      </c>
      <c r="G103" s="53">
        <v>1</v>
      </c>
      <c r="H103" s="512">
        <v>-283120</v>
      </c>
      <c r="I103" s="53">
        <v>1</v>
      </c>
      <c r="J103" s="53">
        <v>15</v>
      </c>
      <c r="K103" s="512">
        <v>28858733.740000002</v>
      </c>
      <c r="L103" s="512">
        <v>2.7792136377653862</v>
      </c>
      <c r="M103" s="512">
        <v>1.3686131386861313</v>
      </c>
    </row>
    <row r="104" spans="1:13" s="113" customFormat="1" ht="22.5" x14ac:dyDescent="0.2">
      <c r="A104" s="451" t="s">
        <v>416</v>
      </c>
      <c r="B104" s="449" t="s">
        <v>417</v>
      </c>
      <c r="C104" s="50">
        <v>2</v>
      </c>
      <c r="D104" s="511">
        <v>952393</v>
      </c>
      <c r="E104" s="50"/>
      <c r="F104" s="511"/>
      <c r="G104" s="50"/>
      <c r="H104" s="511"/>
      <c r="I104" s="50">
        <v>0</v>
      </c>
      <c r="J104" s="50">
        <v>2</v>
      </c>
      <c r="K104" s="511">
        <v>952393</v>
      </c>
      <c r="L104" s="511">
        <v>9.1719326217127695E-2</v>
      </c>
      <c r="M104" s="511">
        <v>0.18248175182481752</v>
      </c>
    </row>
    <row r="105" spans="1:13" s="113" customFormat="1" ht="22.5" x14ac:dyDescent="0.2">
      <c r="A105" s="452" t="s">
        <v>246</v>
      </c>
      <c r="B105" s="450" t="s">
        <v>247</v>
      </c>
      <c r="C105" s="53">
        <v>9</v>
      </c>
      <c r="D105" s="512">
        <v>3564095</v>
      </c>
      <c r="E105" s="53"/>
      <c r="F105" s="512"/>
      <c r="G105" s="53">
        <v>3</v>
      </c>
      <c r="H105" s="512">
        <v>-304310</v>
      </c>
      <c r="I105" s="53">
        <v>0</v>
      </c>
      <c r="J105" s="53">
        <v>12</v>
      </c>
      <c r="K105" s="512">
        <v>3259785</v>
      </c>
      <c r="L105" s="512">
        <v>0.3139305767815383</v>
      </c>
      <c r="M105" s="512">
        <v>1.0948905109489051</v>
      </c>
    </row>
    <row r="106" spans="1:13" s="113" customFormat="1" ht="12" x14ac:dyDescent="0.2">
      <c r="A106" s="451" t="s">
        <v>248</v>
      </c>
      <c r="B106" s="449" t="s">
        <v>249</v>
      </c>
      <c r="C106" s="50">
        <v>2</v>
      </c>
      <c r="D106" s="511">
        <v>149320.5</v>
      </c>
      <c r="E106" s="50"/>
      <c r="F106" s="511"/>
      <c r="G106" s="50"/>
      <c r="H106" s="511"/>
      <c r="I106" s="50">
        <v>0</v>
      </c>
      <c r="J106" s="50">
        <v>2</v>
      </c>
      <c r="K106" s="511">
        <v>149320.5</v>
      </c>
      <c r="L106" s="511">
        <v>1.4380172523742421E-2</v>
      </c>
      <c r="M106" s="511">
        <v>0.18248175182481752</v>
      </c>
    </row>
    <row r="107" spans="1:13" s="113" customFormat="1" ht="12" x14ac:dyDescent="0.2">
      <c r="A107" s="452" t="s">
        <v>250</v>
      </c>
      <c r="B107" s="450" t="s">
        <v>251</v>
      </c>
      <c r="C107" s="53">
        <v>8</v>
      </c>
      <c r="D107" s="512">
        <v>144000</v>
      </c>
      <c r="E107" s="53"/>
      <c r="F107" s="512"/>
      <c r="G107" s="53">
        <v>1</v>
      </c>
      <c r="H107" s="512">
        <v>-9500</v>
      </c>
      <c r="I107" s="53">
        <v>0</v>
      </c>
      <c r="J107" s="53">
        <v>9</v>
      </c>
      <c r="K107" s="512">
        <v>134500</v>
      </c>
      <c r="L107" s="512">
        <v>1.2952897990854273E-2</v>
      </c>
      <c r="M107" s="512">
        <v>0.82116788321167888</v>
      </c>
    </row>
    <row r="108" spans="1:13" s="113" customFormat="1" ht="12" x14ac:dyDescent="0.2">
      <c r="A108" s="451" t="s">
        <v>260</v>
      </c>
      <c r="B108" s="449" t="s">
        <v>261</v>
      </c>
      <c r="C108" s="50">
        <v>7</v>
      </c>
      <c r="D108" s="511">
        <v>109120</v>
      </c>
      <c r="E108" s="50"/>
      <c r="F108" s="511"/>
      <c r="G108" s="50"/>
      <c r="H108" s="511"/>
      <c r="I108" s="50">
        <v>0</v>
      </c>
      <c r="J108" s="50">
        <v>7</v>
      </c>
      <c r="K108" s="511">
        <v>109120</v>
      </c>
      <c r="L108" s="511">
        <v>1.0508700585591215E-2</v>
      </c>
      <c r="M108" s="511">
        <v>0.63868613138686137</v>
      </c>
    </row>
    <row r="109" spans="1:13" s="113" customFormat="1" ht="12" x14ac:dyDescent="0.2">
      <c r="A109" s="452" t="s">
        <v>713</v>
      </c>
      <c r="B109" s="450" t="s">
        <v>714</v>
      </c>
      <c r="C109" s="53">
        <v>1</v>
      </c>
      <c r="D109" s="512">
        <v>50000</v>
      </c>
      <c r="E109" s="53"/>
      <c r="F109" s="512"/>
      <c r="G109" s="53"/>
      <c r="H109" s="512"/>
      <c r="I109" s="53">
        <v>0</v>
      </c>
      <c r="J109" s="53">
        <v>1</v>
      </c>
      <c r="K109" s="512">
        <v>50000</v>
      </c>
      <c r="L109" s="512">
        <v>4.8152037140722212E-3</v>
      </c>
      <c r="M109" s="512">
        <v>9.1240875912408759E-2</v>
      </c>
    </row>
    <row r="110" spans="1:13" s="113" customFormat="1" ht="12" x14ac:dyDescent="0.2">
      <c r="A110" s="451" t="s">
        <v>262</v>
      </c>
      <c r="B110" s="449" t="s">
        <v>263</v>
      </c>
      <c r="C110" s="50">
        <v>1</v>
      </c>
      <c r="D110" s="511">
        <v>70000</v>
      </c>
      <c r="E110" s="50"/>
      <c r="F110" s="511"/>
      <c r="G110" s="50"/>
      <c r="H110" s="511"/>
      <c r="I110" s="50">
        <v>0</v>
      </c>
      <c r="J110" s="50">
        <v>1</v>
      </c>
      <c r="K110" s="511">
        <v>70000</v>
      </c>
      <c r="L110" s="511">
        <v>6.7412851997011095E-3</v>
      </c>
      <c r="M110" s="511">
        <v>9.1240875912408759E-2</v>
      </c>
    </row>
    <row r="111" spans="1:13" s="113" customFormat="1" ht="12" x14ac:dyDescent="0.2">
      <c r="A111" s="452" t="s">
        <v>385</v>
      </c>
      <c r="B111" s="450" t="s">
        <v>386</v>
      </c>
      <c r="C111" s="53">
        <v>42</v>
      </c>
      <c r="D111" s="512">
        <v>6178684</v>
      </c>
      <c r="E111" s="53"/>
      <c r="F111" s="512"/>
      <c r="G111" s="53">
        <v>3</v>
      </c>
      <c r="H111" s="512">
        <v>-175237.1</v>
      </c>
      <c r="I111" s="53">
        <v>0</v>
      </c>
      <c r="J111" s="53">
        <v>45</v>
      </c>
      <c r="K111" s="512">
        <v>6003446.9000000004</v>
      </c>
      <c r="L111" s="512">
        <v>0.57815639620230719</v>
      </c>
      <c r="M111" s="512">
        <v>4.1058394160583944</v>
      </c>
    </row>
    <row r="112" spans="1:13" s="113" customFormat="1" ht="12" x14ac:dyDescent="0.2">
      <c r="A112" s="451" t="s">
        <v>264</v>
      </c>
      <c r="B112" s="449" t="s">
        <v>265</v>
      </c>
      <c r="C112" s="50">
        <v>3</v>
      </c>
      <c r="D112" s="511">
        <v>827823</v>
      </c>
      <c r="E112" s="50">
        <v>1</v>
      </c>
      <c r="F112" s="511">
        <v>184050</v>
      </c>
      <c r="G112" s="50">
        <v>1</v>
      </c>
      <c r="H112" s="511">
        <v>-32061</v>
      </c>
      <c r="I112" s="50">
        <v>0</v>
      </c>
      <c r="J112" s="50">
        <v>5</v>
      </c>
      <c r="K112" s="511">
        <v>979812</v>
      </c>
      <c r="L112" s="511">
        <v>9.435988762985062E-2</v>
      </c>
      <c r="M112" s="511">
        <v>0.45620437956204379</v>
      </c>
    </row>
    <row r="113" spans="1:16" s="113" customFormat="1" ht="12" x14ac:dyDescent="0.2">
      <c r="A113" s="452" t="s">
        <v>387</v>
      </c>
      <c r="B113" s="450" t="s">
        <v>388</v>
      </c>
      <c r="C113" s="53">
        <v>2</v>
      </c>
      <c r="D113" s="512">
        <v>207650</v>
      </c>
      <c r="E113" s="53"/>
      <c r="F113" s="512"/>
      <c r="G113" s="53"/>
      <c r="H113" s="512"/>
      <c r="I113" s="53">
        <v>0</v>
      </c>
      <c r="J113" s="53">
        <v>2</v>
      </c>
      <c r="K113" s="512">
        <v>207650</v>
      </c>
      <c r="L113" s="512">
        <v>1.9997541024541932E-2</v>
      </c>
      <c r="M113" s="512">
        <v>0.18248175182481752</v>
      </c>
    </row>
    <row r="114" spans="1:16" s="113" customFormat="1" ht="12" x14ac:dyDescent="0.2">
      <c r="A114" s="451" t="s">
        <v>266</v>
      </c>
      <c r="B114" s="449" t="s">
        <v>267</v>
      </c>
      <c r="C114" s="50">
        <v>16</v>
      </c>
      <c r="D114" s="511">
        <v>965676.74000000011</v>
      </c>
      <c r="E114" s="50"/>
      <c r="F114" s="511"/>
      <c r="G114" s="50">
        <v>2</v>
      </c>
      <c r="H114" s="511">
        <v>-76050</v>
      </c>
      <c r="I114" s="50">
        <v>1</v>
      </c>
      <c r="J114" s="50">
        <v>19</v>
      </c>
      <c r="K114" s="511">
        <v>889626.74000000011</v>
      </c>
      <c r="L114" s="511">
        <v>8.5674679651719252E-2</v>
      </c>
      <c r="M114" s="511">
        <v>1.7335766423357664</v>
      </c>
    </row>
    <row r="115" spans="1:16" s="85" customFormat="1" ht="22.5" customHeight="1" x14ac:dyDescent="0.2">
      <c r="A115" s="842" t="s">
        <v>268</v>
      </c>
      <c r="B115" s="842"/>
      <c r="C115" s="638">
        <v>929</v>
      </c>
      <c r="D115" s="639">
        <v>998977228.96999991</v>
      </c>
      <c r="E115" s="638">
        <v>69</v>
      </c>
      <c r="F115" s="639">
        <v>47200147.57</v>
      </c>
      <c r="G115" s="638">
        <v>79</v>
      </c>
      <c r="H115" s="639">
        <v>-7799709.2799999993</v>
      </c>
      <c r="I115" s="644">
        <v>19</v>
      </c>
      <c r="J115" s="644">
        <v>1096</v>
      </c>
      <c r="K115" s="639">
        <v>1038377667.2599999</v>
      </c>
      <c r="L115" s="639">
        <v>100</v>
      </c>
      <c r="M115" s="639">
        <v>100</v>
      </c>
      <c r="O115" s="647"/>
    </row>
    <row r="116" spans="1:16" s="81" customFormat="1" ht="15" customHeight="1" x14ac:dyDescent="0.2">
      <c r="A116" s="86"/>
      <c r="B116" s="87"/>
      <c r="C116" s="86"/>
      <c r="D116" s="97"/>
      <c r="E116" s="86"/>
      <c r="F116" s="97"/>
      <c r="G116" s="86"/>
      <c r="H116" s="97"/>
      <c r="I116" s="114"/>
      <c r="J116" s="114"/>
      <c r="K116" s="97"/>
      <c r="L116" s="97"/>
      <c r="M116" s="97"/>
    </row>
    <row r="117" spans="1:16" s="81" customFormat="1" ht="15" customHeight="1" x14ac:dyDescent="0.2">
      <c r="A117" s="86"/>
      <c r="B117" s="115" t="s">
        <v>269</v>
      </c>
      <c r="C117" s="86"/>
      <c r="D117" s="97"/>
      <c r="E117" s="86"/>
      <c r="F117" s="97"/>
      <c r="G117" s="86"/>
      <c r="H117" s="97"/>
      <c r="I117" s="114"/>
      <c r="J117" s="114"/>
      <c r="K117" s="97"/>
      <c r="L117" s="97"/>
      <c r="M117" s="97"/>
    </row>
    <row r="118" spans="1:16" s="81" customFormat="1" ht="15" customHeight="1" x14ac:dyDescent="0.2">
      <c r="B118" s="115" t="s">
        <v>270</v>
      </c>
      <c r="C118" s="93">
        <v>129</v>
      </c>
      <c r="D118" s="453">
        <v>123522103.10000002</v>
      </c>
      <c r="E118" s="93">
        <v>4</v>
      </c>
      <c r="F118" s="453">
        <v>192972.2</v>
      </c>
      <c r="G118" s="93">
        <v>5</v>
      </c>
      <c r="H118" s="453">
        <v>-4582638</v>
      </c>
      <c r="I118" s="93">
        <v>1</v>
      </c>
      <c r="J118" s="93">
        <v>139</v>
      </c>
      <c r="K118" s="453">
        <v>119132437.30000003</v>
      </c>
      <c r="L118" s="453">
        <v>11.472939091068721</v>
      </c>
      <c r="M118" s="453">
        <v>12.68248175182481</v>
      </c>
      <c r="O118" s="706">
        <f>F118*100/K118</f>
        <v>0.1619812406876695</v>
      </c>
      <c r="P118" s="706">
        <f>H118*100/K118</f>
        <v>-3.8466752665019128</v>
      </c>
    </row>
    <row r="119" spans="1:16" s="81" customFormat="1" ht="15" customHeight="1" x14ac:dyDescent="0.2">
      <c r="B119" s="115" t="s">
        <v>271</v>
      </c>
      <c r="C119" s="95">
        <v>8</v>
      </c>
      <c r="D119" s="454">
        <v>3089268.57</v>
      </c>
      <c r="E119" s="95">
        <v>2</v>
      </c>
      <c r="F119" s="454">
        <v>714454.54</v>
      </c>
      <c r="G119" s="95">
        <v>1</v>
      </c>
      <c r="H119" s="454">
        <v>-105388.28</v>
      </c>
      <c r="I119" s="95">
        <v>0</v>
      </c>
      <c r="J119" s="95">
        <v>11</v>
      </c>
      <c r="K119" s="454">
        <v>3698334.83</v>
      </c>
      <c r="L119" s="454">
        <v>0.35616471218597312</v>
      </c>
      <c r="M119" s="454">
        <v>1.0036496350364963</v>
      </c>
      <c r="O119" s="706">
        <f>F119*100/K119</f>
        <v>19.318276274081978</v>
      </c>
      <c r="P119" s="706">
        <f t="shared" ref="P119:P120" si="0">H119*100/K119</f>
        <v>-2.8496143492772936</v>
      </c>
    </row>
    <row r="120" spans="1:16" s="81" customFormat="1" ht="15" customHeight="1" x14ac:dyDescent="0.2">
      <c r="B120" s="115" t="s">
        <v>272</v>
      </c>
      <c r="C120" s="93">
        <v>792</v>
      </c>
      <c r="D120" s="453">
        <v>872365857.30000007</v>
      </c>
      <c r="E120" s="93">
        <v>63</v>
      </c>
      <c r="F120" s="453">
        <v>46292720.829999998</v>
      </c>
      <c r="G120" s="93">
        <v>73</v>
      </c>
      <c r="H120" s="453">
        <v>-3111682.9999999995</v>
      </c>
      <c r="I120" s="93">
        <v>18</v>
      </c>
      <c r="J120" s="93">
        <v>946</v>
      </c>
      <c r="K120" s="453">
        <v>915546895.13</v>
      </c>
      <c r="L120" s="453">
        <v>88.170896196745304</v>
      </c>
      <c r="M120" s="453">
        <v>86.313868613138666</v>
      </c>
      <c r="O120" s="706">
        <f>F120*100/K120</f>
        <v>5.0562916084628107</v>
      </c>
      <c r="P120" s="706">
        <f t="shared" si="0"/>
        <v>-0.33987150374838709</v>
      </c>
    </row>
    <row r="121" spans="1:16" s="81" customFormat="1" ht="15" customHeight="1" x14ac:dyDescent="0.2">
      <c r="A121" s="86"/>
      <c r="B121" s="115"/>
      <c r="C121" s="86"/>
      <c r="D121" s="97"/>
      <c r="E121" s="86"/>
      <c r="F121" s="97"/>
      <c r="G121" s="86"/>
      <c r="H121" s="97"/>
      <c r="I121" s="86"/>
      <c r="J121" s="86"/>
      <c r="K121" s="97"/>
      <c r="L121" s="97"/>
      <c r="M121" s="97"/>
      <c r="O121" s="645"/>
      <c r="P121" s="645"/>
    </row>
    <row r="122" spans="1:16" s="81" customFormat="1" ht="15" customHeight="1" x14ac:dyDescent="0.2">
      <c r="A122" s="86"/>
      <c r="B122" s="115" t="s">
        <v>273</v>
      </c>
      <c r="C122" s="94">
        <v>13.885898815931109</v>
      </c>
      <c r="D122" s="453">
        <v>12.364856727250736</v>
      </c>
      <c r="E122" s="94">
        <v>5.7971014492753623</v>
      </c>
      <c r="F122" s="453">
        <v>0.40883812855418156</v>
      </c>
      <c r="G122" s="94">
        <v>6.3291139240506329</v>
      </c>
      <c r="H122" s="453">
        <v>58.753959096280575</v>
      </c>
      <c r="I122" s="94">
        <v>5.2631578947368425</v>
      </c>
      <c r="J122" s="94">
        <v>12.682481751824817</v>
      </c>
      <c r="K122" s="453">
        <v>11.472939091068721</v>
      </c>
      <c r="L122" s="97"/>
      <c r="M122" s="97"/>
      <c r="O122" s="645"/>
      <c r="P122" s="645"/>
    </row>
    <row r="123" spans="1:16" s="81" customFormat="1" ht="15" customHeight="1" x14ac:dyDescent="0.2">
      <c r="A123" s="86"/>
      <c r="B123" s="115" t="s">
        <v>274</v>
      </c>
      <c r="C123" s="96">
        <v>0.86114101184068892</v>
      </c>
      <c r="D123" s="454">
        <v>0.30924314192678892</v>
      </c>
      <c r="E123" s="96">
        <v>2.8985507246376812</v>
      </c>
      <c r="F123" s="454">
        <v>1.5136701404173174</v>
      </c>
      <c r="G123" s="96">
        <v>1.2658227848101267</v>
      </c>
      <c r="H123" s="454">
        <v>1.3511821558559425</v>
      </c>
      <c r="I123" s="96">
        <v>0</v>
      </c>
      <c r="J123" s="96">
        <v>1.0036496350364963</v>
      </c>
      <c r="K123" s="454">
        <v>0.35616471218597312</v>
      </c>
      <c r="L123" s="97"/>
      <c r="M123" s="97"/>
      <c r="O123" s="645">
        <f>J120-37</f>
        <v>909</v>
      </c>
      <c r="P123" s="645"/>
    </row>
    <row r="124" spans="1:16" s="81" customFormat="1" ht="15" customHeight="1" x14ac:dyDescent="0.2">
      <c r="A124" s="86"/>
      <c r="B124" s="115" t="s">
        <v>275</v>
      </c>
      <c r="C124" s="94">
        <v>85.2529601722282</v>
      </c>
      <c r="D124" s="453">
        <v>87.32590013082249</v>
      </c>
      <c r="E124" s="94">
        <v>91.304347826086953</v>
      </c>
      <c r="F124" s="453">
        <v>98.077491731028502</v>
      </c>
      <c r="G124" s="94">
        <v>92.405063291139243</v>
      </c>
      <c r="H124" s="453">
        <v>39.894858747863481</v>
      </c>
      <c r="I124" s="94">
        <v>94.736842105263165</v>
      </c>
      <c r="J124" s="94">
        <v>86.313868613138681</v>
      </c>
      <c r="K124" s="453">
        <v>88.170896196745318</v>
      </c>
      <c r="L124" s="97"/>
      <c r="M124" s="97"/>
      <c r="O124" s="705"/>
      <c r="P124" s="705"/>
    </row>
    <row r="125" spans="1:16" s="81" customFormat="1" ht="43.5" customHeight="1" x14ac:dyDescent="0.2">
      <c r="A125" s="116"/>
      <c r="B125" s="117"/>
      <c r="C125" s="101" t="s">
        <v>276</v>
      </c>
      <c r="D125" s="637" t="s">
        <v>277</v>
      </c>
      <c r="E125" s="101" t="s">
        <v>278</v>
      </c>
      <c r="F125" s="637" t="s">
        <v>279</v>
      </c>
      <c r="G125" s="101" t="s">
        <v>280</v>
      </c>
      <c r="H125" s="637" t="s">
        <v>281</v>
      </c>
      <c r="I125" s="102" t="s">
        <v>282</v>
      </c>
      <c r="J125" s="101" t="s">
        <v>8</v>
      </c>
      <c r="K125" s="103" t="s">
        <v>283</v>
      </c>
      <c r="L125" s="80"/>
      <c r="M125" s="80"/>
      <c r="P125" s="705"/>
    </row>
    <row r="126" spans="1:16" s="81" customFormat="1" x14ac:dyDescent="0.2">
      <c r="A126" s="116"/>
      <c r="B126" s="117"/>
      <c r="C126" s="116"/>
      <c r="D126" s="118"/>
      <c r="E126" s="78"/>
      <c r="F126" s="80"/>
      <c r="G126" s="78"/>
      <c r="H126" s="80"/>
      <c r="I126" s="78"/>
      <c r="J126" s="78"/>
      <c r="K126" s="80"/>
      <c r="L126" s="80"/>
      <c r="M126" s="80"/>
    </row>
    <row r="127" spans="1:16" s="81" customFormat="1" x14ac:dyDescent="0.2">
      <c r="A127" s="116"/>
      <c r="B127" s="117"/>
      <c r="C127" s="116"/>
      <c r="D127" s="118"/>
      <c r="E127" s="78"/>
      <c r="F127" s="80"/>
      <c r="G127" s="78"/>
      <c r="H127" s="80"/>
      <c r="I127" s="78"/>
      <c r="J127" s="78"/>
      <c r="K127" s="80"/>
      <c r="L127" s="80"/>
      <c r="M127" s="80"/>
    </row>
    <row r="128" spans="1:16" s="81" customFormat="1" x14ac:dyDescent="0.2">
      <c r="A128" s="116"/>
      <c r="B128" s="117"/>
      <c r="C128" s="116"/>
      <c r="D128" s="118"/>
      <c r="E128" s="78"/>
      <c r="F128" s="80"/>
      <c r="G128" s="78"/>
      <c r="H128" s="80"/>
      <c r="I128" s="78"/>
      <c r="J128" s="78"/>
      <c r="K128" s="80"/>
      <c r="L128" s="80"/>
      <c r="M128" s="80"/>
    </row>
    <row r="129" spans="1:13" s="81" customFormat="1" x14ac:dyDescent="0.2">
      <c r="A129" s="116"/>
      <c r="B129" s="117"/>
      <c r="C129" s="116"/>
      <c r="D129" s="118"/>
      <c r="E129" s="78"/>
      <c r="F129" s="80"/>
      <c r="G129" s="78"/>
      <c r="H129" s="80"/>
      <c r="I129" s="78"/>
      <c r="J129" s="78"/>
      <c r="K129" s="80"/>
      <c r="L129" s="80"/>
      <c r="M129" s="80"/>
    </row>
    <row r="130" spans="1:13" s="81" customFormat="1" x14ac:dyDescent="0.2">
      <c r="A130" s="116"/>
      <c r="B130" s="117"/>
      <c r="C130" s="116"/>
      <c r="D130" s="118"/>
      <c r="E130" s="78"/>
      <c r="F130" s="80"/>
      <c r="G130" s="78"/>
      <c r="H130" s="80"/>
      <c r="I130" s="78"/>
      <c r="J130" s="78"/>
      <c r="K130" s="80"/>
      <c r="L130" s="80"/>
      <c r="M130" s="80"/>
    </row>
    <row r="131" spans="1:13" s="81" customFormat="1" x14ac:dyDescent="0.2">
      <c r="A131" s="116"/>
      <c r="B131" s="117"/>
      <c r="C131" s="116"/>
      <c r="D131" s="118"/>
      <c r="E131" s="78"/>
      <c r="F131" s="80"/>
      <c r="G131" s="78"/>
      <c r="H131" s="80"/>
      <c r="I131" s="78"/>
      <c r="J131" s="78"/>
      <c r="K131" s="80"/>
      <c r="L131" s="80"/>
      <c r="M131" s="80"/>
    </row>
    <row r="132" spans="1:13" s="81" customFormat="1" x14ac:dyDescent="0.2">
      <c r="A132" s="116"/>
      <c r="B132" s="117"/>
      <c r="C132" s="116"/>
      <c r="D132" s="118"/>
      <c r="E132" s="78"/>
      <c r="F132" s="80"/>
      <c r="G132" s="78"/>
      <c r="H132" s="80"/>
      <c r="I132" s="78"/>
      <c r="J132" s="78"/>
      <c r="K132" s="80"/>
      <c r="L132" s="80"/>
      <c r="M132" s="80"/>
    </row>
    <row r="133" spans="1:13" s="81" customFormat="1" x14ac:dyDescent="0.2">
      <c r="A133" s="116"/>
      <c r="B133" s="117"/>
      <c r="C133" s="116"/>
      <c r="D133" s="118"/>
      <c r="E133" s="78"/>
      <c r="F133" s="80"/>
      <c r="G133" s="78"/>
      <c r="H133" s="80"/>
      <c r="I133" s="78"/>
      <c r="J133" s="78"/>
      <c r="K133" s="80"/>
      <c r="L133" s="80"/>
      <c r="M133" s="80"/>
    </row>
    <row r="134" spans="1:13" s="81" customFormat="1" x14ac:dyDescent="0.2">
      <c r="A134" s="116"/>
      <c r="B134" s="117"/>
      <c r="C134" s="116"/>
      <c r="D134" s="118"/>
      <c r="E134" s="78"/>
      <c r="F134" s="80"/>
      <c r="G134" s="78"/>
      <c r="H134" s="80"/>
      <c r="I134" s="78"/>
      <c r="J134" s="78"/>
      <c r="K134" s="80"/>
      <c r="L134" s="80"/>
      <c r="M134" s="80"/>
    </row>
    <row r="135" spans="1:13" s="81" customFormat="1" x14ac:dyDescent="0.2">
      <c r="A135" s="116"/>
      <c r="B135" s="117"/>
      <c r="C135" s="116"/>
      <c r="D135" s="118"/>
      <c r="E135" s="78"/>
      <c r="F135" s="80"/>
      <c r="G135" s="78"/>
      <c r="H135" s="80"/>
      <c r="I135" s="78"/>
      <c r="J135" s="78"/>
      <c r="K135" s="80"/>
      <c r="L135" s="80"/>
      <c r="M135" s="80"/>
    </row>
    <row r="136" spans="1:13" s="81" customFormat="1" x14ac:dyDescent="0.2">
      <c r="A136" s="116"/>
      <c r="B136" s="117"/>
      <c r="C136" s="116"/>
      <c r="D136" s="118"/>
      <c r="E136" s="78"/>
      <c r="F136" s="80"/>
      <c r="G136" s="78"/>
      <c r="H136" s="80"/>
      <c r="I136" s="78"/>
      <c r="J136" s="78"/>
      <c r="K136" s="80"/>
      <c r="L136" s="80"/>
      <c r="M136" s="80"/>
    </row>
    <row r="137" spans="1:13" s="81" customFormat="1" x14ac:dyDescent="0.2">
      <c r="A137" s="116"/>
      <c r="B137" s="117"/>
      <c r="C137" s="116"/>
      <c r="D137" s="118"/>
      <c r="E137" s="78"/>
      <c r="F137" s="80"/>
      <c r="G137" s="78"/>
      <c r="H137" s="80"/>
      <c r="I137" s="78"/>
      <c r="J137" s="78"/>
      <c r="K137" s="80"/>
      <c r="L137" s="80"/>
      <c r="M137" s="80"/>
    </row>
    <row r="138" spans="1:13" s="81" customFormat="1" x14ac:dyDescent="0.2">
      <c r="A138" s="116"/>
      <c r="B138" s="117"/>
      <c r="C138" s="116"/>
      <c r="D138" s="118"/>
      <c r="E138" s="78"/>
      <c r="F138" s="80"/>
      <c r="G138" s="78"/>
      <c r="H138" s="80"/>
      <c r="I138" s="78"/>
      <c r="J138" s="78"/>
      <c r="K138" s="80"/>
      <c r="L138" s="80"/>
      <c r="M138" s="80"/>
    </row>
    <row r="139" spans="1:13" s="81" customFormat="1" x14ac:dyDescent="0.2">
      <c r="A139" s="116"/>
      <c r="B139" s="117"/>
      <c r="C139" s="116"/>
      <c r="D139" s="118"/>
      <c r="E139" s="78"/>
      <c r="F139" s="80"/>
      <c r="G139" s="78"/>
      <c r="H139" s="80"/>
      <c r="I139" s="78"/>
      <c r="J139" s="78"/>
      <c r="K139" s="80"/>
      <c r="L139" s="80"/>
      <c r="M139" s="80"/>
    </row>
    <row r="140" spans="1:13" s="81" customFormat="1" x14ac:dyDescent="0.2">
      <c r="A140" s="116"/>
      <c r="B140" s="117"/>
      <c r="C140" s="116"/>
      <c r="D140" s="118"/>
      <c r="E140" s="78"/>
      <c r="F140" s="80"/>
      <c r="G140" s="78"/>
      <c r="H140" s="80"/>
      <c r="I140" s="78"/>
      <c r="J140" s="78"/>
      <c r="K140" s="80"/>
      <c r="L140" s="80"/>
      <c r="M140" s="80"/>
    </row>
    <row r="141" spans="1:13" s="81" customFormat="1" x14ac:dyDescent="0.2">
      <c r="A141" s="116"/>
      <c r="B141" s="117"/>
      <c r="C141" s="116"/>
      <c r="D141" s="118"/>
      <c r="E141" s="78"/>
      <c r="F141" s="80"/>
      <c r="G141" s="78"/>
      <c r="H141" s="80"/>
      <c r="I141" s="78"/>
      <c r="J141" s="78"/>
      <c r="K141" s="80"/>
      <c r="L141" s="80"/>
      <c r="M141" s="80"/>
    </row>
    <row r="142" spans="1:13" s="81" customFormat="1" x14ac:dyDescent="0.2">
      <c r="A142" s="116"/>
      <c r="B142" s="117"/>
      <c r="C142" s="116">
        <f>SUM(C7:C73)</f>
        <v>403</v>
      </c>
      <c r="D142" s="118">
        <f>SUM(D7:D73)</f>
        <v>185165538.56000006</v>
      </c>
      <c r="E142" s="116">
        <f>SUM(E7:E73)</f>
        <v>37</v>
      </c>
      <c r="F142" s="118">
        <f>SUM(F7:F73)</f>
        <v>2594464.34</v>
      </c>
      <c r="G142" s="78"/>
      <c r="H142" s="80"/>
      <c r="I142" s="78"/>
      <c r="J142" s="78"/>
      <c r="K142" s="80"/>
      <c r="L142" s="80"/>
      <c r="M142" s="80"/>
    </row>
    <row r="143" spans="1:13" s="81" customFormat="1" x14ac:dyDescent="0.2">
      <c r="A143" s="116"/>
      <c r="B143" s="117"/>
      <c r="C143" s="116" t="e">
        <f>SUM(#REF!)</f>
        <v>#REF!</v>
      </c>
      <c r="D143" s="118" t="e">
        <f>SUM(#REF!)</f>
        <v>#REF!</v>
      </c>
      <c r="E143" s="116" t="e">
        <f>SUM(#REF!)</f>
        <v>#REF!</v>
      </c>
      <c r="F143" s="118" t="e">
        <f>SUM(#REF!)</f>
        <v>#REF!</v>
      </c>
      <c r="G143" s="78"/>
      <c r="H143" s="80"/>
      <c r="I143" s="78"/>
      <c r="J143" s="78"/>
      <c r="K143" s="80"/>
      <c r="L143" s="80"/>
      <c r="M143" s="80"/>
    </row>
    <row r="144" spans="1:13" s="81" customFormat="1" x14ac:dyDescent="0.2">
      <c r="A144" s="116"/>
      <c r="B144" s="117"/>
      <c r="C144" s="116">
        <f>SUM(C115:C138)</f>
        <v>1958</v>
      </c>
      <c r="D144" s="118">
        <f>SUM(D115:D138)</f>
        <v>1997954557.9400001</v>
      </c>
      <c r="E144" s="116">
        <f>SUM(E115:E138)</f>
        <v>238</v>
      </c>
      <c r="F144" s="118">
        <f>SUM(F115:F138)</f>
        <v>94400395.140000001</v>
      </c>
      <c r="G144" s="78"/>
      <c r="H144" s="80"/>
      <c r="I144" s="78"/>
      <c r="J144" s="78"/>
      <c r="K144" s="80"/>
      <c r="L144" s="80"/>
      <c r="M144" s="80"/>
    </row>
    <row r="145" spans="1:13" s="81" customFormat="1" x14ac:dyDescent="0.2">
      <c r="A145" s="116"/>
      <c r="B145" s="117"/>
      <c r="C145" s="116"/>
      <c r="D145" s="118"/>
      <c r="E145" s="78"/>
      <c r="F145" s="80"/>
      <c r="G145" s="78"/>
      <c r="H145" s="80"/>
      <c r="I145" s="78"/>
      <c r="J145" s="78"/>
      <c r="K145" s="80"/>
      <c r="L145" s="80"/>
      <c r="M145" s="80"/>
    </row>
    <row r="146" spans="1:13" s="81" customFormat="1" x14ac:dyDescent="0.2">
      <c r="A146" s="116"/>
      <c r="B146" s="117"/>
      <c r="C146" s="116"/>
      <c r="D146" s="118"/>
      <c r="E146" s="78"/>
      <c r="F146" s="80"/>
      <c r="G146" s="78"/>
      <c r="H146" s="80"/>
      <c r="I146" s="78"/>
      <c r="J146" s="78"/>
      <c r="K146" s="80"/>
      <c r="L146" s="80"/>
      <c r="M146" s="80"/>
    </row>
    <row r="147" spans="1:13" s="81" customFormat="1" x14ac:dyDescent="0.2">
      <c r="A147" s="116"/>
      <c r="B147" s="117"/>
      <c r="C147" s="116"/>
      <c r="D147" s="118"/>
      <c r="E147" s="78"/>
      <c r="F147" s="80"/>
      <c r="G147" s="78"/>
      <c r="H147" s="80"/>
      <c r="I147" s="78"/>
      <c r="J147" s="78"/>
      <c r="K147" s="80"/>
      <c r="L147" s="80"/>
      <c r="M147" s="80"/>
    </row>
    <row r="148" spans="1:13" s="81" customFormat="1" x14ac:dyDescent="0.2">
      <c r="A148" s="116"/>
      <c r="B148" s="117"/>
      <c r="C148" s="116"/>
      <c r="D148" s="118"/>
      <c r="E148" s="78"/>
      <c r="F148" s="80"/>
      <c r="G148" s="78"/>
      <c r="H148" s="80"/>
      <c r="I148" s="78"/>
      <c r="J148" s="78"/>
      <c r="K148" s="80"/>
      <c r="L148" s="80"/>
      <c r="M148" s="80"/>
    </row>
    <row r="149" spans="1:13" s="81" customFormat="1" x14ac:dyDescent="0.2">
      <c r="A149" s="116"/>
      <c r="B149" s="117"/>
      <c r="C149" s="116"/>
      <c r="D149" s="118"/>
      <c r="E149" s="78"/>
      <c r="F149" s="80"/>
      <c r="G149" s="78"/>
      <c r="H149" s="80"/>
      <c r="I149" s="78"/>
      <c r="J149" s="78"/>
      <c r="K149" s="80"/>
      <c r="L149" s="80"/>
      <c r="M149" s="80"/>
    </row>
    <row r="150" spans="1:13" s="81" customFormat="1" x14ac:dyDescent="0.2">
      <c r="A150" s="116"/>
      <c r="B150" s="117"/>
      <c r="C150" s="116"/>
      <c r="D150" s="118"/>
      <c r="E150" s="78"/>
      <c r="F150" s="80"/>
      <c r="G150" s="78"/>
      <c r="H150" s="80"/>
      <c r="I150" s="78"/>
      <c r="J150" s="78"/>
      <c r="K150" s="80"/>
      <c r="L150" s="80"/>
      <c r="M150" s="80"/>
    </row>
    <row r="151" spans="1:13" s="81" customFormat="1" x14ac:dyDescent="0.2">
      <c r="A151" s="116"/>
      <c r="B151" s="117"/>
      <c r="C151" s="116"/>
      <c r="D151" s="118"/>
      <c r="E151" s="78"/>
      <c r="F151" s="80"/>
      <c r="G151" s="78"/>
      <c r="H151" s="80"/>
      <c r="I151" s="78"/>
      <c r="J151" s="78"/>
      <c r="K151" s="80"/>
      <c r="L151" s="80"/>
      <c r="M151" s="80"/>
    </row>
    <row r="152" spans="1:13" s="81" customFormat="1" x14ac:dyDescent="0.2">
      <c r="A152" s="116"/>
      <c r="B152" s="117"/>
      <c r="C152" s="116"/>
      <c r="D152" s="118"/>
      <c r="E152" s="78"/>
      <c r="F152" s="80"/>
      <c r="G152" s="78"/>
      <c r="H152" s="80"/>
      <c r="I152" s="78"/>
      <c r="J152" s="78"/>
      <c r="K152" s="80"/>
      <c r="L152" s="80"/>
      <c r="M152" s="80"/>
    </row>
    <row r="153" spans="1:13" s="81" customFormat="1" x14ac:dyDescent="0.2">
      <c r="A153" s="116"/>
      <c r="B153" s="117"/>
      <c r="C153" s="116"/>
      <c r="D153" s="118"/>
      <c r="E153" s="78"/>
      <c r="F153" s="80"/>
      <c r="G153" s="78"/>
      <c r="H153" s="80"/>
      <c r="I153" s="78"/>
      <c r="J153" s="78"/>
      <c r="K153" s="80"/>
      <c r="L153" s="80"/>
      <c r="M153" s="80"/>
    </row>
    <row r="154" spans="1:13" s="81" customFormat="1" x14ac:dyDescent="0.2">
      <c r="A154" s="116"/>
      <c r="B154" s="117"/>
      <c r="C154" s="116"/>
      <c r="D154" s="118"/>
      <c r="E154" s="78"/>
      <c r="F154" s="80"/>
      <c r="G154" s="78"/>
      <c r="H154" s="80"/>
      <c r="I154" s="78"/>
      <c r="J154" s="78"/>
      <c r="K154" s="80"/>
      <c r="L154" s="80"/>
      <c r="M154" s="80"/>
    </row>
    <row r="155" spans="1:13" s="81" customFormat="1" x14ac:dyDescent="0.2">
      <c r="A155" s="116"/>
      <c r="B155" s="117"/>
      <c r="C155" s="116"/>
      <c r="D155" s="118"/>
      <c r="E155" s="78"/>
      <c r="F155" s="80"/>
      <c r="G155" s="78"/>
      <c r="H155" s="80"/>
      <c r="I155" s="78"/>
      <c r="J155" s="78"/>
      <c r="K155" s="80"/>
      <c r="L155" s="80"/>
      <c r="M155" s="80"/>
    </row>
    <row r="156" spans="1:13" s="81" customFormat="1" x14ac:dyDescent="0.2">
      <c r="A156" s="116"/>
      <c r="B156" s="117"/>
      <c r="C156" s="116"/>
      <c r="D156" s="118"/>
      <c r="E156" s="78"/>
      <c r="F156" s="80"/>
      <c r="G156" s="78"/>
      <c r="H156" s="80"/>
      <c r="I156" s="78"/>
      <c r="J156" s="78"/>
      <c r="K156" s="80"/>
      <c r="L156" s="80"/>
      <c r="M156" s="80"/>
    </row>
    <row r="157" spans="1:13" s="81" customFormat="1" x14ac:dyDescent="0.2">
      <c r="A157" s="116"/>
      <c r="B157" s="117"/>
      <c r="C157" s="116"/>
      <c r="D157" s="118"/>
      <c r="E157" s="78"/>
      <c r="F157" s="80"/>
      <c r="G157" s="78"/>
      <c r="H157" s="80"/>
      <c r="I157" s="78"/>
      <c r="J157" s="78"/>
      <c r="K157" s="80"/>
      <c r="L157" s="80"/>
      <c r="M157" s="80"/>
    </row>
    <row r="158" spans="1:13" s="81" customFormat="1" x14ac:dyDescent="0.2">
      <c r="A158" s="116"/>
      <c r="B158" s="117"/>
      <c r="C158" s="116"/>
      <c r="D158" s="118"/>
      <c r="E158" s="78"/>
      <c r="F158" s="80"/>
      <c r="G158" s="78"/>
      <c r="H158" s="80"/>
      <c r="I158" s="78"/>
      <c r="J158" s="78"/>
      <c r="K158" s="80"/>
      <c r="L158" s="80"/>
      <c r="M158" s="80"/>
    </row>
    <row r="159" spans="1:13" s="81" customFormat="1" x14ac:dyDescent="0.2">
      <c r="A159" s="116"/>
      <c r="B159" s="117"/>
      <c r="C159" s="116"/>
      <c r="D159" s="118"/>
      <c r="E159" s="78"/>
      <c r="F159" s="80"/>
      <c r="G159" s="78"/>
      <c r="H159" s="80"/>
      <c r="I159" s="78"/>
      <c r="J159" s="78"/>
      <c r="K159" s="80"/>
      <c r="L159" s="80"/>
      <c r="M159" s="80"/>
    </row>
    <row r="160" spans="1:13" s="81" customFormat="1" x14ac:dyDescent="0.2">
      <c r="A160" s="116"/>
      <c r="B160" s="117"/>
      <c r="C160" s="116"/>
      <c r="D160" s="118"/>
      <c r="E160" s="78"/>
      <c r="F160" s="80"/>
      <c r="G160" s="78"/>
      <c r="H160" s="80"/>
      <c r="I160" s="78"/>
      <c r="J160" s="78"/>
      <c r="K160" s="80"/>
      <c r="L160" s="80"/>
      <c r="M160" s="80"/>
    </row>
    <row r="161" spans="1:13" s="81" customFormat="1" x14ac:dyDescent="0.2">
      <c r="A161" s="116"/>
      <c r="B161" s="117"/>
      <c r="C161" s="116"/>
      <c r="D161" s="118"/>
      <c r="E161" s="78"/>
      <c r="F161" s="80"/>
      <c r="G161" s="78"/>
      <c r="H161" s="80"/>
      <c r="I161" s="78"/>
      <c r="J161" s="78"/>
      <c r="K161" s="80"/>
      <c r="L161" s="80"/>
      <c r="M161" s="80"/>
    </row>
    <row r="162" spans="1:13" s="81" customFormat="1" x14ac:dyDescent="0.2">
      <c r="A162" s="116"/>
      <c r="B162" s="117"/>
      <c r="C162" s="116"/>
      <c r="D162" s="118"/>
      <c r="E162" s="78"/>
      <c r="F162" s="80"/>
      <c r="G162" s="78"/>
      <c r="H162" s="80"/>
      <c r="I162" s="78"/>
      <c r="J162" s="78"/>
      <c r="K162" s="80"/>
      <c r="L162" s="80"/>
      <c r="M162" s="80"/>
    </row>
    <row r="163" spans="1:13" s="81" customFormat="1" x14ac:dyDescent="0.2">
      <c r="A163" s="116"/>
      <c r="B163" s="117"/>
      <c r="C163" s="116"/>
      <c r="D163" s="118"/>
      <c r="E163" s="78"/>
      <c r="F163" s="80"/>
      <c r="G163" s="78"/>
      <c r="H163" s="80"/>
      <c r="I163" s="78"/>
      <c r="J163" s="78"/>
      <c r="K163" s="80"/>
      <c r="L163" s="80"/>
      <c r="M163" s="80"/>
    </row>
    <row r="164" spans="1:13" s="81" customFormat="1" x14ac:dyDescent="0.2">
      <c r="A164" s="116"/>
      <c r="B164" s="117"/>
      <c r="C164" s="116"/>
      <c r="D164" s="118"/>
      <c r="E164" s="78"/>
      <c r="F164" s="80"/>
      <c r="G164" s="78"/>
      <c r="H164" s="80"/>
      <c r="I164" s="78"/>
      <c r="J164" s="78"/>
      <c r="K164" s="80"/>
      <c r="L164" s="80"/>
      <c r="M164" s="80"/>
    </row>
    <row r="165" spans="1:13" s="81" customFormat="1" x14ac:dyDescent="0.2">
      <c r="A165" s="116"/>
      <c r="B165" s="117"/>
      <c r="C165" s="116"/>
      <c r="D165" s="118"/>
      <c r="E165" s="78"/>
      <c r="F165" s="80"/>
      <c r="G165" s="78"/>
      <c r="H165" s="80"/>
      <c r="I165" s="78"/>
      <c r="J165" s="78"/>
      <c r="K165" s="80"/>
      <c r="L165" s="80"/>
      <c r="M165" s="80"/>
    </row>
    <row r="166" spans="1:13" s="81" customFormat="1" x14ac:dyDescent="0.2">
      <c r="A166" s="116"/>
      <c r="B166" s="117"/>
      <c r="C166" s="116"/>
      <c r="D166" s="118"/>
      <c r="E166" s="78"/>
      <c r="F166" s="80"/>
      <c r="G166" s="78"/>
      <c r="H166" s="80"/>
      <c r="I166" s="78"/>
      <c r="J166" s="78"/>
      <c r="K166" s="80"/>
      <c r="L166" s="80"/>
      <c r="M166" s="80"/>
    </row>
    <row r="167" spans="1:13" s="81" customFormat="1" x14ac:dyDescent="0.2">
      <c r="A167" s="116"/>
      <c r="B167" s="117"/>
      <c r="C167" s="116"/>
      <c r="D167" s="118"/>
      <c r="E167" s="78"/>
      <c r="F167" s="80"/>
      <c r="G167" s="78"/>
      <c r="H167" s="80"/>
      <c r="I167" s="78"/>
      <c r="J167" s="78"/>
      <c r="K167" s="80"/>
      <c r="L167" s="80"/>
      <c r="M167" s="80"/>
    </row>
    <row r="168" spans="1:13" s="81" customFormat="1" x14ac:dyDescent="0.2">
      <c r="A168" s="116"/>
      <c r="B168" s="117"/>
      <c r="C168" s="116"/>
      <c r="D168" s="118"/>
      <c r="E168" s="78"/>
      <c r="F168" s="80"/>
      <c r="G168" s="78"/>
      <c r="H168" s="80"/>
      <c r="I168" s="78"/>
      <c r="J168" s="78"/>
      <c r="K168" s="80"/>
      <c r="L168" s="80"/>
      <c r="M168" s="80"/>
    </row>
    <row r="169" spans="1:13" s="81" customFormat="1" x14ac:dyDescent="0.2">
      <c r="A169" s="116"/>
      <c r="B169" s="117"/>
      <c r="C169" s="116"/>
      <c r="D169" s="118"/>
      <c r="E169" s="78"/>
      <c r="F169" s="80"/>
      <c r="G169" s="78"/>
      <c r="H169" s="80"/>
      <c r="I169" s="78"/>
      <c r="J169" s="78"/>
      <c r="K169" s="80"/>
      <c r="L169" s="80"/>
      <c r="M169" s="80"/>
    </row>
    <row r="170" spans="1:13" s="81" customFormat="1" x14ac:dyDescent="0.2">
      <c r="A170" s="116"/>
      <c r="B170" s="117"/>
      <c r="C170" s="116"/>
      <c r="D170" s="118"/>
      <c r="E170" s="78"/>
      <c r="F170" s="80"/>
      <c r="G170" s="78"/>
      <c r="H170" s="80"/>
      <c r="I170" s="78"/>
      <c r="J170" s="78"/>
      <c r="K170" s="80"/>
      <c r="L170" s="80"/>
      <c r="M170" s="80"/>
    </row>
    <row r="171" spans="1:13" s="81" customFormat="1" x14ac:dyDescent="0.2">
      <c r="A171" s="116"/>
      <c r="B171" s="117"/>
      <c r="C171" s="116"/>
      <c r="D171" s="118"/>
      <c r="E171" s="78"/>
      <c r="F171" s="80"/>
      <c r="G171" s="78"/>
      <c r="H171" s="80"/>
      <c r="I171" s="78"/>
      <c r="J171" s="78"/>
      <c r="K171" s="80"/>
      <c r="L171" s="80"/>
      <c r="M171" s="80"/>
    </row>
    <row r="172" spans="1:13" s="81" customFormat="1" x14ac:dyDescent="0.2">
      <c r="A172" s="116"/>
      <c r="B172" s="117"/>
      <c r="C172" s="116"/>
      <c r="D172" s="118"/>
      <c r="E172" s="78"/>
      <c r="F172" s="80"/>
      <c r="G172" s="78"/>
      <c r="H172" s="80"/>
      <c r="I172" s="78"/>
      <c r="J172" s="78"/>
      <c r="K172" s="80"/>
      <c r="L172" s="80"/>
      <c r="M172" s="80"/>
    </row>
    <row r="173" spans="1:13" s="81" customFormat="1" x14ac:dyDescent="0.2">
      <c r="A173" s="116"/>
      <c r="B173" s="117"/>
      <c r="C173" s="116"/>
      <c r="D173" s="118"/>
      <c r="E173" s="78"/>
      <c r="F173" s="80"/>
      <c r="G173" s="78"/>
      <c r="H173" s="80"/>
      <c r="I173" s="78"/>
      <c r="J173" s="78"/>
      <c r="K173" s="80"/>
      <c r="L173" s="80"/>
      <c r="M173" s="80"/>
    </row>
    <row r="174" spans="1:13" s="81" customFormat="1" x14ac:dyDescent="0.2">
      <c r="A174" s="116"/>
      <c r="B174" s="117"/>
      <c r="C174" s="116"/>
      <c r="D174" s="118"/>
      <c r="E174" s="78"/>
      <c r="F174" s="80"/>
      <c r="G174" s="78"/>
      <c r="H174" s="80"/>
      <c r="I174" s="78"/>
      <c r="J174" s="78"/>
      <c r="K174" s="80"/>
      <c r="L174" s="80"/>
      <c r="M174" s="80"/>
    </row>
    <row r="175" spans="1:13" s="81" customFormat="1" x14ac:dyDescent="0.2">
      <c r="A175" s="116"/>
      <c r="B175" s="117"/>
      <c r="C175" s="116"/>
      <c r="D175" s="118"/>
      <c r="E175" s="78"/>
      <c r="F175" s="80"/>
      <c r="G175" s="78"/>
      <c r="H175" s="80"/>
      <c r="I175" s="78"/>
      <c r="J175" s="78"/>
      <c r="K175" s="80"/>
      <c r="L175" s="80"/>
      <c r="M175" s="80"/>
    </row>
    <row r="176" spans="1:13" s="81" customFormat="1" x14ac:dyDescent="0.2">
      <c r="A176" s="116"/>
      <c r="B176" s="117"/>
      <c r="C176" s="116"/>
      <c r="D176" s="118"/>
      <c r="E176" s="78"/>
      <c r="F176" s="80"/>
      <c r="G176" s="78"/>
      <c r="H176" s="80"/>
      <c r="I176" s="78"/>
      <c r="J176" s="78"/>
      <c r="K176" s="80"/>
      <c r="L176" s="80"/>
      <c r="M176" s="80"/>
    </row>
    <row r="177" spans="1:13" s="81" customFormat="1" x14ac:dyDescent="0.2">
      <c r="A177" s="116"/>
      <c r="B177" s="117"/>
      <c r="C177" s="116"/>
      <c r="D177" s="118"/>
      <c r="E177" s="78"/>
      <c r="F177" s="80"/>
      <c r="G177" s="78"/>
      <c r="H177" s="80"/>
      <c r="I177" s="78"/>
      <c r="J177" s="78"/>
      <c r="K177" s="80"/>
      <c r="L177" s="80"/>
      <c r="M177" s="80"/>
    </row>
    <row r="178" spans="1:13" s="81" customFormat="1" x14ac:dyDescent="0.2">
      <c r="A178" s="116"/>
      <c r="B178" s="117"/>
      <c r="C178" s="116"/>
      <c r="D178" s="118"/>
      <c r="E178" s="78"/>
      <c r="F178" s="80"/>
      <c r="G178" s="78"/>
      <c r="H178" s="80"/>
      <c r="I178" s="78"/>
      <c r="J178" s="78"/>
      <c r="K178" s="80"/>
      <c r="L178" s="80"/>
      <c r="M178" s="80"/>
    </row>
    <row r="179" spans="1:13" s="81" customFormat="1" x14ac:dyDescent="0.2">
      <c r="A179" s="116"/>
      <c r="B179" s="117"/>
      <c r="C179" s="116"/>
      <c r="D179" s="118"/>
      <c r="E179" s="78"/>
      <c r="F179" s="80"/>
      <c r="G179" s="78"/>
      <c r="H179" s="80"/>
      <c r="I179" s="78"/>
      <c r="J179" s="78"/>
      <c r="K179" s="80"/>
      <c r="L179" s="80"/>
      <c r="M179" s="80"/>
    </row>
    <row r="180" spans="1:13" s="81" customFormat="1" x14ac:dyDescent="0.2">
      <c r="A180" s="116"/>
      <c r="B180" s="117"/>
      <c r="C180" s="116"/>
      <c r="D180" s="118"/>
      <c r="E180" s="78"/>
      <c r="F180" s="80"/>
      <c r="G180" s="78"/>
      <c r="H180" s="80"/>
      <c r="I180" s="78"/>
      <c r="J180" s="78"/>
      <c r="K180" s="80"/>
      <c r="L180" s="80"/>
      <c r="M180" s="80"/>
    </row>
    <row r="181" spans="1:13" s="81" customFormat="1" x14ac:dyDescent="0.2">
      <c r="A181" s="116"/>
      <c r="B181" s="117"/>
      <c r="C181" s="116"/>
      <c r="D181" s="118"/>
      <c r="E181" s="78"/>
      <c r="F181" s="80"/>
      <c r="G181" s="78"/>
      <c r="H181" s="80"/>
      <c r="I181" s="78"/>
      <c r="J181" s="78"/>
      <c r="K181" s="80"/>
      <c r="L181" s="80"/>
      <c r="M181" s="80"/>
    </row>
    <row r="182" spans="1:13" s="81" customFormat="1" x14ac:dyDescent="0.2">
      <c r="A182" s="116"/>
      <c r="B182" s="117"/>
      <c r="C182" s="116"/>
      <c r="D182" s="118"/>
      <c r="E182" s="78"/>
      <c r="F182" s="80"/>
      <c r="G182" s="78"/>
      <c r="H182" s="80"/>
      <c r="I182" s="78"/>
      <c r="J182" s="78"/>
      <c r="K182" s="80"/>
      <c r="L182" s="80"/>
      <c r="M182" s="80"/>
    </row>
    <row r="183" spans="1:13" s="81" customFormat="1" x14ac:dyDescent="0.2">
      <c r="A183" s="116"/>
      <c r="B183" s="117"/>
      <c r="C183" s="116"/>
      <c r="D183" s="118"/>
      <c r="E183" s="78"/>
      <c r="F183" s="80"/>
      <c r="G183" s="78"/>
      <c r="H183" s="80"/>
      <c r="I183" s="78"/>
      <c r="J183" s="78"/>
      <c r="K183" s="80"/>
      <c r="L183" s="80"/>
      <c r="M183" s="80"/>
    </row>
    <row r="184" spans="1:13" s="81" customFormat="1" x14ac:dyDescent="0.2">
      <c r="A184" s="116"/>
      <c r="B184" s="117"/>
      <c r="C184" s="116"/>
      <c r="D184" s="118"/>
      <c r="E184" s="78"/>
      <c r="F184" s="80"/>
      <c r="G184" s="78"/>
      <c r="H184" s="80"/>
      <c r="I184" s="78"/>
      <c r="J184" s="78"/>
      <c r="K184" s="80"/>
      <c r="L184" s="80"/>
      <c r="M184" s="80"/>
    </row>
    <row r="185" spans="1:13" s="81" customFormat="1" x14ac:dyDescent="0.2">
      <c r="A185" s="116"/>
      <c r="B185" s="117"/>
      <c r="C185" s="116"/>
      <c r="D185" s="118"/>
      <c r="E185" s="78"/>
      <c r="F185" s="80"/>
      <c r="G185" s="78"/>
      <c r="H185" s="80"/>
      <c r="I185" s="78"/>
      <c r="J185" s="78"/>
      <c r="K185" s="80"/>
      <c r="L185" s="80"/>
      <c r="M185" s="80"/>
    </row>
    <row r="186" spans="1:13" s="81" customFormat="1" x14ac:dyDescent="0.2">
      <c r="A186" s="116"/>
      <c r="B186" s="117"/>
      <c r="C186" s="116"/>
      <c r="D186" s="118"/>
      <c r="E186" s="78"/>
      <c r="F186" s="80"/>
      <c r="G186" s="78"/>
      <c r="H186" s="80"/>
      <c r="I186" s="78"/>
      <c r="J186" s="78"/>
      <c r="K186" s="80"/>
      <c r="L186" s="80"/>
      <c r="M186" s="80"/>
    </row>
    <row r="187" spans="1:13" s="81" customFormat="1" x14ac:dyDescent="0.2">
      <c r="A187" s="116"/>
      <c r="B187" s="117"/>
      <c r="C187" s="116"/>
      <c r="D187" s="118"/>
      <c r="E187" s="78"/>
      <c r="F187" s="80"/>
      <c r="G187" s="78"/>
      <c r="H187" s="80"/>
      <c r="I187" s="78"/>
      <c r="J187" s="78"/>
      <c r="K187" s="80"/>
      <c r="L187" s="80"/>
      <c r="M187" s="80"/>
    </row>
    <row r="188" spans="1:13" s="81" customFormat="1" x14ac:dyDescent="0.2">
      <c r="A188" s="116"/>
      <c r="B188" s="117"/>
      <c r="C188" s="116"/>
      <c r="D188" s="118"/>
      <c r="E188" s="78"/>
      <c r="F188" s="80"/>
      <c r="G188" s="78"/>
      <c r="H188" s="80"/>
      <c r="I188" s="78"/>
      <c r="J188" s="78"/>
      <c r="K188" s="80"/>
      <c r="L188" s="80"/>
      <c r="M188" s="80"/>
    </row>
    <row r="189" spans="1:13" s="81" customFormat="1" x14ac:dyDescent="0.2">
      <c r="A189" s="116"/>
      <c r="B189" s="117"/>
      <c r="C189" s="116"/>
      <c r="D189" s="118"/>
      <c r="E189" s="78"/>
      <c r="F189" s="80"/>
      <c r="G189" s="78"/>
      <c r="H189" s="80"/>
      <c r="I189" s="78"/>
      <c r="J189" s="78"/>
      <c r="K189" s="80"/>
      <c r="L189" s="80"/>
      <c r="M189" s="80"/>
    </row>
    <row r="190" spans="1:13" s="81" customFormat="1" x14ac:dyDescent="0.2">
      <c r="A190" s="116"/>
      <c r="B190" s="117"/>
      <c r="C190" s="116"/>
      <c r="D190" s="118"/>
      <c r="E190" s="78"/>
      <c r="F190" s="80"/>
      <c r="G190" s="78"/>
      <c r="H190" s="80"/>
      <c r="I190" s="78"/>
      <c r="J190" s="78"/>
      <c r="K190" s="80"/>
      <c r="L190" s="80"/>
      <c r="M190" s="80"/>
    </row>
    <row r="191" spans="1:13" s="81" customFormat="1" x14ac:dyDescent="0.2">
      <c r="A191" s="116"/>
      <c r="B191" s="117"/>
      <c r="C191" s="116"/>
      <c r="D191" s="118"/>
      <c r="E191" s="78"/>
      <c r="F191" s="80"/>
      <c r="G191" s="78"/>
      <c r="H191" s="80"/>
      <c r="I191" s="78"/>
      <c r="J191" s="78"/>
      <c r="K191" s="80"/>
      <c r="L191" s="80"/>
      <c r="M191" s="80"/>
    </row>
    <row r="192" spans="1:13" s="81" customFormat="1" x14ac:dyDescent="0.2">
      <c r="A192" s="116"/>
      <c r="B192" s="117"/>
      <c r="C192" s="116"/>
      <c r="D192" s="118"/>
      <c r="E192" s="78"/>
      <c r="F192" s="80"/>
      <c r="G192" s="78"/>
      <c r="H192" s="80"/>
      <c r="I192" s="78"/>
      <c r="J192" s="78"/>
      <c r="K192" s="80"/>
      <c r="L192" s="80"/>
      <c r="M192" s="80"/>
    </row>
    <row r="193" spans="1:13" s="81" customFormat="1" x14ac:dyDescent="0.2">
      <c r="A193" s="116"/>
      <c r="B193" s="117"/>
      <c r="C193" s="116"/>
      <c r="D193" s="118"/>
      <c r="E193" s="78"/>
      <c r="F193" s="80"/>
      <c r="G193" s="78"/>
      <c r="H193" s="80"/>
      <c r="I193" s="78"/>
      <c r="J193" s="78"/>
      <c r="K193" s="80"/>
      <c r="L193" s="80"/>
      <c r="M193" s="80"/>
    </row>
    <row r="194" spans="1:13" s="81" customFormat="1" x14ac:dyDescent="0.2">
      <c r="A194" s="116"/>
      <c r="B194" s="117"/>
      <c r="C194" s="116"/>
      <c r="D194" s="118"/>
      <c r="E194" s="78"/>
      <c r="F194" s="80"/>
      <c r="G194" s="78"/>
      <c r="H194" s="80"/>
      <c r="I194" s="78"/>
      <c r="J194" s="78"/>
      <c r="K194" s="80"/>
      <c r="L194" s="80"/>
      <c r="M194" s="80"/>
    </row>
    <row r="195" spans="1:13" s="81" customFormat="1" x14ac:dyDescent="0.2">
      <c r="A195" s="116"/>
      <c r="B195" s="117"/>
      <c r="C195" s="116"/>
      <c r="D195" s="118"/>
      <c r="E195" s="78"/>
      <c r="F195" s="80"/>
      <c r="G195" s="78"/>
      <c r="H195" s="80"/>
      <c r="I195" s="78"/>
      <c r="J195" s="78"/>
      <c r="K195" s="80"/>
      <c r="L195" s="80"/>
      <c r="M195" s="80"/>
    </row>
    <row r="196" spans="1:13" s="81" customFormat="1" x14ac:dyDescent="0.2">
      <c r="A196" s="116"/>
      <c r="B196" s="117"/>
      <c r="C196" s="116"/>
      <c r="D196" s="118"/>
      <c r="E196" s="78"/>
      <c r="F196" s="80"/>
      <c r="G196" s="78"/>
      <c r="H196" s="80"/>
      <c r="I196" s="78"/>
      <c r="J196" s="78"/>
      <c r="K196" s="80"/>
      <c r="L196" s="80"/>
      <c r="M196" s="80"/>
    </row>
    <row r="197" spans="1:13" s="81" customFormat="1" x14ac:dyDescent="0.2">
      <c r="A197" s="116"/>
      <c r="B197" s="117"/>
      <c r="C197" s="116"/>
      <c r="D197" s="118"/>
      <c r="E197" s="78"/>
      <c r="F197" s="80"/>
      <c r="G197" s="78"/>
      <c r="H197" s="80"/>
      <c r="I197" s="78"/>
      <c r="J197" s="78"/>
      <c r="K197" s="80"/>
      <c r="L197" s="80"/>
      <c r="M197" s="80"/>
    </row>
    <row r="198" spans="1:13" s="81" customFormat="1" x14ac:dyDescent="0.2">
      <c r="A198" s="116"/>
      <c r="B198" s="117"/>
      <c r="C198" s="116"/>
      <c r="D198" s="118"/>
      <c r="E198" s="78"/>
      <c r="F198" s="80"/>
      <c r="G198" s="78"/>
      <c r="H198" s="80"/>
      <c r="I198" s="78"/>
      <c r="J198" s="78"/>
      <c r="K198" s="80"/>
      <c r="L198" s="80"/>
      <c r="M198" s="80"/>
    </row>
    <row r="199" spans="1:13" s="81" customFormat="1" x14ac:dyDescent="0.2">
      <c r="A199" s="116"/>
      <c r="B199" s="117"/>
      <c r="C199" s="116"/>
      <c r="D199" s="118"/>
      <c r="E199" s="78"/>
      <c r="F199" s="80"/>
      <c r="G199" s="78"/>
      <c r="H199" s="80"/>
      <c r="I199" s="78"/>
      <c r="J199" s="78"/>
      <c r="K199" s="80"/>
      <c r="L199" s="80"/>
      <c r="M199" s="80"/>
    </row>
    <row r="200" spans="1:13" s="81" customFormat="1" x14ac:dyDescent="0.2">
      <c r="A200" s="116"/>
      <c r="B200" s="117"/>
      <c r="C200" s="116"/>
      <c r="D200" s="118"/>
      <c r="E200" s="78"/>
      <c r="F200" s="80"/>
      <c r="G200" s="78"/>
      <c r="H200" s="80"/>
      <c r="I200" s="78"/>
      <c r="J200" s="78"/>
      <c r="K200" s="80"/>
      <c r="L200" s="80"/>
      <c r="M200" s="80"/>
    </row>
    <row r="201" spans="1:13" s="81" customFormat="1" x14ac:dyDescent="0.2">
      <c r="A201" s="116"/>
      <c r="B201" s="117"/>
      <c r="C201" s="116"/>
      <c r="D201" s="118"/>
      <c r="E201" s="78"/>
      <c r="F201" s="80"/>
      <c r="G201" s="78"/>
      <c r="H201" s="80"/>
      <c r="I201" s="78"/>
      <c r="J201" s="78"/>
      <c r="K201" s="80"/>
      <c r="L201" s="80"/>
      <c r="M201" s="80"/>
    </row>
    <row r="202" spans="1:13" s="81" customFormat="1" x14ac:dyDescent="0.2">
      <c r="A202" s="116"/>
      <c r="B202" s="117"/>
      <c r="C202" s="116"/>
      <c r="D202" s="118"/>
      <c r="E202" s="78"/>
      <c r="F202" s="80"/>
      <c r="G202" s="78"/>
      <c r="H202" s="80"/>
      <c r="I202" s="78"/>
      <c r="J202" s="78"/>
      <c r="K202" s="80"/>
      <c r="L202" s="80"/>
      <c r="M202" s="80"/>
    </row>
    <row r="203" spans="1:13" s="81" customFormat="1" x14ac:dyDescent="0.2">
      <c r="A203" s="116"/>
      <c r="B203" s="117"/>
      <c r="C203" s="116"/>
      <c r="D203" s="118"/>
      <c r="E203" s="78"/>
      <c r="F203" s="80"/>
      <c r="G203" s="78"/>
      <c r="H203" s="80"/>
      <c r="I203" s="78"/>
      <c r="J203" s="78"/>
      <c r="K203" s="80"/>
      <c r="L203" s="80"/>
      <c r="M203" s="80"/>
    </row>
    <row r="204" spans="1:13" s="81" customFormat="1" x14ac:dyDescent="0.2">
      <c r="A204" s="116"/>
      <c r="B204" s="117"/>
      <c r="C204" s="116"/>
      <c r="D204" s="118"/>
      <c r="E204" s="78"/>
      <c r="F204" s="80"/>
      <c r="G204" s="78"/>
      <c r="H204" s="80"/>
      <c r="I204" s="78"/>
      <c r="J204" s="78"/>
      <c r="K204" s="80"/>
      <c r="L204" s="80"/>
      <c r="M204" s="80"/>
    </row>
    <row r="205" spans="1:13" s="81" customFormat="1" x14ac:dyDescent="0.2">
      <c r="A205" s="116"/>
      <c r="B205" s="117"/>
      <c r="C205" s="116"/>
      <c r="D205" s="118"/>
      <c r="E205" s="78"/>
      <c r="F205" s="80"/>
      <c r="G205" s="78"/>
      <c r="H205" s="80"/>
      <c r="I205" s="78"/>
      <c r="J205" s="78"/>
      <c r="K205" s="80"/>
      <c r="L205" s="80"/>
      <c r="M205" s="80"/>
    </row>
    <row r="206" spans="1:13" s="81" customFormat="1" x14ac:dyDescent="0.2">
      <c r="A206" s="116"/>
      <c r="B206" s="117"/>
      <c r="C206" s="116"/>
      <c r="D206" s="118"/>
      <c r="E206" s="78"/>
      <c r="F206" s="80"/>
      <c r="G206" s="78"/>
      <c r="H206" s="80"/>
      <c r="I206" s="78"/>
      <c r="J206" s="78"/>
      <c r="K206" s="80"/>
      <c r="L206" s="80"/>
      <c r="M206" s="80"/>
    </row>
  </sheetData>
  <mergeCells count="14">
    <mergeCell ref="K5:K6"/>
    <mergeCell ref="L5:L6"/>
    <mergeCell ref="M5:M6"/>
    <mergeCell ref="A115:B115"/>
    <mergeCell ref="L1:M1"/>
    <mergeCell ref="A2:M2"/>
    <mergeCell ref="A3:M3"/>
    <mergeCell ref="A5:A6"/>
    <mergeCell ref="B5:B6"/>
    <mergeCell ref="C5:D5"/>
    <mergeCell ref="E5:F5"/>
    <mergeCell ref="G5:H5"/>
    <mergeCell ref="I5:I6"/>
    <mergeCell ref="J5:J6"/>
  </mergeCells>
  <pageMargins left="0.39370078740157483" right="0.39370078740157483" top="0.98425196850393704" bottom="0.39370078740157483" header="0" footer="0"/>
  <pageSetup paperSize="9"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23</vt:i4>
      </vt:variant>
    </vt:vector>
  </HeadingPairs>
  <TitlesOfParts>
    <vt:vector size="40" baseType="lpstr">
      <vt:lpstr>Anexa 01</vt:lpstr>
      <vt:lpstr>Anexa 2</vt:lpstr>
      <vt:lpstr>Anexa 3</vt:lpstr>
      <vt:lpstr>Anexa 4</vt:lpstr>
      <vt:lpstr>Anexa 5</vt:lpstr>
      <vt:lpstr>Anexa 6</vt:lpstr>
      <vt:lpstr>Anexa 7</vt:lpstr>
      <vt:lpstr>Anexa 8</vt:lpstr>
      <vt:lpstr>Anexa 9</vt:lpstr>
      <vt:lpstr>Anexa 10</vt:lpstr>
      <vt:lpstr>Anexa 11</vt:lpstr>
      <vt:lpstr>Anexa 12</vt:lpstr>
      <vt:lpstr>Anexa 13</vt:lpstr>
      <vt:lpstr>Anexa 14</vt:lpstr>
      <vt:lpstr>Anexa 15</vt:lpstr>
      <vt:lpstr>Anexa 111</vt:lpstr>
      <vt:lpstr>COP_CR</vt:lpstr>
      <vt:lpstr>'Anexa 01'!Print_Area</vt:lpstr>
      <vt:lpstr>'Anexa 10'!Print_Area</vt:lpstr>
      <vt:lpstr>'Anexa 11'!Print_Area</vt:lpstr>
      <vt:lpstr>'Anexa 111'!Print_Area</vt:lpstr>
      <vt:lpstr>'Anexa 12'!Print_Area</vt:lpstr>
      <vt:lpstr>'Anexa 13'!Print_Area</vt:lpstr>
      <vt:lpstr>'Anexa 14'!Print_Area</vt:lpstr>
      <vt:lpstr>'Anexa 15'!Print_Area</vt:lpstr>
      <vt:lpstr>'Anexa 2'!Print_Area</vt:lpstr>
      <vt:lpstr>'Anexa 3'!Print_Area</vt:lpstr>
      <vt:lpstr>'Anexa 4'!Print_Area</vt:lpstr>
      <vt:lpstr>'Anexa 5'!Print_Area</vt:lpstr>
      <vt:lpstr>'Anexa 6'!Print_Area</vt:lpstr>
      <vt:lpstr>'Anexa 7'!Print_Area</vt:lpstr>
      <vt:lpstr>'Anexa 8'!Print_Area</vt:lpstr>
      <vt:lpstr>'Anexa 9'!Print_Area</vt:lpstr>
      <vt:lpstr>COP_CR!Print_Area</vt:lpstr>
      <vt:lpstr>'Anexa 3'!Print_Titles</vt:lpstr>
      <vt:lpstr>'Anexa 6'!Print_Titles</vt:lpstr>
      <vt:lpstr>'Anexa 7'!Print_Titles</vt:lpstr>
      <vt:lpstr>'Anexa 8'!Print_Titles</vt:lpstr>
      <vt:lpstr>'Anexa 9'!Print_Titles</vt:lpstr>
      <vt:lpstr>COP_CR!Print_Titles</vt:lpstr>
    </vt:vector>
  </TitlesOfParts>
  <Company>PPA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Computer</cp:lastModifiedBy>
  <cp:lastPrinted>2016-03-01T13:10:49Z</cp:lastPrinted>
  <dcterms:created xsi:type="dcterms:W3CDTF">2013-01-24T19:01:18Z</dcterms:created>
  <dcterms:modified xsi:type="dcterms:W3CDTF">2016-03-01T13:17:43Z</dcterms:modified>
</cp:coreProperties>
</file>