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style9.xml" ContentType="application/vnd.ms-office.chartstyle+xml"/>
  <Override PartName="/xl/charts/colors9.xml" ContentType="application/vnd.ms-office.chartcolorstyle+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style13.xml" ContentType="application/vnd.ms-office.chartstyle+xml"/>
  <Override PartName="/xl/charts/colors13.xml" ContentType="application/vnd.ms-office.chartcolorstyle+xml"/>
  <Override PartName="/xl/charts/chart23.xml" ContentType="application/vnd.openxmlformats-officedocument.drawingml.chart+xml"/>
  <Override PartName="/xl/charts/style14.xml" ContentType="application/vnd.ms-office.chartstyle+xml"/>
  <Override PartName="/xl/charts/colors14.xml" ContentType="application/vnd.ms-office.chartcolorstyle+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style17.xml" ContentType="application/vnd.ms-office.chartstyle+xml"/>
  <Override PartName="/xl/charts/colors17.xml" ContentType="application/vnd.ms-office.chartcolorstyle+xml"/>
  <Override PartName="/xl/charts/chart2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30.xml" ContentType="application/vnd.openxmlformats-officedocument.drawingml.chart+xml"/>
  <Override PartName="/xl/drawings/drawing14.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AAP_DOCS\AAP_raport\Raport 2015\"/>
    </mc:Choice>
  </mc:AlternateContent>
  <bookViews>
    <workbookView xWindow="0" yWindow="0" windowWidth="20490" windowHeight="7860" tabRatio="736" activeTab="13"/>
  </bookViews>
  <sheets>
    <sheet name="Anexa 01" sheetId="3" r:id="rId1"/>
    <sheet name="Anexa 2" sheetId="4" r:id="rId2"/>
    <sheet name="Anexa 3" sheetId="5" r:id="rId3"/>
    <sheet name="Anexa 4" sheetId="6" r:id="rId4"/>
    <sheet name="Anexa 5" sheetId="7" r:id="rId5"/>
    <sheet name="Anexa 6" sheetId="8" r:id="rId6"/>
    <sheet name="Anexa 7" sheetId="9" r:id="rId7"/>
    <sheet name="Anexa 8" sheetId="10" r:id="rId8"/>
    <sheet name="Anexa 9" sheetId="11" r:id="rId9"/>
    <sheet name="Anexa 10" sheetId="21" r:id="rId10"/>
    <sheet name="Anexa 11" sheetId="14" r:id="rId11"/>
    <sheet name="Anexa 12" sheetId="20" r:id="rId12"/>
    <sheet name="Anexa 13" sheetId="15" r:id="rId13"/>
    <sheet name="Anexa 14" sheetId="16" r:id="rId14"/>
    <sheet name="Anexa 111" sheetId="18" state="hidden" r:id="rId15"/>
    <sheet name="COP_CR" sheetId="19" state="hidden" r:id="rId16"/>
  </sheets>
  <definedNames>
    <definedName name="_xlnm._FilterDatabase" localSheetId="0" hidden="1">'Anexa 01'!$A$5:$G$30</definedName>
    <definedName name="_xlnm._FilterDatabase" localSheetId="1" hidden="1">'Anexa 2'!$A$5:$C$25</definedName>
    <definedName name="_xlnm.Print_Area" localSheetId="0">'Anexa 01'!$A$1:$G$25</definedName>
    <definedName name="_xlnm.Print_Area" localSheetId="9">'Anexa 10'!$A$1:$I$20</definedName>
    <definedName name="_xlnm.Print_Area" localSheetId="10">'Anexa 11'!$A$1:$N$10</definedName>
    <definedName name="_xlnm.Print_Area" localSheetId="14">'Anexa 111'!$A$1:$K$14</definedName>
    <definedName name="_xlnm.Print_Area" localSheetId="11">'Anexa 12'!$A$1:$K$16</definedName>
    <definedName name="_xlnm.Print_Area" localSheetId="12">'Anexa 13'!$A$1:$T$19</definedName>
    <definedName name="_xlnm.Print_Area" localSheetId="13">'Anexa 14'!$A$1:$J$41</definedName>
    <definedName name="_xlnm.Print_Area" localSheetId="1">'Anexa 2'!$A$1:$C$20</definedName>
    <definedName name="_xlnm.Print_Area" localSheetId="2">'Anexa 3'!$A$1:$F$180</definedName>
    <definedName name="_xlnm.Print_Area" localSheetId="3">'Anexa 4'!$A$1:$G$12</definedName>
    <definedName name="_xlnm.Print_Area" localSheetId="4">'Anexa 5'!$A$1:$G$13</definedName>
    <definedName name="_xlnm.Print_Area" localSheetId="5">'Anexa 6'!$A$1:$M$108</definedName>
    <definedName name="_xlnm.Print_Area" localSheetId="6">'Anexa 7'!$A$1:$M$158</definedName>
    <definedName name="_xlnm.Print_Area" localSheetId="7">'Anexa 8'!$A$1:$M$108</definedName>
    <definedName name="_xlnm.Print_Area" localSheetId="8">'Anexa 9'!$A$1:$M$96</definedName>
    <definedName name="_xlnm.Print_Area" localSheetId="15">COP_CR!$A$1:$S$183</definedName>
    <definedName name="_xlnm.Print_Titles" localSheetId="2">'Anexa 3'!$5:$6</definedName>
    <definedName name="_xlnm.Print_Titles" localSheetId="5">'Anexa 6'!$5:$6</definedName>
    <definedName name="_xlnm.Print_Titles" localSheetId="6">'Anexa 7'!$5:$6</definedName>
    <definedName name="_xlnm.Print_Titles" localSheetId="7">'Anexa 8'!$5:$6</definedName>
    <definedName name="_xlnm.Print_Titles" localSheetId="8">'Anexa 9'!$5:$6</definedName>
    <definedName name="_xlnm.Print_Titles" localSheetId="15">COP_CR!$5:$7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6" l="1"/>
  <c r="V17" i="15"/>
  <c r="G13" i="7" l="1"/>
  <c r="F13" i="7"/>
  <c r="E13" i="7"/>
  <c r="D13" i="7"/>
  <c r="C13" i="7"/>
  <c r="G12" i="7"/>
  <c r="E10" i="16"/>
  <c r="E9" i="16"/>
  <c r="E11" i="16"/>
  <c r="E8" i="16"/>
  <c r="E7" i="16"/>
  <c r="O96" i="11"/>
  <c r="O95" i="11"/>
  <c r="K8" i="20"/>
  <c r="K9" i="20"/>
  <c r="K10" i="20"/>
  <c r="K11" i="20"/>
  <c r="K12" i="20"/>
  <c r="K13" i="20"/>
  <c r="K14" i="20"/>
  <c r="I15" i="20"/>
  <c r="H15" i="20"/>
  <c r="G15" i="20"/>
  <c r="F15" i="20"/>
  <c r="E15" i="20"/>
  <c r="D15" i="20"/>
  <c r="J8" i="20"/>
  <c r="J9" i="20"/>
  <c r="J10" i="20"/>
  <c r="J11" i="20"/>
  <c r="J12" i="20"/>
  <c r="J13" i="20"/>
  <c r="J14" i="20"/>
  <c r="K7" i="20"/>
  <c r="J7" i="20"/>
  <c r="K15" i="20" l="1"/>
  <c r="J15" i="20"/>
  <c r="D8" i="15"/>
  <c r="E8" i="15"/>
  <c r="G8" i="15"/>
  <c r="R8" i="15" l="1"/>
  <c r="E12" i="15" l="1"/>
  <c r="R12" i="15" s="1"/>
  <c r="G10" i="15"/>
  <c r="Q10" i="15" s="1"/>
  <c r="E10" i="15"/>
  <c r="R10" i="15" s="1"/>
  <c r="D14" i="15"/>
  <c r="P14" i="15" s="1"/>
  <c r="D13" i="15"/>
  <c r="P13" i="15" s="1"/>
  <c r="D12" i="15"/>
  <c r="P12" i="15" s="1"/>
  <c r="D11" i="15"/>
  <c r="P11" i="15" s="1"/>
  <c r="D10" i="15"/>
  <c r="P10" i="15" s="1"/>
  <c r="P8" i="15"/>
  <c r="L9" i="14"/>
  <c r="L8" i="14"/>
  <c r="K8" i="14"/>
  <c r="K9" i="14" l="1"/>
  <c r="L10" i="14" l="1"/>
  <c r="M8" i="14" s="1"/>
  <c r="M9" i="14" l="1"/>
  <c r="D151" i="6"/>
  <c r="F151" i="6"/>
  <c r="G151" i="6"/>
  <c r="D151" i="7"/>
  <c r="E151" i="7"/>
  <c r="F151" i="7"/>
  <c r="D111" i="10"/>
  <c r="E111" i="10"/>
  <c r="F111" i="10"/>
  <c r="D116" i="11"/>
  <c r="E116" i="11"/>
  <c r="F116" i="11"/>
  <c r="D149" i="21"/>
  <c r="E149" i="21"/>
  <c r="F149" i="21"/>
  <c r="D151" i="14"/>
  <c r="E151" i="14"/>
  <c r="F151" i="14"/>
  <c r="D152" i="20"/>
  <c r="E152" i="20"/>
  <c r="F152" i="20"/>
  <c r="D153" i="15"/>
  <c r="E153" i="15"/>
  <c r="F153" i="15"/>
  <c r="D151" i="16"/>
  <c r="E151" i="16"/>
  <c r="F151" i="16"/>
  <c r="D150" i="6"/>
  <c r="F150" i="6"/>
  <c r="G150" i="6"/>
  <c r="D150" i="7"/>
  <c r="E150" i="7"/>
  <c r="F150" i="7"/>
  <c r="D110" i="10"/>
  <c r="E110" i="10"/>
  <c r="F110" i="10"/>
  <c r="D115" i="11"/>
  <c r="E115" i="11"/>
  <c r="F115" i="11"/>
  <c r="D148" i="21"/>
  <c r="E148" i="21"/>
  <c r="F148" i="21"/>
  <c r="D150" i="14"/>
  <c r="E150" i="14"/>
  <c r="F150" i="14"/>
  <c r="D151" i="20"/>
  <c r="E151" i="20"/>
  <c r="F151" i="20"/>
  <c r="D152" i="15"/>
  <c r="E152" i="15"/>
  <c r="F152" i="15"/>
  <c r="D150" i="16"/>
  <c r="E150" i="16"/>
  <c r="F150" i="16"/>
  <c r="G149" i="6"/>
  <c r="D114" i="11"/>
  <c r="E114" i="11"/>
  <c r="F114" i="11"/>
  <c r="D147" i="21"/>
  <c r="F147" i="21"/>
  <c r="D149" i="16"/>
  <c r="C151" i="6"/>
  <c r="C151" i="7"/>
  <c r="C111" i="10"/>
  <c r="C116" i="11"/>
  <c r="C149" i="21"/>
  <c r="C151" i="14"/>
  <c r="C152" i="20"/>
  <c r="C153" i="15"/>
  <c r="C151" i="16"/>
  <c r="C150" i="6"/>
  <c r="C150" i="7"/>
  <c r="C110" i="10"/>
  <c r="C115" i="11"/>
  <c r="C148" i="21"/>
  <c r="C150" i="14"/>
  <c r="C151" i="20"/>
  <c r="C152" i="15"/>
  <c r="C150" i="16"/>
  <c r="C149" i="6"/>
  <c r="C114" i="11"/>
  <c r="C147" i="21"/>
  <c r="C150" i="20"/>
  <c r="C151" i="15"/>
  <c r="C149" i="16"/>
  <c r="D149" i="6" l="1"/>
  <c r="G13" i="15" l="1"/>
  <c r="E13" i="15"/>
  <c r="R13" i="15" s="1"/>
  <c r="G11" i="15"/>
  <c r="Q11" i="15" l="1"/>
  <c r="Q13" i="15"/>
  <c r="K10" i="14"/>
  <c r="E11" i="15"/>
  <c r="G14" i="15"/>
  <c r="E14" i="15"/>
  <c r="R14" i="15" s="1"/>
  <c r="G12" i="15"/>
  <c r="Q12" i="15" l="1"/>
  <c r="Q14" i="15"/>
  <c r="R11" i="15"/>
  <c r="N8" i="14"/>
  <c r="N9" i="14"/>
  <c r="E147" i="21" l="1"/>
  <c r="O90" i="11" l="1"/>
  <c r="P90" i="11"/>
  <c r="O91" i="11"/>
  <c r="P91" i="11"/>
  <c r="O92" i="11"/>
  <c r="P92" i="11"/>
  <c r="F149" i="7" l="1"/>
  <c r="E149" i="7"/>
  <c r="D149" i="7"/>
  <c r="C149" i="7"/>
  <c r="E41" i="16" l="1"/>
  <c r="G40" i="16" s="1"/>
  <c r="J40" i="16"/>
  <c r="J39" i="16"/>
  <c r="J38" i="16"/>
  <c r="I18" i="16"/>
  <c r="J32" i="16" s="1"/>
  <c r="F18" i="16"/>
  <c r="S14" i="15"/>
  <c r="E24" i="15" s="1"/>
  <c r="T14" i="15"/>
  <c r="D24" i="15" s="1"/>
  <c r="W13" i="15"/>
  <c r="E12" i="16" l="1"/>
  <c r="F149" i="16"/>
  <c r="J18" i="16"/>
  <c r="J33" i="16" s="1"/>
  <c r="J41" i="16"/>
  <c r="G39" i="16"/>
  <c r="G38" i="16"/>
  <c r="G32" i="16" l="1"/>
  <c r="G18" i="16"/>
  <c r="G33" i="16" s="1"/>
  <c r="G41" i="16"/>
  <c r="G15" i="15"/>
  <c r="E15" i="15"/>
  <c r="I16" i="15"/>
  <c r="R15" i="15" l="1"/>
  <c r="E17" i="15"/>
  <c r="F8" i="15" s="1"/>
  <c r="Q15" i="15"/>
  <c r="H15" i="15"/>
  <c r="G17" i="15"/>
  <c r="S15" i="15"/>
  <c r="E25" i="15" s="1"/>
  <c r="T15" i="15"/>
  <c r="D25" i="15" s="1"/>
  <c r="S8" i="15"/>
  <c r="E23" i="15" s="1"/>
  <c r="W12" i="15"/>
  <c r="T8" i="15"/>
  <c r="D23" i="15" s="1"/>
  <c r="Q8" i="15"/>
  <c r="O14" i="15"/>
  <c r="O15" i="15"/>
  <c r="H9" i="15" l="1"/>
  <c r="H8" i="15"/>
  <c r="H10" i="15"/>
  <c r="H11" i="15"/>
  <c r="H13" i="15"/>
  <c r="H12" i="15"/>
  <c r="H14" i="15"/>
  <c r="I14" i="15" s="1"/>
  <c r="G20" i="15"/>
  <c r="F11" i="15"/>
  <c r="F15" i="15"/>
  <c r="F12" i="15"/>
  <c r="F9" i="15"/>
  <c r="F13" i="15"/>
  <c r="F10" i="15"/>
  <c r="F14" i="15"/>
  <c r="K20" i="15"/>
  <c r="I15" i="15"/>
  <c r="E13" i="16"/>
  <c r="E149" i="16" s="1"/>
  <c r="S17" i="15"/>
  <c r="E26" i="15" s="1"/>
  <c r="E151" i="15" s="1"/>
  <c r="R17" i="15"/>
  <c r="Q17" i="15"/>
  <c r="T17" i="15"/>
  <c r="D26" i="15" s="1"/>
  <c r="D151" i="15" s="1"/>
  <c r="H17" i="15"/>
  <c r="O8" i="15"/>
  <c r="O17" i="15" s="1"/>
  <c r="F17" i="15" l="1"/>
  <c r="F151" i="15" s="1"/>
  <c r="I8" i="15"/>
  <c r="I17" i="15" l="1"/>
  <c r="O103" i="10" l="1"/>
  <c r="O102" i="10"/>
  <c r="P103" i="10"/>
  <c r="P104" i="10"/>
  <c r="P102" i="10"/>
  <c r="O104" i="10"/>
  <c r="E17" i="20" l="1"/>
  <c r="C10" i="14"/>
  <c r="C149" i="14" s="1"/>
  <c r="I16" i="20" l="1"/>
  <c r="G16" i="20"/>
  <c r="E16" i="20"/>
  <c r="E150" i="20" s="1"/>
  <c r="G17" i="20"/>
  <c r="I17" i="20"/>
  <c r="O182" i="19"/>
  <c r="N182" i="19"/>
  <c r="M182" i="19"/>
  <c r="L182" i="19"/>
  <c r="K182" i="19"/>
  <c r="J182" i="19"/>
  <c r="I182" i="19"/>
  <c r="H182" i="19"/>
  <c r="G182" i="19"/>
  <c r="F182" i="19"/>
  <c r="E182" i="19"/>
  <c r="D182" i="19"/>
  <c r="S181" i="19"/>
  <c r="R181" i="19"/>
  <c r="Q181" i="19"/>
  <c r="P181" i="19"/>
  <c r="T181" i="19" s="1"/>
  <c r="S180" i="19"/>
  <c r="R180" i="19"/>
  <c r="Q180" i="19"/>
  <c r="P180" i="19"/>
  <c r="T180" i="19" s="1"/>
  <c r="S179" i="19"/>
  <c r="R179" i="19"/>
  <c r="Q179" i="19"/>
  <c r="P179" i="19"/>
  <c r="S178" i="19"/>
  <c r="R178" i="19"/>
  <c r="Q178" i="19"/>
  <c r="Q182" i="19" s="1"/>
  <c r="P178" i="19"/>
  <c r="P182" i="19" s="1"/>
  <c r="O177" i="19"/>
  <c r="N177" i="19"/>
  <c r="M177" i="19"/>
  <c r="L177" i="19"/>
  <c r="K177" i="19"/>
  <c r="J177" i="19"/>
  <c r="I177" i="19"/>
  <c r="H177" i="19"/>
  <c r="G177" i="19"/>
  <c r="F177" i="19"/>
  <c r="E177" i="19"/>
  <c r="D177" i="19"/>
  <c r="S176" i="19"/>
  <c r="R176" i="19"/>
  <c r="Q176" i="19"/>
  <c r="P176" i="19"/>
  <c r="T176" i="19" s="1"/>
  <c r="S175" i="19"/>
  <c r="R175" i="19"/>
  <c r="Q175" i="19"/>
  <c r="P175" i="19"/>
  <c r="T175" i="19" s="1"/>
  <c r="S174" i="19"/>
  <c r="R174" i="19"/>
  <c r="Q174" i="19"/>
  <c r="P174" i="19"/>
  <c r="T174" i="19" s="1"/>
  <c r="S173" i="19"/>
  <c r="S177" i="19" s="1"/>
  <c r="R173" i="19"/>
  <c r="R177" i="19" s="1"/>
  <c r="Q173" i="19"/>
  <c r="P173" i="19"/>
  <c r="O172" i="19"/>
  <c r="N172" i="19"/>
  <c r="M172" i="19"/>
  <c r="L172" i="19"/>
  <c r="K172" i="19"/>
  <c r="J172" i="19"/>
  <c r="I172" i="19"/>
  <c r="H172" i="19"/>
  <c r="G172" i="19"/>
  <c r="F172" i="19"/>
  <c r="E172" i="19"/>
  <c r="D172" i="19"/>
  <c r="S171" i="19"/>
  <c r="R171" i="19"/>
  <c r="Q171" i="19"/>
  <c r="P171" i="19"/>
  <c r="S170" i="19"/>
  <c r="R170" i="19"/>
  <c r="Q170" i="19"/>
  <c r="P170" i="19"/>
  <c r="T170" i="19" s="1"/>
  <c r="S169" i="19"/>
  <c r="R169" i="19"/>
  <c r="Q169" i="19"/>
  <c r="P169" i="19"/>
  <c r="T169" i="19" s="1"/>
  <c r="S168" i="19"/>
  <c r="S172" i="19" s="1"/>
  <c r="R168" i="19"/>
  <c r="R172" i="19" s="1"/>
  <c r="Q168" i="19"/>
  <c r="Q172" i="19" s="1"/>
  <c r="P168" i="19"/>
  <c r="P172" i="19" s="1"/>
  <c r="O167" i="19"/>
  <c r="N167" i="19"/>
  <c r="M167" i="19"/>
  <c r="L167" i="19"/>
  <c r="K167" i="19"/>
  <c r="J167" i="19"/>
  <c r="I167" i="19"/>
  <c r="H167" i="19"/>
  <c r="G167" i="19"/>
  <c r="F167" i="19"/>
  <c r="E167" i="19"/>
  <c r="D167" i="19"/>
  <c r="S166" i="19"/>
  <c r="R166" i="19"/>
  <c r="Q166" i="19"/>
  <c r="U166" i="19" s="1"/>
  <c r="P166" i="19"/>
  <c r="T166" i="19" s="1"/>
  <c r="S165" i="19"/>
  <c r="R165" i="19"/>
  <c r="Q165" i="19"/>
  <c r="P165" i="19"/>
  <c r="S164" i="19"/>
  <c r="R164" i="19"/>
  <c r="Q164" i="19"/>
  <c r="U164" i="19" s="1"/>
  <c r="P164" i="19"/>
  <c r="T164" i="19" s="1"/>
  <c r="S163" i="19"/>
  <c r="S167" i="19" s="1"/>
  <c r="R163" i="19"/>
  <c r="R167" i="19" s="1"/>
  <c r="Q163" i="19"/>
  <c r="Q167" i="19" s="1"/>
  <c r="P163" i="19"/>
  <c r="P167" i="19" s="1"/>
  <c r="O162" i="19"/>
  <c r="N162" i="19"/>
  <c r="M162" i="19"/>
  <c r="L162" i="19"/>
  <c r="K162" i="19"/>
  <c r="J162" i="19"/>
  <c r="I162" i="19"/>
  <c r="H162" i="19"/>
  <c r="G162" i="19"/>
  <c r="F162" i="19"/>
  <c r="E162" i="19"/>
  <c r="D162" i="19"/>
  <c r="S161" i="19"/>
  <c r="R161" i="19"/>
  <c r="Q161" i="19"/>
  <c r="P161" i="19"/>
  <c r="T161" i="19" s="1"/>
  <c r="S160" i="19"/>
  <c r="R160" i="19"/>
  <c r="Q160" i="19"/>
  <c r="P160" i="19"/>
  <c r="T160" i="19" s="1"/>
  <c r="S159" i="19"/>
  <c r="R159" i="19"/>
  <c r="Q159" i="19"/>
  <c r="P159" i="19"/>
  <c r="S158" i="19"/>
  <c r="R158" i="19"/>
  <c r="Q158" i="19"/>
  <c r="P158" i="19"/>
  <c r="T158" i="19" s="1"/>
  <c r="O157" i="19"/>
  <c r="N157" i="19"/>
  <c r="M157" i="19"/>
  <c r="L157" i="19"/>
  <c r="K157" i="19"/>
  <c r="J157" i="19"/>
  <c r="I157" i="19"/>
  <c r="H157" i="19"/>
  <c r="G157" i="19"/>
  <c r="F157" i="19"/>
  <c r="E157" i="19"/>
  <c r="D157" i="19"/>
  <c r="S156" i="19"/>
  <c r="R156" i="19"/>
  <c r="Q156" i="19"/>
  <c r="P156" i="19"/>
  <c r="T156" i="19" s="1"/>
  <c r="S155" i="19"/>
  <c r="R155" i="19"/>
  <c r="Q155" i="19"/>
  <c r="P155" i="19"/>
  <c r="T155" i="19" s="1"/>
  <c r="S154" i="19"/>
  <c r="R154" i="19"/>
  <c r="Q154" i="19"/>
  <c r="P154" i="19"/>
  <c r="T154" i="19" s="1"/>
  <c r="S153" i="19"/>
  <c r="S157" i="19" s="1"/>
  <c r="R153" i="19"/>
  <c r="R157" i="19" s="1"/>
  <c r="Q153" i="19"/>
  <c r="P153" i="19"/>
  <c r="O152" i="19"/>
  <c r="N152" i="19"/>
  <c r="M152" i="19"/>
  <c r="L152" i="19"/>
  <c r="K152" i="19"/>
  <c r="J152" i="19"/>
  <c r="I152" i="19"/>
  <c r="H152" i="19"/>
  <c r="G152" i="19"/>
  <c r="F152" i="19"/>
  <c r="E152" i="19"/>
  <c r="D152" i="19"/>
  <c r="S151" i="19"/>
  <c r="R151" i="19"/>
  <c r="Q151" i="19"/>
  <c r="P151" i="19"/>
  <c r="S150" i="19"/>
  <c r="R150" i="19"/>
  <c r="Q150" i="19"/>
  <c r="P150" i="19"/>
  <c r="T150" i="19" s="1"/>
  <c r="S149" i="19"/>
  <c r="R149" i="19"/>
  <c r="Q149" i="19"/>
  <c r="P149" i="19"/>
  <c r="T149" i="19" s="1"/>
  <c r="S148" i="19"/>
  <c r="R148" i="19"/>
  <c r="Q148" i="19"/>
  <c r="Q152" i="19" s="1"/>
  <c r="P148" i="19"/>
  <c r="P152" i="19" s="1"/>
  <c r="O147" i="19"/>
  <c r="N147" i="19"/>
  <c r="M147" i="19"/>
  <c r="L147" i="19"/>
  <c r="K147" i="19"/>
  <c r="J147" i="19"/>
  <c r="I147" i="19"/>
  <c r="H147" i="19"/>
  <c r="G147" i="19"/>
  <c r="F147" i="19"/>
  <c r="E147" i="19"/>
  <c r="D147" i="19"/>
  <c r="S146" i="19"/>
  <c r="R146" i="19"/>
  <c r="Q146" i="19"/>
  <c r="P146" i="19"/>
  <c r="T146" i="19" s="1"/>
  <c r="S145" i="19"/>
  <c r="R145" i="19"/>
  <c r="Q145" i="19"/>
  <c r="P145" i="19"/>
  <c r="S144" i="19"/>
  <c r="R144" i="19"/>
  <c r="Q144" i="19"/>
  <c r="P144" i="19"/>
  <c r="T144" i="19" s="1"/>
  <c r="S143" i="19"/>
  <c r="R143" i="19"/>
  <c r="Q143" i="19"/>
  <c r="Q147" i="19" s="1"/>
  <c r="P143" i="19"/>
  <c r="P147" i="19" s="1"/>
  <c r="O142" i="19"/>
  <c r="N142" i="19"/>
  <c r="M142" i="19"/>
  <c r="L142" i="19"/>
  <c r="K142" i="19"/>
  <c r="J142" i="19"/>
  <c r="I142" i="19"/>
  <c r="H142" i="19"/>
  <c r="G142" i="19"/>
  <c r="F142" i="19"/>
  <c r="E142" i="19"/>
  <c r="D142" i="19"/>
  <c r="S141" i="19"/>
  <c r="R141" i="19"/>
  <c r="Q141" i="19"/>
  <c r="P141" i="19"/>
  <c r="T141" i="19" s="1"/>
  <c r="S140" i="19"/>
  <c r="R140" i="19"/>
  <c r="Q140" i="19"/>
  <c r="P140" i="19"/>
  <c r="T140" i="19" s="1"/>
  <c r="S139" i="19"/>
  <c r="R139" i="19"/>
  <c r="Q139" i="19"/>
  <c r="P139" i="19"/>
  <c r="S138" i="19"/>
  <c r="R138" i="19"/>
  <c r="Q138" i="19"/>
  <c r="Q142" i="19" s="1"/>
  <c r="P138" i="19"/>
  <c r="P142" i="19" s="1"/>
  <c r="O137" i="19"/>
  <c r="N137" i="19"/>
  <c r="M137" i="19"/>
  <c r="L137" i="19"/>
  <c r="K137" i="19"/>
  <c r="J137" i="19"/>
  <c r="I137" i="19"/>
  <c r="H137" i="19"/>
  <c r="G137" i="19"/>
  <c r="F137" i="19"/>
  <c r="E137" i="19"/>
  <c r="D137" i="19"/>
  <c r="S136" i="19"/>
  <c r="R136" i="19"/>
  <c r="Q136" i="19"/>
  <c r="U136" i="19" s="1"/>
  <c r="P136" i="19"/>
  <c r="T136" i="19" s="1"/>
  <c r="S135" i="19"/>
  <c r="R135" i="19"/>
  <c r="Q135" i="19"/>
  <c r="U135" i="19" s="1"/>
  <c r="P135" i="19"/>
  <c r="T135" i="19" s="1"/>
  <c r="S134" i="19"/>
  <c r="R134" i="19"/>
  <c r="Q134" i="19"/>
  <c r="U134" i="19" s="1"/>
  <c r="P134" i="19"/>
  <c r="T134" i="19" s="1"/>
  <c r="S133" i="19"/>
  <c r="S137" i="19" s="1"/>
  <c r="R133" i="19"/>
  <c r="R137" i="19" s="1"/>
  <c r="Q133" i="19"/>
  <c r="P133" i="19"/>
  <c r="O132" i="19"/>
  <c r="N132" i="19"/>
  <c r="M132" i="19"/>
  <c r="L132" i="19"/>
  <c r="K132" i="19"/>
  <c r="J132" i="19"/>
  <c r="I132" i="19"/>
  <c r="H132" i="19"/>
  <c r="G132" i="19"/>
  <c r="F132" i="19"/>
  <c r="E132" i="19"/>
  <c r="D132" i="19"/>
  <c r="S131" i="19"/>
  <c r="R131" i="19"/>
  <c r="Q131" i="19"/>
  <c r="P131" i="19"/>
  <c r="S130" i="19"/>
  <c r="R130" i="19"/>
  <c r="Q130" i="19"/>
  <c r="U130" i="19" s="1"/>
  <c r="P130" i="19"/>
  <c r="T130" i="19" s="1"/>
  <c r="S129" i="19"/>
  <c r="R129" i="19"/>
  <c r="Q129" i="19"/>
  <c r="U129" i="19" s="1"/>
  <c r="P129" i="19"/>
  <c r="T129" i="19" s="1"/>
  <c r="S128" i="19"/>
  <c r="S132" i="19" s="1"/>
  <c r="R128" i="19"/>
  <c r="R132" i="19" s="1"/>
  <c r="Q128" i="19"/>
  <c r="Q132" i="19" s="1"/>
  <c r="P128" i="19"/>
  <c r="P132" i="19" s="1"/>
  <c r="O127" i="19"/>
  <c r="N127" i="19"/>
  <c r="M127" i="19"/>
  <c r="L127" i="19"/>
  <c r="K127" i="19"/>
  <c r="J127" i="19"/>
  <c r="I127" i="19"/>
  <c r="H127" i="19"/>
  <c r="G127" i="19"/>
  <c r="F127" i="19"/>
  <c r="E127" i="19"/>
  <c r="D127" i="19"/>
  <c r="S126" i="19"/>
  <c r="R126" i="19"/>
  <c r="Q126" i="19"/>
  <c r="U126" i="19" s="1"/>
  <c r="P126" i="19"/>
  <c r="T126" i="19" s="1"/>
  <c r="S125" i="19"/>
  <c r="R125" i="19"/>
  <c r="Q125" i="19"/>
  <c r="P125" i="19"/>
  <c r="T125" i="19" s="1"/>
  <c r="S124" i="19"/>
  <c r="R124" i="19"/>
  <c r="Q124" i="19"/>
  <c r="U124" i="19" s="1"/>
  <c r="P124" i="19"/>
  <c r="S123" i="19"/>
  <c r="S127" i="19" s="1"/>
  <c r="R123" i="19"/>
  <c r="R127" i="19" s="1"/>
  <c r="Q123" i="19"/>
  <c r="P123" i="19"/>
  <c r="O122" i="19"/>
  <c r="N122" i="19"/>
  <c r="M122" i="19"/>
  <c r="L122" i="19"/>
  <c r="K122" i="19"/>
  <c r="J122" i="19"/>
  <c r="I122" i="19"/>
  <c r="H122" i="19"/>
  <c r="G122" i="19"/>
  <c r="F122" i="19"/>
  <c r="E122" i="19"/>
  <c r="D122" i="19"/>
  <c r="S121" i="19"/>
  <c r="R121" i="19"/>
  <c r="Q121" i="19"/>
  <c r="U121" i="19" s="1"/>
  <c r="P121" i="19"/>
  <c r="T121" i="19" s="1"/>
  <c r="S120" i="19"/>
  <c r="R120" i="19"/>
  <c r="Q120" i="19"/>
  <c r="U120" i="19" s="1"/>
  <c r="P120" i="19"/>
  <c r="S119" i="19"/>
  <c r="R119" i="19"/>
  <c r="Q119" i="19"/>
  <c r="P119" i="19"/>
  <c r="U118" i="19"/>
  <c r="S118" i="19"/>
  <c r="R118" i="19"/>
  <c r="Q118" i="19"/>
  <c r="P118" i="19"/>
  <c r="O117" i="19"/>
  <c r="N117" i="19"/>
  <c r="M117" i="19"/>
  <c r="L117" i="19"/>
  <c r="K117" i="19"/>
  <c r="J117" i="19"/>
  <c r="I117" i="19"/>
  <c r="H117" i="19"/>
  <c r="G117" i="19"/>
  <c r="F117" i="19"/>
  <c r="E117" i="19"/>
  <c r="D117" i="19"/>
  <c r="S116" i="19"/>
  <c r="R116" i="19"/>
  <c r="Q116" i="19"/>
  <c r="P116" i="19"/>
  <c r="S115" i="19"/>
  <c r="R115" i="19"/>
  <c r="Q115" i="19"/>
  <c r="P115" i="19"/>
  <c r="T115" i="19" s="1"/>
  <c r="S114" i="19"/>
  <c r="R114" i="19"/>
  <c r="Q114" i="19"/>
  <c r="U114" i="19" s="1"/>
  <c r="P114" i="19"/>
  <c r="T114" i="19" s="1"/>
  <c r="S113" i="19"/>
  <c r="S117" i="19" s="1"/>
  <c r="R113" i="19"/>
  <c r="Q113" i="19"/>
  <c r="P113" i="19"/>
  <c r="O112" i="19"/>
  <c r="N112" i="19"/>
  <c r="M112" i="19"/>
  <c r="L112" i="19"/>
  <c r="K112" i="19"/>
  <c r="J112" i="19"/>
  <c r="I112" i="19"/>
  <c r="H112" i="19"/>
  <c r="G112" i="19"/>
  <c r="F112" i="19"/>
  <c r="E112" i="19"/>
  <c r="D112" i="19"/>
  <c r="S111" i="19"/>
  <c r="R111" i="19"/>
  <c r="Q111" i="19"/>
  <c r="U111" i="19" s="1"/>
  <c r="P111" i="19"/>
  <c r="T111" i="19" s="1"/>
  <c r="S110" i="19"/>
  <c r="R110" i="19"/>
  <c r="Q110" i="19"/>
  <c r="U110" i="19" s="1"/>
  <c r="P110" i="19"/>
  <c r="T110" i="19" s="1"/>
  <c r="S109" i="19"/>
  <c r="R109" i="19"/>
  <c r="Q109" i="19"/>
  <c r="U109" i="19" s="1"/>
  <c r="P109" i="19"/>
  <c r="T109" i="19" s="1"/>
  <c r="S108" i="19"/>
  <c r="S112" i="19" s="1"/>
  <c r="R108" i="19"/>
  <c r="R112" i="19" s="1"/>
  <c r="Q108" i="19"/>
  <c r="U108" i="19" s="1"/>
  <c r="U112" i="19" s="1"/>
  <c r="P108" i="19"/>
  <c r="P112" i="19" s="1"/>
  <c r="S107" i="19"/>
  <c r="O107" i="19"/>
  <c r="N107" i="19"/>
  <c r="M107" i="19"/>
  <c r="L107" i="19"/>
  <c r="K107" i="19"/>
  <c r="J107" i="19"/>
  <c r="I107" i="19"/>
  <c r="H107" i="19"/>
  <c r="G107" i="19"/>
  <c r="F107" i="19"/>
  <c r="E107" i="19"/>
  <c r="D107" i="19"/>
  <c r="S106" i="19"/>
  <c r="R106" i="19"/>
  <c r="Q106" i="19"/>
  <c r="U106" i="19" s="1"/>
  <c r="P106" i="19"/>
  <c r="S105" i="19"/>
  <c r="R105" i="19"/>
  <c r="Q105" i="19"/>
  <c r="U105" i="19" s="1"/>
  <c r="P105" i="19"/>
  <c r="S104" i="19"/>
  <c r="R104" i="19"/>
  <c r="Q104" i="19"/>
  <c r="U104" i="19" s="1"/>
  <c r="P104" i="19"/>
  <c r="S103" i="19"/>
  <c r="R103" i="19"/>
  <c r="Q103" i="19"/>
  <c r="Q107" i="19" s="1"/>
  <c r="P103" i="19"/>
  <c r="P107" i="19" s="1"/>
  <c r="O102" i="19"/>
  <c r="N102" i="19"/>
  <c r="M102" i="19"/>
  <c r="L102" i="19"/>
  <c r="K102" i="19"/>
  <c r="J102" i="19"/>
  <c r="I102" i="19"/>
  <c r="H102" i="19"/>
  <c r="G102" i="19"/>
  <c r="F102" i="19"/>
  <c r="E102" i="19"/>
  <c r="D102" i="19"/>
  <c r="S101" i="19"/>
  <c r="R101" i="19"/>
  <c r="R102" i="19" s="1"/>
  <c r="Q101" i="19"/>
  <c r="P101" i="19"/>
  <c r="S100" i="19"/>
  <c r="R100" i="19"/>
  <c r="Q100" i="19"/>
  <c r="U100" i="19" s="1"/>
  <c r="P100" i="19"/>
  <c r="S99" i="19"/>
  <c r="R99" i="19"/>
  <c r="Q99" i="19"/>
  <c r="P99" i="19"/>
  <c r="S98" i="19"/>
  <c r="R98" i="19"/>
  <c r="Q98" i="19"/>
  <c r="P98" i="19"/>
  <c r="P97" i="19"/>
  <c r="O97" i="19"/>
  <c r="N97" i="19"/>
  <c r="M97" i="19"/>
  <c r="L97" i="19"/>
  <c r="K97" i="19"/>
  <c r="J97" i="19"/>
  <c r="I97" i="19"/>
  <c r="H97" i="19"/>
  <c r="G97" i="19"/>
  <c r="F97" i="19"/>
  <c r="E97" i="19"/>
  <c r="D97" i="19"/>
  <c r="S96" i="19"/>
  <c r="R96" i="19"/>
  <c r="Q96" i="19"/>
  <c r="U96" i="19" s="1"/>
  <c r="P96" i="19"/>
  <c r="T96" i="19" s="1"/>
  <c r="S95" i="19"/>
  <c r="R95" i="19"/>
  <c r="Q95" i="19"/>
  <c r="P95" i="19"/>
  <c r="T95" i="19" s="1"/>
  <c r="S94" i="19"/>
  <c r="R94" i="19"/>
  <c r="Q94" i="19"/>
  <c r="U94" i="19" s="1"/>
  <c r="P94" i="19"/>
  <c r="T94" i="19" s="1"/>
  <c r="S93" i="19"/>
  <c r="R93" i="19"/>
  <c r="R97" i="19" s="1"/>
  <c r="Q93" i="19"/>
  <c r="P93" i="19"/>
  <c r="O92" i="19"/>
  <c r="N92" i="19"/>
  <c r="M92" i="19"/>
  <c r="L92" i="19"/>
  <c r="K92" i="19"/>
  <c r="J92" i="19"/>
  <c r="I92" i="19"/>
  <c r="H92" i="19"/>
  <c r="G92" i="19"/>
  <c r="F92" i="19"/>
  <c r="E92" i="19"/>
  <c r="D92" i="19"/>
  <c r="S91" i="19"/>
  <c r="R91" i="19"/>
  <c r="Q91" i="19"/>
  <c r="P91" i="19"/>
  <c r="T91" i="19" s="1"/>
  <c r="S90" i="19"/>
  <c r="R90" i="19"/>
  <c r="Q90" i="19"/>
  <c r="U90" i="19" s="1"/>
  <c r="P90" i="19"/>
  <c r="S89" i="19"/>
  <c r="R89" i="19"/>
  <c r="Q89" i="19"/>
  <c r="P89" i="19"/>
  <c r="S88" i="19"/>
  <c r="R88" i="19"/>
  <c r="Q88" i="19"/>
  <c r="Q92" i="19" s="1"/>
  <c r="P88" i="19"/>
  <c r="P92" i="19" s="1"/>
  <c r="O87" i="19"/>
  <c r="N87" i="19"/>
  <c r="M87" i="19"/>
  <c r="L87" i="19"/>
  <c r="K87" i="19"/>
  <c r="J87" i="19"/>
  <c r="I87" i="19"/>
  <c r="H87" i="19"/>
  <c r="G87" i="19"/>
  <c r="F87" i="19"/>
  <c r="E87" i="19"/>
  <c r="D87" i="19"/>
  <c r="U86" i="19"/>
  <c r="S86" i="19"/>
  <c r="R86" i="19"/>
  <c r="Q86" i="19"/>
  <c r="P86" i="19"/>
  <c r="S85" i="19"/>
  <c r="R85" i="19"/>
  <c r="Q85" i="19"/>
  <c r="P85" i="19"/>
  <c r="T85" i="19" s="1"/>
  <c r="S84" i="19"/>
  <c r="R84" i="19"/>
  <c r="Q84" i="19"/>
  <c r="U84" i="19" s="1"/>
  <c r="P84" i="19"/>
  <c r="S83" i="19"/>
  <c r="S87" i="19" s="1"/>
  <c r="R83" i="19"/>
  <c r="R87" i="19" s="1"/>
  <c r="Q83" i="19"/>
  <c r="Q87" i="19" s="1"/>
  <c r="P83" i="19"/>
  <c r="O82" i="19"/>
  <c r="N82" i="19"/>
  <c r="M82" i="19"/>
  <c r="L82" i="19"/>
  <c r="K82" i="19"/>
  <c r="J82" i="19"/>
  <c r="I82" i="19"/>
  <c r="H82" i="19"/>
  <c r="G82" i="19"/>
  <c r="F82" i="19"/>
  <c r="E82" i="19"/>
  <c r="D82" i="19"/>
  <c r="S81" i="19"/>
  <c r="R81" i="19"/>
  <c r="Q81" i="19"/>
  <c r="P81" i="19"/>
  <c r="T81" i="19" s="1"/>
  <c r="S80" i="19"/>
  <c r="R80" i="19"/>
  <c r="Q80" i="19"/>
  <c r="U80" i="19" s="1"/>
  <c r="P80" i="19"/>
  <c r="T80" i="19" s="1"/>
  <c r="S79" i="19"/>
  <c r="R79" i="19"/>
  <c r="Q79" i="19"/>
  <c r="P79" i="19"/>
  <c r="S78" i="19"/>
  <c r="R78" i="19"/>
  <c r="R82" i="19" s="1"/>
  <c r="Q78" i="19"/>
  <c r="P78" i="19"/>
  <c r="O77" i="19"/>
  <c r="N77" i="19"/>
  <c r="M77" i="19"/>
  <c r="L77" i="19"/>
  <c r="K77" i="19"/>
  <c r="J77" i="19"/>
  <c r="I77" i="19"/>
  <c r="H77" i="19"/>
  <c r="G77" i="19"/>
  <c r="F77" i="19"/>
  <c r="E77" i="19"/>
  <c r="D77" i="19"/>
  <c r="S76" i="19"/>
  <c r="R76" i="19"/>
  <c r="Q76" i="19"/>
  <c r="U76" i="19" s="1"/>
  <c r="P76" i="19"/>
  <c r="T76" i="19" s="1"/>
  <c r="S75" i="19"/>
  <c r="R75" i="19"/>
  <c r="Q75" i="19"/>
  <c r="U75" i="19" s="1"/>
  <c r="P75" i="19"/>
  <c r="T75" i="19" s="1"/>
  <c r="S74" i="19"/>
  <c r="R74" i="19"/>
  <c r="Q74" i="19"/>
  <c r="U74" i="19" s="1"/>
  <c r="P74" i="19"/>
  <c r="S73" i="19"/>
  <c r="S77" i="19" s="1"/>
  <c r="R73" i="19"/>
  <c r="R77" i="19" s="1"/>
  <c r="Q73" i="19"/>
  <c r="P73" i="19"/>
  <c r="O72" i="19"/>
  <c r="N72" i="19"/>
  <c r="M72" i="19"/>
  <c r="L72" i="19"/>
  <c r="K72" i="19"/>
  <c r="J72" i="19"/>
  <c r="I72" i="19"/>
  <c r="H72" i="19"/>
  <c r="G72" i="19"/>
  <c r="F72" i="19"/>
  <c r="E72" i="19"/>
  <c r="D72" i="19"/>
  <c r="S71" i="19"/>
  <c r="R71" i="19"/>
  <c r="Q71" i="19"/>
  <c r="U71" i="19" s="1"/>
  <c r="P71" i="19"/>
  <c r="T71" i="19" s="1"/>
  <c r="S70" i="19"/>
  <c r="R70" i="19"/>
  <c r="Q70" i="19"/>
  <c r="U70" i="19" s="1"/>
  <c r="P70" i="19"/>
  <c r="T70" i="19" s="1"/>
  <c r="S69" i="19"/>
  <c r="R69" i="19"/>
  <c r="Q69" i="19"/>
  <c r="U69" i="19" s="1"/>
  <c r="P69" i="19"/>
  <c r="T69" i="19" s="1"/>
  <c r="S68" i="19"/>
  <c r="S72" i="19" s="1"/>
  <c r="R68" i="19"/>
  <c r="R72" i="19" s="1"/>
  <c r="Q68" i="19"/>
  <c r="Q72" i="19" s="1"/>
  <c r="P68" i="19"/>
  <c r="O67" i="19"/>
  <c r="N67" i="19"/>
  <c r="M67" i="19"/>
  <c r="L67" i="19"/>
  <c r="K67" i="19"/>
  <c r="J67" i="19"/>
  <c r="I67" i="19"/>
  <c r="H67" i="19"/>
  <c r="G67" i="19"/>
  <c r="F67" i="19"/>
  <c r="E67" i="19"/>
  <c r="D67" i="19"/>
  <c r="S66" i="19"/>
  <c r="R66" i="19"/>
  <c r="Q66" i="19"/>
  <c r="P66" i="19"/>
  <c r="T66" i="19" s="1"/>
  <c r="S65" i="19"/>
  <c r="R65" i="19"/>
  <c r="Q65" i="19"/>
  <c r="P65" i="19"/>
  <c r="T65" i="19" s="1"/>
  <c r="S64" i="19"/>
  <c r="R64" i="19"/>
  <c r="Q64" i="19"/>
  <c r="P64" i="19"/>
  <c r="T64" i="19" s="1"/>
  <c r="U63" i="19"/>
  <c r="S63" i="19"/>
  <c r="R63" i="19"/>
  <c r="R67" i="19" s="1"/>
  <c r="Q63" i="19"/>
  <c r="P63" i="19"/>
  <c r="T63" i="19" s="1"/>
  <c r="T67" i="19" s="1"/>
  <c r="O62" i="19"/>
  <c r="N62" i="19"/>
  <c r="M62" i="19"/>
  <c r="L62" i="19"/>
  <c r="K62" i="19"/>
  <c r="J62" i="19"/>
  <c r="I62" i="19"/>
  <c r="H62" i="19"/>
  <c r="G62" i="19"/>
  <c r="F62" i="19"/>
  <c r="E62" i="19"/>
  <c r="D62" i="19"/>
  <c r="S61" i="19"/>
  <c r="R61" i="19"/>
  <c r="Q61" i="19"/>
  <c r="P61" i="19"/>
  <c r="T61" i="19" s="1"/>
  <c r="U60" i="19"/>
  <c r="S60" i="19"/>
  <c r="R60" i="19"/>
  <c r="Q60" i="19"/>
  <c r="P60" i="19"/>
  <c r="S59" i="19"/>
  <c r="R59" i="19"/>
  <c r="Q59" i="19"/>
  <c r="P59" i="19"/>
  <c r="S58" i="19"/>
  <c r="R58" i="19"/>
  <c r="R62" i="19" s="1"/>
  <c r="Q58" i="19"/>
  <c r="U58" i="19" s="1"/>
  <c r="P58" i="19"/>
  <c r="O57" i="19"/>
  <c r="N57" i="19"/>
  <c r="M57" i="19"/>
  <c r="L57" i="19"/>
  <c r="K57" i="19"/>
  <c r="J57" i="19"/>
  <c r="I57" i="19"/>
  <c r="H57" i="19"/>
  <c r="G57" i="19"/>
  <c r="F57" i="19"/>
  <c r="E57" i="19"/>
  <c r="D57" i="19"/>
  <c r="S56" i="19"/>
  <c r="R56" i="19"/>
  <c r="Q56" i="19"/>
  <c r="P56" i="19"/>
  <c r="T56" i="19" s="1"/>
  <c r="U55" i="19"/>
  <c r="S55" i="19"/>
  <c r="R55" i="19"/>
  <c r="Q55" i="19"/>
  <c r="P55" i="19"/>
  <c r="T55" i="19" s="1"/>
  <c r="S54" i="19"/>
  <c r="R54" i="19"/>
  <c r="Q54" i="19"/>
  <c r="U54" i="19" s="1"/>
  <c r="P54" i="19"/>
  <c r="S53" i="19"/>
  <c r="R53" i="19"/>
  <c r="Q53" i="19"/>
  <c r="P53" i="19"/>
  <c r="P57" i="19" s="1"/>
  <c r="O52" i="19"/>
  <c r="N52" i="19"/>
  <c r="M52" i="19"/>
  <c r="L52" i="19"/>
  <c r="K52" i="19"/>
  <c r="J52" i="19"/>
  <c r="I52" i="19"/>
  <c r="H52" i="19"/>
  <c r="G52" i="19"/>
  <c r="F52" i="19"/>
  <c r="E52" i="19"/>
  <c r="D52" i="19"/>
  <c r="S51" i="19"/>
  <c r="R51" i="19"/>
  <c r="Q51" i="19"/>
  <c r="U51" i="19" s="1"/>
  <c r="P51" i="19"/>
  <c r="T51" i="19" s="1"/>
  <c r="S50" i="19"/>
  <c r="R50" i="19"/>
  <c r="Q50" i="19"/>
  <c r="P50" i="19"/>
  <c r="T50" i="19" s="1"/>
  <c r="S49" i="19"/>
  <c r="R49" i="19"/>
  <c r="Q49" i="19"/>
  <c r="U49" i="19" s="1"/>
  <c r="P49" i="19"/>
  <c r="S48" i="19"/>
  <c r="R48" i="19"/>
  <c r="Q48" i="19"/>
  <c r="Q52" i="19" s="1"/>
  <c r="P48" i="19"/>
  <c r="O47" i="19"/>
  <c r="N47" i="19"/>
  <c r="M47" i="19"/>
  <c r="L47" i="19"/>
  <c r="K47" i="19"/>
  <c r="J47" i="19"/>
  <c r="I47" i="19"/>
  <c r="H47" i="19"/>
  <c r="G47" i="19"/>
  <c r="F47" i="19"/>
  <c r="E47" i="19"/>
  <c r="D47" i="19"/>
  <c r="S46" i="19"/>
  <c r="R46" i="19"/>
  <c r="Q46" i="19"/>
  <c r="U46" i="19" s="1"/>
  <c r="P46" i="19"/>
  <c r="S45" i="19"/>
  <c r="R45" i="19"/>
  <c r="Q45" i="19"/>
  <c r="U45" i="19" s="1"/>
  <c r="P45" i="19"/>
  <c r="S44" i="19"/>
  <c r="R44" i="19"/>
  <c r="Q44" i="19"/>
  <c r="P44" i="19"/>
  <c r="S43" i="19"/>
  <c r="R43" i="19"/>
  <c r="Q43" i="19"/>
  <c r="U43" i="19" s="1"/>
  <c r="P43" i="19"/>
  <c r="O42" i="19"/>
  <c r="N42" i="19"/>
  <c r="M42" i="19"/>
  <c r="L42" i="19"/>
  <c r="K42" i="19"/>
  <c r="J42" i="19"/>
  <c r="I42" i="19"/>
  <c r="H42" i="19"/>
  <c r="G42" i="19"/>
  <c r="F42" i="19"/>
  <c r="E42" i="19"/>
  <c r="D42" i="19"/>
  <c r="S41" i="19"/>
  <c r="R41" i="19"/>
  <c r="Q41" i="19"/>
  <c r="P41" i="19"/>
  <c r="S40" i="19"/>
  <c r="R40" i="19"/>
  <c r="Q40" i="19"/>
  <c r="P40" i="19"/>
  <c r="S39" i="19"/>
  <c r="R39" i="19"/>
  <c r="Q39" i="19"/>
  <c r="U39" i="19" s="1"/>
  <c r="P39" i="19"/>
  <c r="S38" i="19"/>
  <c r="S42" i="19" s="1"/>
  <c r="R38" i="19"/>
  <c r="Q38" i="19"/>
  <c r="P38" i="19"/>
  <c r="P42" i="19" s="1"/>
  <c r="O37" i="19"/>
  <c r="N37" i="19"/>
  <c r="M37" i="19"/>
  <c r="L37" i="19"/>
  <c r="K37" i="19"/>
  <c r="J37" i="19"/>
  <c r="I37" i="19"/>
  <c r="H37" i="19"/>
  <c r="G37" i="19"/>
  <c r="F37" i="19"/>
  <c r="E37" i="19"/>
  <c r="D37" i="19"/>
  <c r="S36" i="19"/>
  <c r="R36" i="19"/>
  <c r="Q36" i="19"/>
  <c r="P36" i="19"/>
  <c r="T36" i="19" s="1"/>
  <c r="S35" i="19"/>
  <c r="R35" i="19"/>
  <c r="Q35" i="19"/>
  <c r="U35" i="19" s="1"/>
  <c r="P35" i="19"/>
  <c r="T35" i="19" s="1"/>
  <c r="S34" i="19"/>
  <c r="R34" i="19"/>
  <c r="Q34" i="19"/>
  <c r="U34" i="19" s="1"/>
  <c r="P34" i="19"/>
  <c r="S33" i="19"/>
  <c r="S37" i="19" s="1"/>
  <c r="R33" i="19"/>
  <c r="Q33" i="19"/>
  <c r="P33" i="19"/>
  <c r="T33" i="19" s="1"/>
  <c r="O32" i="19"/>
  <c r="N32" i="19"/>
  <c r="M32" i="19"/>
  <c r="L32" i="19"/>
  <c r="K32" i="19"/>
  <c r="J32" i="19"/>
  <c r="I32" i="19"/>
  <c r="H32" i="19"/>
  <c r="G32" i="19"/>
  <c r="F32" i="19"/>
  <c r="E32" i="19"/>
  <c r="D32" i="19"/>
  <c r="S31" i="19"/>
  <c r="R31" i="19"/>
  <c r="Q31" i="19"/>
  <c r="U31" i="19" s="1"/>
  <c r="P31" i="19"/>
  <c r="T31" i="19" s="1"/>
  <c r="S30" i="19"/>
  <c r="R30" i="19"/>
  <c r="Q30" i="19"/>
  <c r="P30" i="19"/>
  <c r="T30" i="19" s="1"/>
  <c r="S29" i="19"/>
  <c r="R29" i="19"/>
  <c r="Q29" i="19"/>
  <c r="U29" i="19" s="1"/>
  <c r="P29" i="19"/>
  <c r="T29" i="19" s="1"/>
  <c r="S28" i="19"/>
  <c r="S32" i="19" s="1"/>
  <c r="R28" i="19"/>
  <c r="R32" i="19" s="1"/>
  <c r="Q28" i="19"/>
  <c r="Q32" i="19" s="1"/>
  <c r="P28" i="19"/>
  <c r="O27" i="19"/>
  <c r="N27" i="19"/>
  <c r="M27" i="19"/>
  <c r="L27" i="19"/>
  <c r="K27" i="19"/>
  <c r="J27" i="19"/>
  <c r="I27" i="19"/>
  <c r="H27" i="19"/>
  <c r="G27" i="19"/>
  <c r="F27" i="19"/>
  <c r="E27" i="19"/>
  <c r="D27" i="19"/>
  <c r="S26" i="19"/>
  <c r="R26" i="19"/>
  <c r="Q26" i="19"/>
  <c r="U26" i="19" s="1"/>
  <c r="P26" i="19"/>
  <c r="S25" i="19"/>
  <c r="R25" i="19"/>
  <c r="Q25" i="19"/>
  <c r="U25" i="19" s="1"/>
  <c r="P25" i="19"/>
  <c r="T25" i="19" s="1"/>
  <c r="S24" i="19"/>
  <c r="R24" i="19"/>
  <c r="Q24" i="19"/>
  <c r="P24" i="19"/>
  <c r="T24" i="19" s="1"/>
  <c r="S23" i="19"/>
  <c r="R23" i="19"/>
  <c r="R27" i="19" s="1"/>
  <c r="Q23" i="19"/>
  <c r="U23" i="19" s="1"/>
  <c r="P23" i="19"/>
  <c r="O22" i="19"/>
  <c r="N22" i="19"/>
  <c r="M22" i="19"/>
  <c r="L22" i="19"/>
  <c r="K22" i="19"/>
  <c r="J22" i="19"/>
  <c r="I22" i="19"/>
  <c r="H22" i="19"/>
  <c r="G22" i="19"/>
  <c r="F22" i="19"/>
  <c r="E22" i="19"/>
  <c r="D22" i="19"/>
  <c r="U21" i="19"/>
  <c r="S21" i="19"/>
  <c r="R21" i="19"/>
  <c r="Q21" i="19"/>
  <c r="P21" i="19"/>
  <c r="S20" i="19"/>
  <c r="R20" i="19"/>
  <c r="Q20" i="19"/>
  <c r="U20" i="19" s="1"/>
  <c r="P20" i="19"/>
  <c r="S19" i="19"/>
  <c r="R19" i="19"/>
  <c r="Q19" i="19"/>
  <c r="U19" i="19" s="1"/>
  <c r="P19" i="19"/>
  <c r="S18" i="19"/>
  <c r="S22" i="19" s="1"/>
  <c r="R18" i="19"/>
  <c r="Q18" i="19"/>
  <c r="P18" i="19"/>
  <c r="P22" i="19" s="1"/>
  <c r="O17" i="19"/>
  <c r="N17" i="19"/>
  <c r="M17" i="19"/>
  <c r="L17" i="19"/>
  <c r="K17" i="19"/>
  <c r="J17" i="19"/>
  <c r="I17" i="19"/>
  <c r="H17" i="19"/>
  <c r="G17" i="19"/>
  <c r="F17" i="19"/>
  <c r="E17" i="19"/>
  <c r="D17" i="19"/>
  <c r="S16" i="19"/>
  <c r="R16" i="19"/>
  <c r="Q16" i="19"/>
  <c r="P16" i="19"/>
  <c r="T16" i="19" s="1"/>
  <c r="U15" i="19"/>
  <c r="S15" i="19"/>
  <c r="R15" i="19"/>
  <c r="Q15" i="19"/>
  <c r="P15" i="19"/>
  <c r="T15" i="19" s="1"/>
  <c r="S14" i="19"/>
  <c r="R14" i="19"/>
  <c r="Q14" i="19"/>
  <c r="P14" i="19"/>
  <c r="S13" i="19"/>
  <c r="R13" i="19"/>
  <c r="R17" i="19" s="1"/>
  <c r="Q13" i="19"/>
  <c r="P13" i="19"/>
  <c r="P17" i="19" s="1"/>
  <c r="O12" i="19"/>
  <c r="N12" i="19"/>
  <c r="M12" i="19"/>
  <c r="L12" i="19"/>
  <c r="K12" i="19"/>
  <c r="J12" i="19"/>
  <c r="I12" i="19"/>
  <c r="H12" i="19"/>
  <c r="G12" i="19"/>
  <c r="F12" i="19"/>
  <c r="E12" i="19"/>
  <c r="D12" i="19"/>
  <c r="R11" i="19"/>
  <c r="Q11" i="19"/>
  <c r="P11" i="19"/>
  <c r="T11" i="19" s="1"/>
  <c r="S10" i="19"/>
  <c r="R10" i="19"/>
  <c r="Q10" i="19"/>
  <c r="P10" i="19"/>
  <c r="T10" i="19" s="1"/>
  <c r="U9" i="19"/>
  <c r="S9" i="19"/>
  <c r="R9" i="19"/>
  <c r="Q9" i="19"/>
  <c r="P9" i="19"/>
  <c r="S8" i="19"/>
  <c r="R8" i="19"/>
  <c r="Q8" i="19"/>
  <c r="P8" i="19"/>
  <c r="P12" i="19" s="1"/>
  <c r="M29" i="16"/>
  <c r="J10" i="14"/>
  <c r="I10" i="14"/>
  <c r="H10" i="14"/>
  <c r="G10" i="14"/>
  <c r="F10" i="14"/>
  <c r="F149" i="14" s="1"/>
  <c r="E10" i="14"/>
  <c r="E149" i="14" s="1"/>
  <c r="D10" i="14"/>
  <c r="D149" i="14" s="1"/>
  <c r="H13" i="18"/>
  <c r="G13" i="18"/>
  <c r="D13" i="18"/>
  <c r="H12" i="18"/>
  <c r="F12" i="18"/>
  <c r="G12" i="18"/>
  <c r="D12" i="18"/>
  <c r="E12" i="18"/>
  <c r="H9" i="18"/>
  <c r="G9" i="18"/>
  <c r="D9" i="18"/>
  <c r="E9" i="18"/>
  <c r="I7" i="18"/>
  <c r="F7" i="18"/>
  <c r="D7" i="18"/>
  <c r="E7" i="18"/>
  <c r="U10" i="19" l="1"/>
  <c r="T19" i="19"/>
  <c r="T21" i="19"/>
  <c r="U40" i="19"/>
  <c r="U41" i="19"/>
  <c r="T44" i="19"/>
  <c r="T45" i="19"/>
  <c r="Q47" i="19"/>
  <c r="T59" i="19"/>
  <c r="T60" i="19"/>
  <c r="U65" i="19"/>
  <c r="U66" i="19"/>
  <c r="Q112" i="19"/>
  <c r="U140" i="19"/>
  <c r="U141" i="19"/>
  <c r="U144" i="19"/>
  <c r="U146" i="19"/>
  <c r="U149" i="19"/>
  <c r="U150" i="19"/>
  <c r="U154" i="19"/>
  <c r="U155" i="19"/>
  <c r="U156" i="19"/>
  <c r="U158" i="19"/>
  <c r="U162" i="19" s="1"/>
  <c r="U160" i="19"/>
  <c r="U161" i="19"/>
  <c r="Q162" i="19"/>
  <c r="U169" i="19"/>
  <c r="U170" i="19"/>
  <c r="U174" i="19"/>
  <c r="U175" i="19"/>
  <c r="U176" i="19"/>
  <c r="U180" i="19"/>
  <c r="U181" i="19"/>
  <c r="S12" i="19"/>
  <c r="R42" i="19"/>
  <c r="T49" i="19"/>
  <c r="S52" i="19"/>
  <c r="Q62" i="19"/>
  <c r="R92" i="19"/>
  <c r="T99" i="19"/>
  <c r="T100" i="19"/>
  <c r="T116" i="19"/>
  <c r="R147" i="19"/>
  <c r="R22" i="19"/>
  <c r="P37" i="19"/>
  <c r="P87" i="19"/>
  <c r="T86" i="19"/>
  <c r="S97" i="19"/>
  <c r="U98" i="19"/>
  <c r="U99" i="19"/>
  <c r="Q102" i="19"/>
  <c r="T104" i="19"/>
  <c r="T106" i="19"/>
  <c r="U115" i="19"/>
  <c r="U116" i="19"/>
  <c r="T118" i="19"/>
  <c r="S147" i="19"/>
  <c r="Q17" i="19"/>
  <c r="T39" i="19"/>
  <c r="T41" i="19"/>
  <c r="P47" i="19"/>
  <c r="R52" i="19"/>
  <c r="Q57" i="19"/>
  <c r="P62" i="19"/>
  <c r="S62" i="19"/>
  <c r="P67" i="19"/>
  <c r="R117" i="19"/>
  <c r="Q122" i="19"/>
  <c r="P122" i="19"/>
  <c r="P162" i="19"/>
  <c r="K17" i="20"/>
  <c r="N10" i="14"/>
  <c r="J12" i="18"/>
  <c r="H7" i="18"/>
  <c r="J7" i="18" s="1"/>
  <c r="E11" i="18"/>
  <c r="G11" i="18"/>
  <c r="I11" i="18"/>
  <c r="E13" i="18"/>
  <c r="G7" i="18"/>
  <c r="I10" i="18"/>
  <c r="F13" i="18"/>
  <c r="J13" i="18" s="1"/>
  <c r="D11" i="18"/>
  <c r="H10" i="18"/>
  <c r="T88" i="19"/>
  <c r="F183" i="19"/>
  <c r="F9" i="18"/>
  <c r="J9" i="18" s="1"/>
  <c r="I12" i="18"/>
  <c r="K12" i="18" s="1"/>
  <c r="G10" i="18"/>
  <c r="U11" i="19"/>
  <c r="Q12" i="19"/>
  <c r="Q27" i="19"/>
  <c r="I9" i="18"/>
  <c r="K9" i="18" s="1"/>
  <c r="F11" i="18"/>
  <c r="F10" i="18"/>
  <c r="U47" i="19"/>
  <c r="T53" i="19"/>
  <c r="G183" i="19"/>
  <c r="I13" i="18"/>
  <c r="H11" i="18"/>
  <c r="T8" i="19"/>
  <c r="T103" i="19"/>
  <c r="T178" i="19"/>
  <c r="P27" i="19"/>
  <c r="Q37" i="19"/>
  <c r="R47" i="19"/>
  <c r="S57" i="19"/>
  <c r="S67" i="19"/>
  <c r="U64" i="19"/>
  <c r="U67" i="19" s="1"/>
  <c r="U178" i="19"/>
  <c r="D10" i="18"/>
  <c r="U8" i="19"/>
  <c r="T9" i="19"/>
  <c r="S17" i="19"/>
  <c r="U16" i="19"/>
  <c r="U17" i="19" s="1"/>
  <c r="Q22" i="19"/>
  <c r="S27" i="19"/>
  <c r="U24" i="19"/>
  <c r="U27" i="19" s="1"/>
  <c r="U30" i="19"/>
  <c r="U33" i="19"/>
  <c r="U36" i="19"/>
  <c r="Q42" i="19"/>
  <c r="S47" i="19"/>
  <c r="U44" i="19"/>
  <c r="U50" i="19"/>
  <c r="U53" i="19"/>
  <c r="U56" i="19"/>
  <c r="Q67" i="19"/>
  <c r="P82" i="19"/>
  <c r="T78" i="19"/>
  <c r="U88" i="19"/>
  <c r="T138" i="19"/>
  <c r="T162" i="19"/>
  <c r="N183" i="19"/>
  <c r="R12" i="19"/>
  <c r="T13" i="19"/>
  <c r="T14" i="19"/>
  <c r="T20" i="19"/>
  <c r="T23" i="19"/>
  <c r="T26" i="19"/>
  <c r="P32" i="19"/>
  <c r="R37" i="19"/>
  <c r="T34" i="19"/>
  <c r="T37" i="19" s="1"/>
  <c r="T40" i="19"/>
  <c r="T43" i="19"/>
  <c r="T46" i="19"/>
  <c r="P52" i="19"/>
  <c r="T54" i="19"/>
  <c r="U61" i="19"/>
  <c r="P77" i="19"/>
  <c r="T79" i="19"/>
  <c r="T119" i="19"/>
  <c r="U138" i="19"/>
  <c r="O183" i="19"/>
  <c r="T18" i="19"/>
  <c r="T28" i="19"/>
  <c r="T32" i="19" s="1"/>
  <c r="T38" i="19"/>
  <c r="T48" i="19"/>
  <c r="T52" i="19" s="1"/>
  <c r="R57" i="19"/>
  <c r="T68" i="19"/>
  <c r="T72" i="19" s="1"/>
  <c r="U68" i="19"/>
  <c r="U72" i="19" s="1"/>
  <c r="P72" i="19"/>
  <c r="T73" i="19"/>
  <c r="Q82" i="19"/>
  <c r="U78" i="19"/>
  <c r="U81" i="19"/>
  <c r="T83" i="19"/>
  <c r="T84" i="19"/>
  <c r="T89" i="19"/>
  <c r="T90" i="19"/>
  <c r="T93" i="19"/>
  <c r="T97" i="19" s="1"/>
  <c r="S102" i="19"/>
  <c r="T101" i="19"/>
  <c r="T105" i="19"/>
  <c r="T108" i="19"/>
  <c r="T112" i="19" s="1"/>
  <c r="R122" i="19"/>
  <c r="T120" i="19"/>
  <c r="T124" i="19"/>
  <c r="R152" i="19"/>
  <c r="J183" i="19"/>
  <c r="D183" i="19"/>
  <c r="H183" i="19"/>
  <c r="L183" i="19"/>
  <c r="U18" i="19"/>
  <c r="U22" i="19" s="1"/>
  <c r="U28" i="19"/>
  <c r="U38" i="19"/>
  <c r="U42" i="19" s="1"/>
  <c r="U48" i="19"/>
  <c r="U59" i="19"/>
  <c r="U62" i="19" s="1"/>
  <c r="T74" i="19"/>
  <c r="Q97" i="19"/>
  <c r="P102" i="19"/>
  <c r="T98" i="19"/>
  <c r="T102" i="19" s="1"/>
  <c r="R107" i="19"/>
  <c r="P117" i="19"/>
  <c r="T113" i="19"/>
  <c r="T117" i="19" s="1"/>
  <c r="S152" i="19"/>
  <c r="K183" i="19"/>
  <c r="E183" i="19"/>
  <c r="I183" i="19"/>
  <c r="M183" i="19"/>
  <c r="T58" i="19"/>
  <c r="Q77" i="19"/>
  <c r="S82" i="19"/>
  <c r="U79" i="19"/>
  <c r="U85" i="19"/>
  <c r="U91" i="19"/>
  <c r="Q117" i="19"/>
  <c r="S122" i="19"/>
  <c r="U119" i="19"/>
  <c r="U122" i="19" s="1"/>
  <c r="P127" i="19"/>
  <c r="T123" i="19"/>
  <c r="U125" i="19"/>
  <c r="T128" i="19"/>
  <c r="T131" i="19"/>
  <c r="P137" i="19"/>
  <c r="R142" i="19"/>
  <c r="T139" i="19"/>
  <c r="T145" i="19"/>
  <c r="T148" i="19"/>
  <c r="T151" i="19"/>
  <c r="P157" i="19"/>
  <c r="R162" i="19"/>
  <c r="T159" i="19"/>
  <c r="T165" i="19"/>
  <c r="T168" i="19"/>
  <c r="T171" i="19"/>
  <c r="P177" i="19"/>
  <c r="R182" i="19"/>
  <c r="R183" i="19" s="1"/>
  <c r="T179" i="19"/>
  <c r="S92" i="19"/>
  <c r="U89" i="19"/>
  <c r="U95" i="19"/>
  <c r="U101" i="19"/>
  <c r="Q127" i="19"/>
  <c r="U128" i="19"/>
  <c r="U131" i="19"/>
  <c r="Q137" i="19"/>
  <c r="S142" i="19"/>
  <c r="U139" i="19"/>
  <c r="U145" i="19"/>
  <c r="U148" i="19"/>
  <c r="U151" i="19"/>
  <c r="Q157" i="19"/>
  <c r="S162" i="19"/>
  <c r="U159" i="19"/>
  <c r="U165" i="19"/>
  <c r="U168" i="19"/>
  <c r="U171" i="19"/>
  <c r="Q177" i="19"/>
  <c r="S182" i="19"/>
  <c r="U179" i="19"/>
  <c r="T133" i="19"/>
  <c r="T137" i="19" s="1"/>
  <c r="T143" i="19"/>
  <c r="T153" i="19"/>
  <c r="T157" i="19" s="1"/>
  <c r="T163" i="19"/>
  <c r="T173" i="19"/>
  <c r="T177" i="19" s="1"/>
  <c r="U73" i="19"/>
  <c r="U77" i="19" s="1"/>
  <c r="U83" i="19"/>
  <c r="U87" i="19" s="1"/>
  <c r="U93" i="19"/>
  <c r="U103" i="19"/>
  <c r="U107" i="19" s="1"/>
  <c r="U113" i="19"/>
  <c r="U123" i="19"/>
  <c r="U133" i="19"/>
  <c r="U137" i="19" s="1"/>
  <c r="U143" i="19"/>
  <c r="U147" i="19" s="1"/>
  <c r="U153" i="19"/>
  <c r="U163" i="19"/>
  <c r="U167" i="19" s="1"/>
  <c r="U173" i="19"/>
  <c r="F14" i="18" l="1"/>
  <c r="U157" i="19"/>
  <c r="U117" i="19"/>
  <c r="U102" i="19"/>
  <c r="T62" i="19"/>
  <c r="T182" i="19"/>
  <c r="U177" i="19"/>
  <c r="Q183" i="19"/>
  <c r="P183" i="19"/>
  <c r="T127" i="19"/>
  <c r="T77" i="19"/>
  <c r="T122" i="19"/>
  <c r="T142" i="19"/>
  <c r="U12" i="19"/>
  <c r="F149" i="6"/>
  <c r="K13" i="18"/>
  <c r="I14" i="18"/>
  <c r="T12" i="19"/>
  <c r="J11" i="18"/>
  <c r="U97" i="19"/>
  <c r="U52" i="19"/>
  <c r="T87" i="19"/>
  <c r="T22" i="19"/>
  <c r="U182" i="19"/>
  <c r="D14" i="18"/>
  <c r="G14" i="18"/>
  <c r="U127" i="19"/>
  <c r="T107" i="19"/>
  <c r="T92" i="19"/>
  <c r="K11" i="18"/>
  <c r="T167" i="19"/>
  <c r="U172" i="19"/>
  <c r="U132" i="19"/>
  <c r="T152" i="19"/>
  <c r="U142" i="19"/>
  <c r="T47" i="19"/>
  <c r="U37" i="19"/>
  <c r="M10" i="14"/>
  <c r="S183" i="19"/>
  <c r="T17" i="19"/>
  <c r="U92" i="19"/>
  <c r="J10" i="18"/>
  <c r="T147" i="19"/>
  <c r="U152" i="19"/>
  <c r="T172" i="19"/>
  <c r="T132" i="19"/>
  <c r="U32" i="19"/>
  <c r="U82" i="19"/>
  <c r="T42" i="19"/>
  <c r="T27" i="19"/>
  <c r="T82" i="19"/>
  <c r="U57" i="19"/>
  <c r="T57" i="19"/>
  <c r="K7" i="18"/>
  <c r="E10" i="18"/>
  <c r="H14" i="18"/>
  <c r="D16" i="20" l="1"/>
  <c r="T183" i="19"/>
  <c r="U183" i="19"/>
  <c r="J14" i="18"/>
  <c r="F16" i="18" s="1"/>
  <c r="K10" i="18"/>
  <c r="E14" i="18"/>
  <c r="F17" i="20" l="1"/>
  <c r="H17" i="20"/>
  <c r="H16" i="20"/>
  <c r="F16" i="20"/>
  <c r="D17" i="20"/>
  <c r="D150" i="20" s="1"/>
  <c r="D16" i="18"/>
  <c r="H16" i="18"/>
  <c r="K14" i="18"/>
  <c r="F150" i="20" l="1"/>
  <c r="J17" i="20"/>
  <c r="J16" i="18"/>
  <c r="I16" i="18"/>
  <c r="G16" i="18"/>
  <c r="E16" i="18"/>
  <c r="K16" i="18" l="1"/>
</calcChain>
</file>

<file path=xl/sharedStrings.xml><?xml version="1.0" encoding="utf-8"?>
<sst xmlns="http://schemas.openxmlformats.org/spreadsheetml/2006/main" count="1963" uniqueCount="722">
  <si>
    <t>ANEXA Nr. 06</t>
  </si>
  <si>
    <t xml:space="preserve">Informaţie privind actele juridice pentru fiecare obiect de achiziţie în parte, </t>
  </si>
  <si>
    <t>CPV</t>
  </si>
  <si>
    <t>Denumirea bunurilor, lucrărilor, serviciilor</t>
  </si>
  <si>
    <t>Total contracte</t>
  </si>
  <si>
    <t>Acorduri adiţionale de majorare</t>
  </si>
  <si>
    <t>Acorduri adiţionale de mișorare/reziliere</t>
  </si>
  <si>
    <t>Alte acorduri adiţionale</t>
  </si>
  <si>
    <t>Total contracte și acorduri adiţionale</t>
  </si>
  <si>
    <t>Suma totală (MDL, inclusiv TVA)</t>
  </si>
  <si>
    <t>Ponderea fiecărei categorii în suma totală a contractelor (%)</t>
  </si>
  <si>
    <t>Ponderea fiecări categorii după numărul de contracte (%)</t>
  </si>
  <si>
    <t>Nr.</t>
  </si>
  <si>
    <t>Suma (MDL, inclusiv TVA)</t>
  </si>
  <si>
    <t>10 (3+5+7+9)</t>
  </si>
  <si>
    <t>11 (4+6+8)</t>
  </si>
  <si>
    <t>030</t>
  </si>
  <si>
    <t>Produse agricole, de fermă, de pescuit, de silvicultură şi produse conexe</t>
  </si>
  <si>
    <t>031</t>
  </si>
  <si>
    <t>Produse agricole şi horticole</t>
  </si>
  <si>
    <t>032</t>
  </si>
  <si>
    <t>Cereale, cartofi, legume, fructe şi fructe cu coajă</t>
  </si>
  <si>
    <t>033</t>
  </si>
  <si>
    <t>Produse agricole, de vânătoare şi de pescuit</t>
  </si>
  <si>
    <t>034</t>
  </si>
  <si>
    <t>Produse de silvicultură şi de exploatare forestieră</t>
  </si>
  <si>
    <t>090</t>
  </si>
  <si>
    <t>Produse petroliere, combustibil, electricitate şi alte surse de energie</t>
  </si>
  <si>
    <t>091</t>
  </si>
  <si>
    <t>Combustibili</t>
  </si>
  <si>
    <t>092</t>
  </si>
  <si>
    <t>Petrol, cărbune şi produse petroliere</t>
  </si>
  <si>
    <t>142</t>
  </si>
  <si>
    <t>Nisip şi argilă</t>
  </si>
  <si>
    <t>143</t>
  </si>
  <si>
    <t>Produse anorganice chimice şi îngrăşăminte minerale</t>
  </si>
  <si>
    <t>150</t>
  </si>
  <si>
    <t>Alimenter, băuturi, tutun şi produse conexe</t>
  </si>
  <si>
    <t>151</t>
  </si>
  <si>
    <t>Carne</t>
  </si>
  <si>
    <t>155</t>
  </si>
  <si>
    <t>Produse lactate</t>
  </si>
  <si>
    <t>157</t>
  </si>
  <si>
    <t>Furaje</t>
  </si>
  <si>
    <t>158</t>
  </si>
  <si>
    <t>Diverse produse alimentare</t>
  </si>
  <si>
    <t>167</t>
  </si>
  <si>
    <t>Tractoare</t>
  </si>
  <si>
    <t>180</t>
  </si>
  <si>
    <t>Îmbrăcăminte, încălţăminte, articole de voiaj şi accesorii</t>
  </si>
  <si>
    <t>181</t>
  </si>
  <si>
    <t>Îmbrăcăminte de uz profesional, îmbrăcăminte specială de lucru şi accesorii</t>
  </si>
  <si>
    <t>182</t>
  </si>
  <si>
    <t>Îmbrăcăminte de exterior</t>
  </si>
  <si>
    <t>184</t>
  </si>
  <si>
    <t>Îmbrăcăminte specială şi accesorii</t>
  </si>
  <si>
    <t>185</t>
  </si>
  <si>
    <t>Bijuterii, ceasuri şi articole conexe</t>
  </si>
  <si>
    <t>220</t>
  </si>
  <si>
    <t>Imprimate şi produse conexe</t>
  </si>
  <si>
    <t>222</t>
  </si>
  <si>
    <t>Ziare, reviste specializate, periodice şi reviste</t>
  </si>
  <si>
    <t>224</t>
  </si>
  <si>
    <t>Timbre, carnete de cecuri, bancnote, acţiuni, materiale publicitare, cataloage şi manuale</t>
  </si>
  <si>
    <t>228</t>
  </si>
  <si>
    <t>Registre, registre contabile, clasoare, formulare şi alte articole imprimate de papetărie din hârtie sau din carton</t>
  </si>
  <si>
    <t>240</t>
  </si>
  <si>
    <t>Produse chimice</t>
  </si>
  <si>
    <t>241</t>
  </si>
  <si>
    <t>Gaze</t>
  </si>
  <si>
    <t>243</t>
  </si>
  <si>
    <t>Produse chimice anorganice şi organice de bază</t>
  </si>
  <si>
    <t>244</t>
  </si>
  <si>
    <t>Îngrăşăminte şi compuşi azotaţi</t>
  </si>
  <si>
    <t>249</t>
  </si>
  <si>
    <t>Produse chimice fine şi produse chimice variate</t>
  </si>
  <si>
    <t>300</t>
  </si>
  <si>
    <t>Echipament informatic şi accesorii de birou, cu excepţia mobilierului şi a pachetelor software</t>
  </si>
  <si>
    <t>301</t>
  </si>
  <si>
    <t>Maşini, echipament şi accesorii de birou, cu excepţia computerelor, a imprimantelor şi a mobilierului</t>
  </si>
  <si>
    <t>302</t>
  </si>
  <si>
    <t>Echipament şi accesorii pentru computer</t>
  </si>
  <si>
    <t>311</t>
  </si>
  <si>
    <t>Motoare, generatoare şi transformatoare electrice</t>
  </si>
  <si>
    <t>315</t>
  </si>
  <si>
    <t>Aparatură de iluminat şi lămpi electrice</t>
  </si>
  <si>
    <t>316</t>
  </si>
  <si>
    <t>Echipament electric</t>
  </si>
  <si>
    <t>320</t>
  </si>
  <si>
    <t>Echipament de radio, televiziune, comunicaţii, telecomunicaţii şi articole conexe</t>
  </si>
  <si>
    <t>323</t>
  </si>
  <si>
    <t>Receptoare de televiziune şi de radio şi aparate de înregistrare sau de redare a sunetului sau a imaginii</t>
  </si>
  <si>
    <t>330</t>
  </si>
  <si>
    <t>Echipamente medicale, produse farmaceutice şi produse de îngrijire personală</t>
  </si>
  <si>
    <t>331</t>
  </si>
  <si>
    <t>Echipamente medicale</t>
  </si>
  <si>
    <t>336</t>
  </si>
  <si>
    <t>Produse farmaceutice</t>
  </si>
  <si>
    <t>337</t>
  </si>
  <si>
    <t>Produse de îngrijire personală</t>
  </si>
  <si>
    <t>340</t>
  </si>
  <si>
    <t>Echipamente de transport şi produse auxiliare pentru transport</t>
  </si>
  <si>
    <t>341</t>
  </si>
  <si>
    <t>Autovehicule</t>
  </si>
  <si>
    <t>343</t>
  </si>
  <si>
    <t>Piese şi accesorii pentru vehicule şi pentru motoare de vehicule</t>
  </si>
  <si>
    <t>345</t>
  </si>
  <si>
    <t>Nave şi ambarcaţiuni</t>
  </si>
  <si>
    <t>349</t>
  </si>
  <si>
    <t>Diverse echipamente de transport şi piese de schimb</t>
  </si>
  <si>
    <t>374</t>
  </si>
  <si>
    <t>Articole şi echipament de sport</t>
  </si>
  <si>
    <t>375</t>
  </si>
  <si>
    <t>Jocuri şi jucării; atracţii de bâlci</t>
  </si>
  <si>
    <t>380</t>
  </si>
  <si>
    <t>Echipamente de laborator, optice şi de precizie (cu excepţia ochelarilor)</t>
  </si>
  <si>
    <t>385</t>
  </si>
  <si>
    <t>Aparate de control şi de testare</t>
  </si>
  <si>
    <t>390</t>
  </si>
  <si>
    <t>Mobilă (inclusiv mobilă de birou), accesorii de mobilier, aparate de uz casnic (exclusiv dispozitive de iluminat) şi produse de curăţat</t>
  </si>
  <si>
    <t>391</t>
  </si>
  <si>
    <t>Mobilier</t>
  </si>
  <si>
    <t>392</t>
  </si>
  <si>
    <t>Accesorii de mobilier</t>
  </si>
  <si>
    <t>393</t>
  </si>
  <si>
    <t>Diverse echipamente</t>
  </si>
  <si>
    <t>395</t>
  </si>
  <si>
    <t>Articole textile</t>
  </si>
  <si>
    <t>397</t>
  </si>
  <si>
    <t>Aparate de uz casnic</t>
  </si>
  <si>
    <t>398</t>
  </si>
  <si>
    <t>Produse de curăţat şi de lustruit</t>
  </si>
  <si>
    <t>422</t>
  </si>
  <si>
    <t>Utilaje de prelucrare a alimentelor, a băuturilor şi a tutunului şi accesorii ale acestora</t>
  </si>
  <si>
    <t>425</t>
  </si>
  <si>
    <t>Echipamente de răcire şi de ventilare</t>
  </si>
  <si>
    <t>429</t>
  </si>
  <si>
    <t>Diverse utilaje de uz general şi special</t>
  </si>
  <si>
    <t>432</t>
  </si>
  <si>
    <t>Utilaje pentru terasamente, utilaje de excavare şi piese ale acestora</t>
  </si>
  <si>
    <t>441</t>
  </si>
  <si>
    <t>Materiale de construcţii şi articole conexe</t>
  </si>
  <si>
    <t>442</t>
  </si>
  <si>
    <t>Produse structurale</t>
  </si>
  <si>
    <t>445</t>
  </si>
  <si>
    <t>Scule, lacăte, chei, balamale, dispozitive de fixare, lanţuri şi resorturi</t>
  </si>
  <si>
    <t>446</t>
  </si>
  <si>
    <t>Cisterne, rezervoare şi containere; radiatoare şi boilere pentru încălzirea centrală</t>
  </si>
  <si>
    <t>450</t>
  </si>
  <si>
    <t>Lucrări de construcţii</t>
  </si>
  <si>
    <t>451</t>
  </si>
  <si>
    <t>Lucrări de pregătire a şantierului</t>
  </si>
  <si>
    <t>452</t>
  </si>
  <si>
    <t>Lucrări de construcţii complete sau parţiale şi lucrări publice</t>
  </si>
  <si>
    <t>453</t>
  </si>
  <si>
    <t>Lucrări de instalaţii pentru clădiri</t>
  </si>
  <si>
    <t>454</t>
  </si>
  <si>
    <t>Lucrări de finisare a construcţiilor</t>
  </si>
  <si>
    <t>455</t>
  </si>
  <si>
    <t>Închiriere de utilaje şi de echipament de construcţii şi de lucrări publice cu operator</t>
  </si>
  <si>
    <t>480</t>
  </si>
  <si>
    <t>Pachete software şi sisteme informatice</t>
  </si>
  <si>
    <t>500</t>
  </si>
  <si>
    <t>Servicii de reparare şi întreţinere</t>
  </si>
  <si>
    <t>501</t>
  </si>
  <si>
    <t>Servicii de reparare şi de întreţinere a vehiculelor şi a echipamentelor aferente şi servicii</t>
  </si>
  <si>
    <t>502</t>
  </si>
  <si>
    <t>Servicii de reparare şi de întreţinere şi servicii conexe pentru mijloacele de transport aerian, feroviar, rutier şi maritim</t>
  </si>
  <si>
    <t>503</t>
  </si>
  <si>
    <t>Servicii de reparare şi de întreţinere şi servicii conexe pentru computere personale, pentru echipament de telecomunicaţii şi pentru echipament audiovizual</t>
  </si>
  <si>
    <t>504</t>
  </si>
  <si>
    <t>Servicii de reparare şi de întreţinere a echipamentului medical şi de precizie</t>
  </si>
  <si>
    <t>505</t>
  </si>
  <si>
    <t>Servicii de reparare şi de întreţinere a pompelor, a vanelor, a robinetelor, a containerelor de metal şi a maşinilor</t>
  </si>
  <si>
    <t>507</t>
  </si>
  <si>
    <t>Servicii de reparare şi de întreţinere a instalaţiilor de construcţii</t>
  </si>
  <si>
    <t>551</t>
  </si>
  <si>
    <t>Servicii hoteliere</t>
  </si>
  <si>
    <t>552</t>
  </si>
  <si>
    <t>Campinguri şi alte tipuri de cazare decât cea hotelieră</t>
  </si>
  <si>
    <t>553</t>
  </si>
  <si>
    <t>Servicii de restaurant şi de servire a mâncării</t>
  </si>
  <si>
    <t>555</t>
  </si>
  <si>
    <t>Servicii de servire a băuturilor</t>
  </si>
  <si>
    <t>559</t>
  </si>
  <si>
    <t>Servicii de cantină şi servicii de catering</t>
  </si>
  <si>
    <t>600</t>
  </si>
  <si>
    <t>Servicii de transport (cu excepţia transportului de deşeuri)</t>
  </si>
  <si>
    <t>601</t>
  </si>
  <si>
    <t>Servicii de transport rutier</t>
  </si>
  <si>
    <t>604</t>
  </si>
  <si>
    <t>Servicii de transport aerian</t>
  </si>
  <si>
    <t>630</t>
  </si>
  <si>
    <t>Servicii de transport anexe şi conexe; servicii de agenţii de turism</t>
  </si>
  <si>
    <t>641</t>
  </si>
  <si>
    <t>Servicii poştale şi de curierat</t>
  </si>
  <si>
    <t>642</t>
  </si>
  <si>
    <t>Servicii de telecomunicaţii</t>
  </si>
  <si>
    <t>650</t>
  </si>
  <si>
    <t>Utilităţi publice</t>
  </si>
  <si>
    <t>661</t>
  </si>
  <si>
    <t>Servicii bancare</t>
  </si>
  <si>
    <t>665</t>
  </si>
  <si>
    <t>Servicii de asigurare şi de pensie</t>
  </si>
  <si>
    <t>700</t>
  </si>
  <si>
    <t>Servicii imobiliare</t>
  </si>
  <si>
    <t>710</t>
  </si>
  <si>
    <t>Servicii de arhitectură, de construcţii, de inginerie şi de inspecţie</t>
  </si>
  <si>
    <t>712</t>
  </si>
  <si>
    <t>Servicii de arhitectură şi servicii conexe</t>
  </si>
  <si>
    <t>713</t>
  </si>
  <si>
    <t>Servicii de inginerie</t>
  </si>
  <si>
    <t>714</t>
  </si>
  <si>
    <t>Servicii de urbanism şi de arhitectură peisagistică</t>
  </si>
  <si>
    <t>715</t>
  </si>
  <si>
    <t>Servicii privind construcţiile</t>
  </si>
  <si>
    <t>720</t>
  </si>
  <si>
    <t>Servicii IT: consultanţă, dezvoltare de software, internet şi asistenţă</t>
  </si>
  <si>
    <t>722</t>
  </si>
  <si>
    <t>Servicii de programare şi de consultanţă software</t>
  </si>
  <si>
    <t>723</t>
  </si>
  <si>
    <t>Servicii de înlocuire de date</t>
  </si>
  <si>
    <t>724</t>
  </si>
  <si>
    <t>Servicii de internet</t>
  </si>
  <si>
    <t>725</t>
  </si>
  <si>
    <t>Servicii informatice</t>
  </si>
  <si>
    <t>730</t>
  </si>
  <si>
    <t>Servicii de cercetare şi de dezvoltare şi servicii conexe de consultanţă</t>
  </si>
  <si>
    <t>752</t>
  </si>
  <si>
    <t>Prestări de servicii pentru comunitate</t>
  </si>
  <si>
    <t>771</t>
  </si>
  <si>
    <t>Servicii în agricultură</t>
  </si>
  <si>
    <t>772</t>
  </si>
  <si>
    <t>Servicii pentru silvicultură</t>
  </si>
  <si>
    <t>773</t>
  </si>
  <si>
    <t>Servicii pentru horticultură</t>
  </si>
  <si>
    <t>791</t>
  </si>
  <si>
    <t>Servicii juridice</t>
  </si>
  <si>
    <t>793</t>
  </si>
  <si>
    <t>Studii de piaţă şi cercetare economică: sondaje şi statistici</t>
  </si>
  <si>
    <t>797</t>
  </si>
  <si>
    <t>Servicii de investigaţie şi de siguranţă</t>
  </si>
  <si>
    <t>798</t>
  </si>
  <si>
    <t>Servicii tipografice şi servicii conexe</t>
  </si>
  <si>
    <t>799</t>
  </si>
  <si>
    <t>Diverse servicii comerciale şi servicii conexe</t>
  </si>
  <si>
    <t>850</t>
  </si>
  <si>
    <t>Servicii de sănătate şi servicii de asistenţă socială</t>
  </si>
  <si>
    <t>851</t>
  </si>
  <si>
    <t>Servicii de sănătate</t>
  </si>
  <si>
    <t>852</t>
  </si>
  <si>
    <t>Servicii veterinare</t>
  </si>
  <si>
    <t>853</t>
  </si>
  <si>
    <t>Servicii de asistenţă socială şi servicii conexe</t>
  </si>
  <si>
    <t>900</t>
  </si>
  <si>
    <t>Servicii de evacuare a apelor reziduale, de eliminare a deşeurilor, de igienizare şi servicii privind mediul</t>
  </si>
  <si>
    <t>906</t>
  </si>
  <si>
    <t>Servicii de curăţenie şi igienizare în mediul urban sau rural şi servicii conexe</t>
  </si>
  <si>
    <t>907</t>
  </si>
  <si>
    <t>Servicii privind mediul</t>
  </si>
  <si>
    <t>909</t>
  </si>
  <si>
    <t>Servicii de curăţenie şi igienizare</t>
  </si>
  <si>
    <t>922</t>
  </si>
  <si>
    <t>Servicii de radio şi televiziune</t>
  </si>
  <si>
    <t>926</t>
  </si>
  <si>
    <t>Servicii sportive</t>
  </si>
  <si>
    <t>983</t>
  </si>
  <si>
    <t>Servicii diverse</t>
  </si>
  <si>
    <t>TOTAL:</t>
  </si>
  <si>
    <t>Dintre care:</t>
  </si>
  <si>
    <t>Bunuri</t>
  </si>
  <si>
    <t>Lucrări</t>
  </si>
  <si>
    <t>Servicii</t>
  </si>
  <si>
    <t>% Bunuri</t>
  </si>
  <si>
    <t>% Lucrări</t>
  </si>
  <si>
    <t>% Servicii</t>
  </si>
  <si>
    <t>Nr. total contracte</t>
  </si>
  <si>
    <t>Suma total contracte</t>
  </si>
  <si>
    <t>Nr. total acorduri adiționale de majorare</t>
  </si>
  <si>
    <t>Suma total acorduri adiționale de majorare</t>
  </si>
  <si>
    <t>Nr. total acorduri adiționale de micșorare / reziliere</t>
  </si>
  <si>
    <t>Suma total acorduri adiționale de micșorare / reziliere</t>
  </si>
  <si>
    <t>Alte acorduri adiționale</t>
  </si>
  <si>
    <t>Suma totală</t>
  </si>
  <si>
    <t>ANEXA Nr. 05</t>
  </si>
  <si>
    <t>Nr. de ordine</t>
  </si>
  <si>
    <t>Proceduri</t>
  </si>
  <si>
    <t>COP cu publicare în BAP</t>
  </si>
  <si>
    <t>COP fără publicare în BAP</t>
  </si>
  <si>
    <t>Licitaţii Publice</t>
  </si>
  <si>
    <t>Total proceduri anulate</t>
  </si>
  <si>
    <t>Proceduri anulate de AAP</t>
  </si>
  <si>
    <t>Proceduri anulate de AC din diverse  motive</t>
  </si>
  <si>
    <t>Proceduri anulate de AC din lipsa concurenţei</t>
  </si>
  <si>
    <t>Proceduri anulate de AC din lipsa finanţării</t>
  </si>
  <si>
    <t>Proceduri anulate de AC din lipsă de oferte</t>
  </si>
  <si>
    <t>Proceduri anulate din lipsa a 3 ofertanţi calificaţi</t>
  </si>
  <si>
    <t>ANEXA Nr. 01</t>
  </si>
  <si>
    <t xml:space="preserve">Informaţie cu privire la tipurile documentelor </t>
  </si>
  <si>
    <t xml:space="preserve">Nr. </t>
  </si>
  <si>
    <t>Tip document</t>
  </si>
  <si>
    <t>Cod</t>
  </si>
  <si>
    <t>Primite</t>
  </si>
  <si>
    <t>Acceptate / examinate</t>
  </si>
  <si>
    <t>Respinse</t>
  </si>
  <si>
    <t>Retrase</t>
  </si>
  <si>
    <t>COP F</t>
  </si>
  <si>
    <t>Anunţ de publicare pentru cererea ofertei de preţ</t>
  </si>
  <si>
    <t>AP COP</t>
  </si>
  <si>
    <t>Modificarea dării de seamă</t>
  </si>
  <si>
    <t>Modificare DS</t>
  </si>
  <si>
    <t>Darea de seamă privind licitaţia publică</t>
  </si>
  <si>
    <t>LP</t>
  </si>
  <si>
    <t>Anunţ de publicare pentru licitaţii publice</t>
  </si>
  <si>
    <t>AP LP</t>
  </si>
  <si>
    <t>Darea de seamă privind cererea ofertei de preţ cu publicare</t>
  </si>
  <si>
    <t>COP</t>
  </si>
  <si>
    <t>Scrisori de diferit gen</t>
  </si>
  <si>
    <t>Scrisoare</t>
  </si>
  <si>
    <t>Darea de seamă privind contracte de o singură sursă</t>
  </si>
  <si>
    <t>OSS</t>
  </si>
  <si>
    <t>Contestaţii de diferit gen din partea operatorilor economici</t>
  </si>
  <si>
    <t>Contestații</t>
  </si>
  <si>
    <t>Dare de seamă privind achiziţiile de mică valoare</t>
  </si>
  <si>
    <t>Valoare mică</t>
  </si>
  <si>
    <t>Anunţ de intenţie</t>
  </si>
  <si>
    <t>AI</t>
  </si>
  <si>
    <t>Modificarea conţinutului documentelor de licitaţie</t>
  </si>
  <si>
    <t>Modificare DL</t>
  </si>
  <si>
    <t>Demers de diferit gen</t>
  </si>
  <si>
    <t>Demers</t>
  </si>
  <si>
    <t>Indicaţii de diferit gen</t>
  </si>
  <si>
    <t>Indicaţii</t>
  </si>
  <si>
    <t>Solicitare privind modificarea conţinutului anunţului de publicare</t>
  </si>
  <si>
    <t>Modificare anunţ</t>
  </si>
  <si>
    <t>Ordin</t>
  </si>
  <si>
    <t>Altele</t>
  </si>
  <si>
    <t>x</t>
  </si>
  <si>
    <t>ANEXA Nr. 02</t>
  </si>
  <si>
    <t xml:space="preserve">Informaţia privind conţinutul scrisorilor întocmite de către angajaţii </t>
  </si>
  <si>
    <t>Conținutul scrisorii</t>
  </si>
  <si>
    <t>Număr scrisori</t>
  </si>
  <si>
    <t>Anulare procedură de achiziţie</t>
  </si>
  <si>
    <t>Anulare procedură de achiziţie din cauza lipsei 3 ofertanţi calificaţi</t>
  </si>
  <si>
    <t>Aviz</t>
  </si>
  <si>
    <t>Informare</t>
  </si>
  <si>
    <t>Prezentare informaţie solicitată</t>
  </si>
  <si>
    <t>Solicitarea operării modificărilor în darea de seamă prezentată</t>
  </si>
  <si>
    <t>Solicitarea prezentării informaţiei suplimentare</t>
  </si>
  <si>
    <t>Răspuns la contestaţie</t>
  </si>
  <si>
    <t>Răspuns la demersuri</t>
  </si>
  <si>
    <t>Respingerea înregistrării acordurilor adiţionale</t>
  </si>
  <si>
    <t>Respingerea înregistrării dărilor de seamă</t>
  </si>
  <si>
    <t>Solicitarea revizuirii deciziei grupului de lucru</t>
  </si>
  <si>
    <t>Alte</t>
  </si>
  <si>
    <t>ANEXA Nr. 03</t>
  </si>
  <si>
    <t>Denumirea bunurilor, serviciilor, lucrărilor</t>
  </si>
  <si>
    <t>159</t>
  </si>
  <si>
    <t>Băuturi, tutun şi produse conexe</t>
  </si>
  <si>
    <t>324</t>
  </si>
  <si>
    <t>Reţele</t>
  </si>
  <si>
    <t>370</t>
  </si>
  <si>
    <t>Instrumente muzicale, articole sportive, jocuri, jucării, obiecte de artizanat, obiecte de artă şi accesorii</t>
  </si>
  <si>
    <t>411</t>
  </si>
  <si>
    <t>Apă naturală brută</t>
  </si>
  <si>
    <t>444</t>
  </si>
  <si>
    <t>Diverse produse fabricate şi articole conexe</t>
  </si>
  <si>
    <t>635</t>
  </si>
  <si>
    <t>Servicii de agenţii de turism, de ghizi turistici şi de asistenţă turistică</t>
  </si>
  <si>
    <t>640</t>
  </si>
  <si>
    <t>Servicii poştale şi de telecomunicaţii</t>
  </si>
  <si>
    <t>701</t>
  </si>
  <si>
    <t>Servicii imobiliare proprii</t>
  </si>
  <si>
    <t>716</t>
  </si>
  <si>
    <t>Servicii de testare, analiză şi consultanţă tehnică</t>
  </si>
  <si>
    <t>732</t>
  </si>
  <si>
    <t>Servicii de consultanţă în cercetare şi în dezvoltare</t>
  </si>
  <si>
    <t>790</t>
  </si>
  <si>
    <t>Servicii pentru întreprinderi: drept, marketing, consultanţă, recrutare, tipărire şi securitate</t>
  </si>
  <si>
    <t>792</t>
  </si>
  <si>
    <t>Servicii de contabilitate, servicii de audit şi servicii fiscale</t>
  </si>
  <si>
    <t>800</t>
  </si>
  <si>
    <t>Servicii de învăţământ şi formare profesională</t>
  </si>
  <si>
    <t>805</t>
  </si>
  <si>
    <t>Servicii de formare</t>
  </si>
  <si>
    <t>923</t>
  </si>
  <si>
    <t>Servicii de divertisment</t>
  </si>
  <si>
    <t>981</t>
  </si>
  <si>
    <t>Servicii de organizaţii asociative</t>
  </si>
  <si>
    <t>Din care:</t>
  </si>
  <si>
    <t>Bunuri:</t>
  </si>
  <si>
    <t>Lucrări:</t>
  </si>
  <si>
    <t>Servicii:</t>
  </si>
  <si>
    <t>ANEXA Nr. 04</t>
  </si>
  <si>
    <t xml:space="preserve">Informaţie privind anunţurile publicate de Agenţia Achiziţii Publice </t>
  </si>
  <si>
    <t>Tipul anunţului</t>
  </si>
  <si>
    <t>Total 2012</t>
  </si>
  <si>
    <t>Nr. de anunţuri</t>
  </si>
  <si>
    <t>Anunţuri publicate</t>
  </si>
  <si>
    <t>Anunţuri de modificare a termenului de desfăşurare a procedurii (reducerea/majorarea termenului)</t>
  </si>
  <si>
    <t>Anunţuri de modificare a obiectului de achiziţie/ relaţii de contact etc.</t>
  </si>
  <si>
    <t>Anunţuri de anulare a procedurii</t>
  </si>
  <si>
    <t>Alte modificari</t>
  </si>
  <si>
    <t>ANEXA Nr. 07</t>
  </si>
  <si>
    <t>246</t>
  </si>
  <si>
    <t>Explozibili</t>
  </si>
  <si>
    <t>510</t>
  </si>
  <si>
    <t>Servicii de instalare (cu excepţia programelor software)</t>
  </si>
  <si>
    <t>652</t>
  </si>
  <si>
    <t>Distribuţie de gaz şi servicii conexe</t>
  </si>
  <si>
    <t>ANEXA Nr. 08</t>
  </si>
  <si>
    <t xml:space="preserve">Informaţie privind actele juridice pentru fiecare obiect de achiziţie în parte, încheiate în rezultatul procedurilor </t>
  </si>
  <si>
    <t>ANEXA Nr. 09</t>
  </si>
  <si>
    <t>Informaţie privind actele juridice pentru fiecare obiect de achiziţie în parte,</t>
  </si>
  <si>
    <t>727</t>
  </si>
  <si>
    <t>Servicii de reţele locale</t>
  </si>
  <si>
    <t>806</t>
  </si>
  <si>
    <t>Servicii de formare profesională în domeniul materialelor de apărare şi securitate</t>
  </si>
  <si>
    <t>Informaţie cu privire la coordonarea contractelor de către specialiştii în achiziţii publice</t>
  </si>
  <si>
    <t xml:space="preserve"> din cadrul Consiliilor Raionale în anul 2012</t>
  </si>
  <si>
    <t>Unitatea Teritorial Administrativă</t>
  </si>
  <si>
    <t>COP fără publicare obligatorie în BAP</t>
  </si>
  <si>
    <t>COP cu publicare obligatorie în BAP</t>
  </si>
  <si>
    <t>Suma cu TVA</t>
  </si>
  <si>
    <t>Nr. de contracte</t>
  </si>
  <si>
    <t>Anenii Noi</t>
  </si>
  <si>
    <t>Basarabeasca</t>
  </si>
  <si>
    <t>Briceni</t>
  </si>
  <si>
    <t>Cahul</t>
  </si>
  <si>
    <t>Cantemir</t>
  </si>
  <si>
    <t xml:space="preserve">Călăraşi </t>
  </si>
  <si>
    <t>Căuşeni</t>
  </si>
  <si>
    <t>Cimişlia</t>
  </si>
  <si>
    <t xml:space="preserve">Criuleni </t>
  </si>
  <si>
    <t xml:space="preserve">Donduşeni </t>
  </si>
  <si>
    <t>Drochia</t>
  </si>
  <si>
    <t>Dubăsari</t>
  </si>
  <si>
    <t>Edineţ</t>
  </si>
  <si>
    <t>Făleşti</t>
  </si>
  <si>
    <t>Floreşti</t>
  </si>
  <si>
    <t>Glodeni</t>
  </si>
  <si>
    <t xml:space="preserve">Hînceşti </t>
  </si>
  <si>
    <t xml:space="preserve">Ialoveni </t>
  </si>
  <si>
    <t xml:space="preserve">Leova </t>
  </si>
  <si>
    <t>Nisporeni</t>
  </si>
  <si>
    <t>Ocniţa</t>
  </si>
  <si>
    <t>Orhei</t>
  </si>
  <si>
    <t>Rezina</t>
  </si>
  <si>
    <t>Rîşcani</t>
  </si>
  <si>
    <t>Sîngerei</t>
  </si>
  <si>
    <t>Soroca</t>
  </si>
  <si>
    <t>Străşeni</t>
  </si>
  <si>
    <t>Şoldăneşti</t>
  </si>
  <si>
    <t>Ştefan Vodă</t>
  </si>
  <si>
    <t>Taraclia</t>
  </si>
  <si>
    <t>Teleneşti</t>
  </si>
  <si>
    <t>Ungheni</t>
  </si>
  <si>
    <t>Municipiul Chişinău</t>
  </si>
  <si>
    <t>Municipiul Bălţi</t>
  </si>
  <si>
    <t>UTA Gagauzia</t>
  </si>
  <si>
    <t>ANEXA Nr. 11</t>
  </si>
  <si>
    <t>Total contracte de achiziție</t>
  </si>
  <si>
    <t>ANEXA Nr. 12</t>
  </si>
  <si>
    <t>Informaţie privind actele juridice, înregistrate în rezultatul procedurilor de achiziţii</t>
  </si>
  <si>
    <t>Licitații deschise</t>
  </si>
  <si>
    <t>ANEXA Nr. 13</t>
  </si>
  <si>
    <t>Tip procedură</t>
  </si>
  <si>
    <t>Procedura de achiziţie</t>
  </si>
  <si>
    <t xml:space="preserve">Rata de modificare a nr. de proceduri </t>
  </si>
  <si>
    <t xml:space="preserve">Rata de modificare a sumei contractelor </t>
  </si>
  <si>
    <t>Rata de modificare a sumei contractelor după tipul procedurii</t>
  </si>
  <si>
    <t>Rata de modificare a numărului contractelor</t>
  </si>
  <si>
    <t>Rata de modificare a numărului contractelor după tipul procedurii</t>
  </si>
  <si>
    <t>Nr. de proceduri</t>
  </si>
  <si>
    <t>Suma contractelor, (lei)</t>
  </si>
  <si>
    <t>3/9-1</t>
  </si>
  <si>
    <t>6/12-1</t>
  </si>
  <si>
    <t>4/10-1</t>
  </si>
  <si>
    <t>Proceduri desfășurate prin pubicarea anunțului de participare in BAP</t>
  </si>
  <si>
    <t>Licitaţii deschise</t>
  </si>
  <si>
    <t>Licitaţii deschise desfășurate prin intermediul SIA RSAP</t>
  </si>
  <si>
    <t>Cererea ofertelor de preţuri cu publicarea în BAP desfășurate prin intermediul SIA RSAP</t>
  </si>
  <si>
    <t>Cererea ofertelor de preţuri cu publicarea în BAP coordonate în cadrul Consiliilor Raionale, mun. Chişinău, mun. Bălţi şi UTA Gagauzia</t>
  </si>
  <si>
    <t>Proceduri desfășurate fără pubicarea anunțului de participare in BAP</t>
  </si>
  <si>
    <r>
      <t xml:space="preserve">Cererea ofertelor de preţuri </t>
    </r>
    <r>
      <rPr>
        <u/>
        <sz val="8"/>
        <rFont val="Calibri"/>
        <family val="2"/>
        <charset val="204"/>
      </rPr>
      <t xml:space="preserve">fără </t>
    </r>
    <r>
      <rPr>
        <sz val="8"/>
        <rFont val="Calibri"/>
        <family val="2"/>
        <charset val="204"/>
      </rPr>
      <t>publicarea în BAP</t>
    </r>
  </si>
  <si>
    <t>Proceduri dint-o singură sursă</t>
  </si>
  <si>
    <t>O singură sursă</t>
  </si>
  <si>
    <t>ANEXA Nr. 14</t>
  </si>
  <si>
    <t>Informaţie privind contestaţiile depuse de către operatorii economici</t>
  </si>
  <si>
    <t>Licitaţii Publice anunţate (AP LP)</t>
  </si>
  <si>
    <t>COP cu publicare anunţate (AP COP)</t>
  </si>
  <si>
    <t>Contestaţii depuse (Contestatii)</t>
  </si>
  <si>
    <t>Contestaţii/proceduri publicate*</t>
  </si>
  <si>
    <t>Rezultatele contestaţiilor depuse</t>
  </si>
  <si>
    <t>Contestaţii soluţionate</t>
  </si>
  <si>
    <t>Licitaţii publice anulate de AAP</t>
  </si>
  <si>
    <t>Licitaţii publice anulate de AC</t>
  </si>
  <si>
    <t>Licitaţii publice parţial anulate de AAP</t>
  </si>
  <si>
    <t>Licitaţii publice parţial anulate de AC</t>
  </si>
  <si>
    <t>COP anulate de AAP</t>
  </si>
  <si>
    <t>COP anulate de AC</t>
  </si>
  <si>
    <t>COP parţial anulate de AAP</t>
  </si>
  <si>
    <t>COP parţial anulate de AC</t>
  </si>
  <si>
    <t>Pretenţii satisfăcute</t>
  </si>
  <si>
    <t>Pretenţii parţial satisfăcute</t>
  </si>
  <si>
    <t>Pretenţii respinse</t>
  </si>
  <si>
    <t>Contestaţii retrase</t>
  </si>
  <si>
    <t>Contestație depusă tardiv</t>
  </si>
  <si>
    <t>Contestaţii nesoluţionate</t>
  </si>
  <si>
    <t xml:space="preserve">Subiectul contestaţiilor depuse </t>
  </si>
  <si>
    <t>Referitor la rezultatele procedurilor</t>
  </si>
  <si>
    <t>Referitor la desfăşurarea procedurii</t>
  </si>
  <si>
    <t>Referitor la invitaţia de participare sau documente de licitaţie</t>
  </si>
  <si>
    <t>Informaţia privind repartizarea achiziţiilor după tipul obiectului de achiziţie</t>
  </si>
  <si>
    <t xml:space="preserve"> (bunuri/lucrări/servicii) realizate de autorităţile contractante în anul 2012</t>
  </si>
  <si>
    <t>Cererea ofertelor de preţuri cu publicarea în BAP</t>
  </si>
  <si>
    <t>Cererea ofertelor de preţuri fără publicarea în BAPcoordonate în cadrul Consiliilor Raionale, mun. Chişinău, mun. Bălţi şi UTA Gagauzia</t>
  </si>
  <si>
    <t>Cererea ofertelor de preţuri fără publicarea în BAP</t>
  </si>
  <si>
    <t>TOTAL</t>
  </si>
  <si>
    <t>Cota parte %</t>
  </si>
  <si>
    <r>
      <t xml:space="preserve">Suma total contracte </t>
    </r>
    <r>
      <rPr>
        <b/>
        <sz val="10"/>
        <rFont val="Calibri"/>
        <family val="2"/>
        <charset val="204"/>
      </rPr>
      <t>Bunuri</t>
    </r>
  </si>
  <si>
    <r>
      <t xml:space="preserve">Nr. total contracte </t>
    </r>
    <r>
      <rPr>
        <b/>
        <sz val="10"/>
        <rFont val="Calibri"/>
        <family val="2"/>
        <charset val="204"/>
      </rPr>
      <t>Bunuri</t>
    </r>
  </si>
  <si>
    <r>
      <t xml:space="preserve">Suma total contracte </t>
    </r>
    <r>
      <rPr>
        <b/>
        <sz val="10"/>
        <rFont val="Calibri"/>
        <family val="2"/>
        <charset val="204"/>
      </rPr>
      <t>Lucrări</t>
    </r>
  </si>
  <si>
    <r>
      <t xml:space="preserve">Nr. total contracte </t>
    </r>
    <r>
      <rPr>
        <b/>
        <sz val="10"/>
        <rFont val="Calibri"/>
        <family val="2"/>
        <charset val="204"/>
      </rPr>
      <t xml:space="preserve"> Lucrări</t>
    </r>
  </si>
  <si>
    <r>
      <t xml:space="preserve">Suma total contracte </t>
    </r>
    <r>
      <rPr>
        <b/>
        <sz val="10"/>
        <rFont val="Calibri"/>
        <family val="2"/>
        <charset val="204"/>
      </rPr>
      <t>Servicii</t>
    </r>
  </si>
  <si>
    <r>
      <t xml:space="preserve">Nr. total contracte </t>
    </r>
    <r>
      <rPr>
        <b/>
        <sz val="10"/>
        <rFont val="Calibri"/>
        <family val="2"/>
        <charset val="204"/>
      </rPr>
      <t xml:space="preserve">  Servicii</t>
    </r>
  </si>
  <si>
    <t>perioada</t>
  </si>
  <si>
    <t>tr I</t>
  </si>
  <si>
    <t>tr II</t>
  </si>
  <si>
    <t>tr III</t>
  </si>
  <si>
    <t>tr IV</t>
  </si>
  <si>
    <t>Total pe raion:</t>
  </si>
  <si>
    <t>RATA DE MODIFICARE A SUMEI CONTRACTELOR</t>
  </si>
  <si>
    <t>RATA DE MODIFICARE A NUMĂRULUI CONTRACTELOR</t>
  </si>
  <si>
    <t>Anunț de publicare privind Acord Cadru</t>
  </si>
  <si>
    <t>AP ACD</t>
  </si>
  <si>
    <t>ACD</t>
  </si>
  <si>
    <t>Dare de seamă privind cererea ofertei de preţ fără publicare</t>
  </si>
  <si>
    <t>168</t>
  </si>
  <si>
    <t>Piese pentru utilaje agricole şi forestiere</t>
  </si>
  <si>
    <t>190</t>
  </si>
  <si>
    <t>Produse din piele, materiale textile, din plastic şi din cauciuc</t>
  </si>
  <si>
    <t>443</t>
  </si>
  <si>
    <t>Cablu, sârmă şi produse conexe</t>
  </si>
  <si>
    <t>760</t>
  </si>
  <si>
    <t>Servicii privind industria petrolului şi gazului</t>
  </si>
  <si>
    <t>519</t>
  </si>
  <si>
    <t>Servicii de instalare de sisteme de orientare şi control</t>
  </si>
  <si>
    <t>803</t>
  </si>
  <si>
    <t>Servicii de învăţământ superior</t>
  </si>
  <si>
    <t>Total Proceduri</t>
  </si>
  <si>
    <t>11 (4+6+8+10)</t>
  </si>
  <si>
    <t>12 (5+7+9)</t>
  </si>
  <si>
    <t>Nr. total proceduri</t>
  </si>
  <si>
    <t>Solicitare răspuns</t>
  </si>
  <si>
    <r>
      <t xml:space="preserve">Suma total contracte </t>
    </r>
    <r>
      <rPr>
        <b/>
        <sz val="10"/>
        <color indexed="9"/>
        <rFont val="Calibri"/>
        <family val="2"/>
        <charset val="204"/>
      </rPr>
      <t>Bunuri</t>
    </r>
  </si>
  <si>
    <r>
      <t xml:space="preserve">Nr. total contracte </t>
    </r>
    <r>
      <rPr>
        <b/>
        <sz val="10"/>
        <color indexed="9"/>
        <rFont val="Calibri"/>
        <family val="2"/>
        <charset val="204"/>
      </rPr>
      <t>Bunuri</t>
    </r>
  </si>
  <si>
    <r>
      <t xml:space="preserve">Suma total contracte </t>
    </r>
    <r>
      <rPr>
        <b/>
        <sz val="10"/>
        <color indexed="9"/>
        <rFont val="Calibri"/>
        <family val="2"/>
        <charset val="204"/>
      </rPr>
      <t>Lucrări</t>
    </r>
  </si>
  <si>
    <r>
      <t xml:space="preserve">Nr. total contracte </t>
    </r>
    <r>
      <rPr>
        <b/>
        <sz val="10"/>
        <color indexed="9"/>
        <rFont val="Calibri"/>
        <family val="2"/>
        <charset val="204"/>
      </rPr>
      <t xml:space="preserve"> Lucrări</t>
    </r>
  </si>
  <si>
    <r>
      <t xml:space="preserve">Suma total contracte </t>
    </r>
    <r>
      <rPr>
        <b/>
        <sz val="10"/>
        <color indexed="9"/>
        <rFont val="Calibri"/>
        <family val="2"/>
        <charset val="204"/>
      </rPr>
      <t>Servicii</t>
    </r>
  </si>
  <si>
    <r>
      <t xml:space="preserve">Nr. total contracte </t>
    </r>
    <r>
      <rPr>
        <b/>
        <sz val="10"/>
        <color indexed="9"/>
        <rFont val="Calibri"/>
        <family val="2"/>
        <charset val="204"/>
      </rPr>
      <t xml:space="preserve">  Servicii</t>
    </r>
  </si>
  <si>
    <t>*</t>
  </si>
  <si>
    <t>O singură sursă *</t>
  </si>
  <si>
    <t>183</t>
  </si>
  <si>
    <t>Articole de îmbrăcăminte</t>
  </si>
  <si>
    <t>325</t>
  </si>
  <si>
    <t>Echipament de telecomunicaţii</t>
  </si>
  <si>
    <t>373</t>
  </si>
  <si>
    <t>Instrumente muzicale şi piese pentru acestea</t>
  </si>
  <si>
    <t>770</t>
  </si>
  <si>
    <t>Servicii pentru agricultură, silvicultură, horticultură, acvacultură şi apicultură</t>
  </si>
  <si>
    <t>322</t>
  </si>
  <si>
    <t>Aparate de emisie pentru radiotelefonie, radiotelegrafie, radiodifuziune şi televiziune</t>
  </si>
  <si>
    <t>Informaţie privind actele juridice pentru fiecare obiect de achiziţie în parte, încheiate în rezultatul procedurilor</t>
  </si>
  <si>
    <t>511</t>
  </si>
  <si>
    <t>Servicii de instalare a echipamentului electric şi mecanic</t>
  </si>
  <si>
    <t xml:space="preserve">Total proceduri publicate </t>
  </si>
  <si>
    <t>310</t>
  </si>
  <si>
    <t>Maşini, aparate, echipamente şi consumabile electrice; iluminat</t>
  </si>
  <si>
    <t>339</t>
  </si>
  <si>
    <t>Echipamente şi articole pentru autopsie şi uz mortuar</t>
  </si>
  <si>
    <t>440</t>
  </si>
  <si>
    <t>Structuri şi materiale de construcţii; produse auxiliare pentru construcţii (cu excepţia aparatelor electrice)</t>
  </si>
  <si>
    <t>637</t>
  </si>
  <si>
    <t>Servicii anexe pentru transportul terestru, naval şi aerian</t>
  </si>
  <si>
    <t>733</t>
  </si>
  <si>
    <t>Proiectare şi executare în domeniul cercetării şi dezvoltării</t>
  </si>
  <si>
    <t>703</t>
  </si>
  <si>
    <t>Servicii de intermediere imobiliară pentru terţi</t>
  </si>
  <si>
    <t>410</t>
  </si>
  <si>
    <t>Apă captată şi epurată</t>
  </si>
  <si>
    <t>382</t>
  </si>
  <si>
    <t>Instrumente de geologie şi de geofizică</t>
  </si>
  <si>
    <t>ANEXA Nr. 10</t>
  </si>
  <si>
    <t>Acord Cadru, contracte subsecvente</t>
  </si>
  <si>
    <t>Licitaţii deschise, desfășurate în format de hîrtie</t>
  </si>
  <si>
    <r>
      <t xml:space="preserve">Cererea ofertelor de preţuri </t>
    </r>
    <r>
      <rPr>
        <u/>
        <sz val="8"/>
        <rFont val="Calibri"/>
        <family val="2"/>
        <charset val="204"/>
      </rPr>
      <t xml:space="preserve">cu </t>
    </r>
    <r>
      <rPr>
        <sz val="8"/>
        <rFont val="Calibri"/>
        <family val="2"/>
        <charset val="204"/>
      </rPr>
      <t>publicarea în BAP, desfășurate în format de hîrtie</t>
    </r>
  </si>
  <si>
    <t>Alocații directe pentru servicii educaționale *</t>
  </si>
  <si>
    <t>PONDEREA %</t>
  </si>
  <si>
    <t>Acord cadru</t>
  </si>
  <si>
    <t xml:space="preserve">nr. </t>
  </si>
  <si>
    <t>Cota parte</t>
  </si>
  <si>
    <t xml:space="preserve">Pretenţii admise şi transmise CNA </t>
  </si>
  <si>
    <t xml:space="preserve">Cota parte </t>
  </si>
  <si>
    <t>Licitaţii Publice desfășurate prin intermediul SIA RSAP</t>
  </si>
  <si>
    <t>Cererea ofertelor de preţuri desfășurate prin intermediul SIA RSAP</t>
  </si>
  <si>
    <t>351</t>
  </si>
  <si>
    <t>Echipament de urgenţă şi de siguranţă</t>
  </si>
  <si>
    <t>Proceduri desfășurate prin SIA RSAP anulate</t>
  </si>
  <si>
    <t>313</t>
  </si>
  <si>
    <t>Sârmă şi cabluri izolate</t>
  </si>
  <si>
    <t>6(3+5)</t>
  </si>
  <si>
    <t>154</t>
  </si>
  <si>
    <t>Uleiuri şi grăsimi animale şi vegetale</t>
  </si>
  <si>
    <t xml:space="preserve">COP </t>
  </si>
  <si>
    <t>Darea de seamă privind Acord Cadru</t>
  </si>
  <si>
    <t>189</t>
  </si>
  <si>
    <t>Articole de voiaj, şelărie, saci şi săculeţe</t>
  </si>
  <si>
    <t>352</t>
  </si>
  <si>
    <t>Echipament de poliţie</t>
  </si>
  <si>
    <t>378</t>
  </si>
  <si>
    <t>Articole pentru lucrări de artizanat şi artă</t>
  </si>
  <si>
    <t>512</t>
  </si>
  <si>
    <t>Servicii de instalare de echipament de măsurat, de control, de testare şi de navigare</t>
  </si>
  <si>
    <t>Total trimestrul I 2015</t>
  </si>
  <si>
    <t>Total trimestrul I 2014</t>
  </si>
  <si>
    <t>166</t>
  </si>
  <si>
    <t>Utilaje agricole sau forestiere specializate</t>
  </si>
  <si>
    <t>515</t>
  </si>
  <si>
    <t>Servicii de instalare de utilaje şi de echipament de uz general</t>
  </si>
  <si>
    <t>924</t>
  </si>
  <si>
    <t>Servicii de agenţii de presă</t>
  </si>
  <si>
    <t>481</t>
  </si>
  <si>
    <t>Pachete software pentru industrie</t>
  </si>
  <si>
    <t>726</t>
  </si>
  <si>
    <t>Servicii de asistenţă şi de consultanţă informatică</t>
  </si>
  <si>
    <t>804</t>
  </si>
  <si>
    <t>Servicii de educare a adulţilor şi alte servicii de învăţământ</t>
  </si>
  <si>
    <t>165</t>
  </si>
  <si>
    <t>Maşini agricole cu încărcare automată sau de descărcare pentru agricultură</t>
  </si>
  <si>
    <t>192</t>
  </si>
  <si>
    <t>Materiale textile şi articole conexe</t>
  </si>
  <si>
    <t>221</t>
  </si>
  <si>
    <t>Cărţi, broşuri şi pliante tipărite</t>
  </si>
  <si>
    <t>350</t>
  </si>
  <si>
    <t>Echipament de securitate, de luptă împotriva incendiilor, de poliţie şi de apărare</t>
  </si>
  <si>
    <t>384</t>
  </si>
  <si>
    <t>Instrumente de verificare a proprietăţilor fizice</t>
  </si>
  <si>
    <t>386</t>
  </si>
  <si>
    <t>Instrumente optice</t>
  </si>
  <si>
    <t>421</t>
  </si>
  <si>
    <t>Utilaje de producţie şi utilizare a puterii mecanice</t>
  </si>
  <si>
    <t>424</t>
  </si>
  <si>
    <t>Echipamente de ridicare şi de manipulare şi piese ale acestora</t>
  </si>
  <si>
    <t>426</t>
  </si>
  <si>
    <t>Maşini-unelte</t>
  </si>
  <si>
    <t>438</t>
  </si>
  <si>
    <t>Echipament de atelier</t>
  </si>
  <si>
    <t>448</t>
  </si>
  <si>
    <t>Vopsele, lacuri şi masticuri</t>
  </si>
  <si>
    <t>449</t>
  </si>
  <si>
    <t>Piatră de construcţie, piatră calcaroasă, ghips şi ardezie</t>
  </si>
  <si>
    <t>506</t>
  </si>
  <si>
    <t>Servicii de reparare şi de întreţinere a echipamentului de securitate şi apărare</t>
  </si>
  <si>
    <t>508</t>
  </si>
  <si>
    <t>Diverse servicii de întreţinere şi de reparare</t>
  </si>
  <si>
    <t>550</t>
  </si>
  <si>
    <t>Servicii hoteliere, de restaurant şi de vânzare cu amănuntul</t>
  </si>
  <si>
    <t>761</t>
  </si>
  <si>
    <t>Servicii profesionale privind industria gazului</t>
  </si>
  <si>
    <t>794</t>
  </si>
  <si>
    <t>Consultanţă în afaceri şi în management şi servicii conexe</t>
  </si>
  <si>
    <t>795</t>
  </si>
  <si>
    <t>Servicii de asistenţă în birou</t>
  </si>
  <si>
    <t>920</t>
  </si>
  <si>
    <t>Servicii de recreere, culturale şi sportive</t>
  </si>
  <si>
    <t>înregistrate de către Agenția de Achiziții Publice în perioada semestrului I al anului 2015</t>
  </si>
  <si>
    <t xml:space="preserve"> Agenţiei Achiziţii Publice în perioada semestrului I al anului 2015</t>
  </si>
  <si>
    <t>Informaţie privind procedurile de Licitaţii Publice, COP si Acord-Cadru (desfășurate prin metoda tradițională pe hîrtie) pentru fiecare obiect anunțate de către Agenția de Achiziții Publice în perioada semestrului I al anului 2015</t>
  </si>
  <si>
    <t>în BAP în perioada semestrului I al anului 2015</t>
  </si>
  <si>
    <t>484</t>
  </si>
  <si>
    <t>Pachete software pentru tranzacţii comerciale şi personale</t>
  </si>
  <si>
    <t>Informaţia privind procedurile de achiziţii anulate în perioada semestrului I al anului 2015</t>
  </si>
  <si>
    <t>încheiate în rezultatul Licitaţiilor Publice şi înregistrate de Agenţia Achiziţii Publice în perioada semestrului I al anului 2015</t>
  </si>
  <si>
    <t xml:space="preserve">  desfăşurate prin metoda COP cu publicare în BAP şi înregistrate de Agenţia Achiziţii Publice în perioada semestrului I al anului 2015</t>
  </si>
  <si>
    <t>195</t>
  </si>
  <si>
    <t>Materiale din cauciuc şi din plastic</t>
  </si>
  <si>
    <t>226</t>
  </si>
  <si>
    <t>Cerneală</t>
  </si>
  <si>
    <t>312</t>
  </si>
  <si>
    <t>Aparate de distribuţie şi control ale energiei electrice</t>
  </si>
  <si>
    <t>314</t>
  </si>
  <si>
    <t>Acumulatori, pile galvanice şi baterii primare</t>
  </si>
  <si>
    <t>513</t>
  </si>
  <si>
    <t>Servicii de instalare de echipament de comunicaţii</t>
  </si>
  <si>
    <t>904</t>
  </si>
  <si>
    <t>Servicii privind apele reziduale</t>
  </si>
  <si>
    <t>desfăşurate prin metoda COP fără publicare în BAP şi înregistrate de Agenţia Achiziţii Publice în perioada semestrului I al anului 2015</t>
  </si>
  <si>
    <t>488</t>
  </si>
  <si>
    <t>Sisteme de informare şi servere</t>
  </si>
  <si>
    <t>717</t>
  </si>
  <si>
    <t>Servicii de monitorizare şi de control</t>
  </si>
  <si>
    <t>731</t>
  </si>
  <si>
    <t>Servicii de cercetare şi dezvoltare experimentală</t>
  </si>
  <si>
    <t>796</t>
  </si>
  <si>
    <t>Servicii de recrutare</t>
  </si>
  <si>
    <t>încheiate în rezultatul achiziţiilor publice dintr-o singură sursă şi înregistrate de Agenţia Achiziţii Publice în perioada semestrului I al anului 2015</t>
  </si>
  <si>
    <r>
      <t>suma de  </t>
    </r>
    <r>
      <rPr>
        <b/>
        <sz val="10"/>
        <color theme="1"/>
        <rFont val="Calibri"/>
        <family val="2"/>
        <scheme val="minor"/>
      </rPr>
      <t>729 534 400 lei</t>
    </r>
    <r>
      <rPr>
        <sz val="10"/>
        <color theme="1"/>
        <rFont val="Calibri"/>
        <family val="2"/>
        <charset val="204"/>
        <scheme val="minor"/>
      </rPr>
      <t xml:space="preserve">  lei constituie procurarea serviciilor educationale pentru realizarea planului de pregatire a cadrelor de specialitate (alocații directe din bugetul de stat), care au fost achiziționate de către Ministerul Educației, Ministerul Agriculturii și Industriei Alimentare, Ministerul Culturii, Ministerul Sănătății, Cancelaria de Stat nu este inclusă în suma totală a achizițiilor publice.</t>
    </r>
  </si>
  <si>
    <r>
      <t xml:space="preserve">încheiate în rezultatul achiziţiilor publice efctuate prin </t>
    </r>
    <r>
      <rPr>
        <b/>
        <u/>
        <sz val="11"/>
        <color indexed="8"/>
        <rFont val="Calibri"/>
        <family val="2"/>
      </rPr>
      <t>Acord Cadru</t>
    </r>
    <r>
      <rPr>
        <b/>
        <sz val="11"/>
        <color indexed="8"/>
        <rFont val="Calibri"/>
        <family val="2"/>
        <charset val="204"/>
      </rPr>
      <t xml:space="preserve"> şi înregistrate de Agenţia Achiziţii Publice în perioada semestrului I al anului 2015</t>
    </r>
  </si>
  <si>
    <t>desfășurate prin intermediul SIA RSAP în perioada semestrului I al anului 2015</t>
  </si>
  <si>
    <t>Dialog competitiv</t>
  </si>
  <si>
    <t>Sem I 2015</t>
  </si>
  <si>
    <t>Sem I 2014</t>
  </si>
  <si>
    <t>Total semestrul I al  anului 2015</t>
  </si>
  <si>
    <t xml:space="preserve"> (bunuri/lucrări/servicii) realizate de autorităţile contractante  în perioada semestrului I al anului 2015</t>
  </si>
  <si>
    <t>în urma procedurilor desfăşurate în perioada semestrului I al anului 2015</t>
  </si>
  <si>
    <t>sem I 2014</t>
  </si>
  <si>
    <t>* Raportul contestaţiilor depuse în perioada primului semestru al anului 2015 la numărul total de proceduri anunţate în BAP în aceiaşi perioadă.</t>
  </si>
  <si>
    <r>
      <t xml:space="preserve">Cererea ofertelor de preţuri </t>
    </r>
    <r>
      <rPr>
        <u/>
        <sz val="8"/>
        <color theme="0"/>
        <rFont val="Calibri"/>
        <family val="2"/>
        <charset val="204"/>
      </rPr>
      <t xml:space="preserve">cu </t>
    </r>
    <r>
      <rPr>
        <sz val="8"/>
        <color theme="0"/>
        <rFont val="Calibri"/>
        <family val="2"/>
        <charset val="204"/>
      </rPr>
      <t>publicarea în BAP, desfășurate în format de hîrtie</t>
    </r>
  </si>
  <si>
    <r>
      <t xml:space="preserve">Cererea ofertelor de preţuri </t>
    </r>
    <r>
      <rPr>
        <u/>
        <sz val="8"/>
        <color theme="0"/>
        <rFont val="Calibri"/>
        <family val="2"/>
        <charset val="204"/>
      </rPr>
      <t xml:space="preserve">fără </t>
    </r>
    <r>
      <rPr>
        <sz val="8"/>
        <color theme="0"/>
        <rFont val="Calibri"/>
        <family val="2"/>
        <charset val="204"/>
      </rPr>
      <t>publicarea în BAP</t>
    </r>
  </si>
  <si>
    <t>Informaţia privind realizarea achiziţiilor publice  în perioada semestrului I al anului 2015 comparativ cu perioada semestrului I al anului 2014</t>
  </si>
  <si>
    <t>sem I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</si>
</sst>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71" x14ac:knownFonts="1">
    <font>
      <sz val="11"/>
      <color theme="1"/>
      <name val="Calibri"/>
      <family val="2"/>
      <charset val="204"/>
      <scheme val="minor"/>
    </font>
    <font>
      <sz val="10"/>
      <name val="Arial"/>
      <family val="2"/>
      <charset val="204"/>
    </font>
    <font>
      <sz val="10"/>
      <color rgb="FF000000"/>
      <name val="Arial"/>
      <family val="2"/>
      <charset val="204"/>
    </font>
    <font>
      <sz val="8"/>
      <name val="Calibri"/>
      <family val="2"/>
      <charset val="204"/>
    </font>
    <font>
      <sz val="8"/>
      <name val="Arial"/>
      <family val="2"/>
      <charset val="204"/>
    </font>
    <font>
      <b/>
      <sz val="11"/>
      <color theme="0"/>
      <name val="Calibri"/>
      <family val="2"/>
      <charset val="204"/>
      <scheme val="minor"/>
    </font>
    <font>
      <sz val="11"/>
      <color theme="0"/>
      <name val="Calibri"/>
      <family val="2"/>
      <charset val="204"/>
      <scheme val="minor"/>
    </font>
    <font>
      <sz val="10"/>
      <name val="Calibri"/>
      <family val="2"/>
      <charset val="204"/>
    </font>
    <font>
      <b/>
      <sz val="12"/>
      <name val="Calibri"/>
      <family val="2"/>
      <charset val="204"/>
    </font>
    <font>
      <b/>
      <sz val="10"/>
      <name val="Calibri"/>
      <family val="2"/>
      <charset val="204"/>
    </font>
    <font>
      <sz val="8"/>
      <color indexed="8"/>
      <name val="Calibri"/>
      <family val="2"/>
      <charset val="204"/>
    </font>
    <font>
      <b/>
      <sz val="10"/>
      <color indexed="8"/>
      <name val="Calibri"/>
      <family val="2"/>
      <charset val="204"/>
    </font>
    <font>
      <b/>
      <sz val="12"/>
      <color indexed="8"/>
      <name val="Calibri"/>
      <family val="2"/>
      <charset val="204"/>
    </font>
    <font>
      <sz val="9"/>
      <color indexed="8"/>
      <name val="Calibri"/>
      <family val="2"/>
      <charset val="204"/>
    </font>
    <font>
      <b/>
      <sz val="10"/>
      <color theme="0"/>
      <name val="Calibri"/>
      <family val="2"/>
      <charset val="204"/>
      <scheme val="minor"/>
    </font>
    <font>
      <sz val="10"/>
      <name val="Calibri"/>
      <family val="2"/>
      <charset val="204"/>
      <scheme val="minor"/>
    </font>
    <font>
      <sz val="10"/>
      <color theme="1"/>
      <name val="Calibri"/>
      <family val="2"/>
      <charset val="204"/>
      <scheme val="minor"/>
    </font>
    <font>
      <b/>
      <sz val="10"/>
      <color indexed="8"/>
      <name val="Calibri"/>
      <family val="2"/>
      <charset val="204"/>
      <scheme val="minor"/>
    </font>
    <font>
      <b/>
      <sz val="12"/>
      <name val="Calibri"/>
      <family val="2"/>
      <charset val="204"/>
      <scheme val="minor"/>
    </font>
    <font>
      <sz val="8"/>
      <name val="Calibri"/>
      <family val="2"/>
      <charset val="204"/>
      <scheme val="minor"/>
    </font>
    <font>
      <sz val="9"/>
      <name val="Calibri"/>
      <family val="2"/>
      <charset val="204"/>
      <scheme val="minor"/>
    </font>
    <font>
      <b/>
      <sz val="11"/>
      <name val="Calibri"/>
      <family val="2"/>
      <charset val="204"/>
    </font>
    <font>
      <sz val="10"/>
      <color indexed="8"/>
      <name val="Arial"/>
      <family val="2"/>
      <charset val="204"/>
    </font>
    <font>
      <b/>
      <sz val="10"/>
      <color theme="0"/>
      <name val="Calibri"/>
      <family val="2"/>
      <charset val="204"/>
    </font>
    <font>
      <b/>
      <sz val="9"/>
      <color theme="0"/>
      <name val="Calibri"/>
      <family val="2"/>
      <charset val="204"/>
    </font>
    <font>
      <sz val="10"/>
      <color indexed="8"/>
      <name val="Calibri"/>
      <family val="2"/>
      <charset val="204"/>
    </font>
    <font>
      <b/>
      <sz val="8"/>
      <color indexed="8"/>
      <name val="Calibri"/>
      <family val="2"/>
      <charset val="204"/>
    </font>
    <font>
      <b/>
      <sz val="8"/>
      <color theme="0"/>
      <name val="Calibri"/>
      <family val="2"/>
      <charset val="204"/>
    </font>
    <font>
      <b/>
      <sz val="8"/>
      <color theme="1"/>
      <name val="Calibri"/>
      <family val="2"/>
      <charset val="204"/>
      <scheme val="minor"/>
    </font>
    <font>
      <sz val="8"/>
      <color theme="1"/>
      <name val="Calibri"/>
      <family val="2"/>
      <charset val="204"/>
      <scheme val="minor"/>
    </font>
    <font>
      <sz val="9"/>
      <color theme="1"/>
      <name val="Calibri"/>
      <family val="2"/>
      <charset val="204"/>
      <scheme val="minor"/>
    </font>
    <font>
      <b/>
      <sz val="9"/>
      <color indexed="8"/>
      <name val="Calibri"/>
      <family val="2"/>
      <charset val="204"/>
    </font>
    <font>
      <sz val="8"/>
      <color theme="0" tint="-0.249977111117893"/>
      <name val="Calibri"/>
      <family val="2"/>
      <charset val="204"/>
    </font>
    <font>
      <b/>
      <sz val="8"/>
      <color theme="0" tint="-0.249977111117893"/>
      <name val="Calibri"/>
      <family val="2"/>
      <charset val="204"/>
    </font>
    <font>
      <sz val="10"/>
      <color indexed="9"/>
      <name val="Arial"/>
      <family val="2"/>
      <charset val="204"/>
    </font>
    <font>
      <b/>
      <sz val="8"/>
      <name val="Calibri"/>
      <family val="2"/>
      <charset val="204"/>
    </font>
    <font>
      <sz val="7"/>
      <name val="Arial"/>
      <family val="2"/>
      <charset val="204"/>
    </font>
    <font>
      <sz val="9"/>
      <name val="Arial"/>
      <family val="2"/>
      <charset val="204"/>
    </font>
    <font>
      <b/>
      <sz val="9"/>
      <name val="Calibri"/>
      <family val="2"/>
      <charset val="204"/>
    </font>
    <font>
      <sz val="10"/>
      <color indexed="22"/>
      <name val="Calibri"/>
      <family val="2"/>
      <charset val="204"/>
    </font>
    <font>
      <b/>
      <sz val="9"/>
      <color theme="1"/>
      <name val="Calibri"/>
      <family val="2"/>
      <charset val="204"/>
      <scheme val="minor"/>
    </font>
    <font>
      <sz val="8"/>
      <color indexed="9"/>
      <name val="Calibri"/>
      <family val="2"/>
      <charset val="204"/>
    </font>
    <font>
      <b/>
      <sz val="8"/>
      <color indexed="9"/>
      <name val="Calibri"/>
      <family val="2"/>
      <charset val="204"/>
    </font>
    <font>
      <u/>
      <sz val="8"/>
      <name val="Calibri"/>
      <family val="2"/>
      <charset val="204"/>
    </font>
    <font>
      <b/>
      <sz val="10"/>
      <color indexed="22"/>
      <name val="Calibri"/>
      <family val="2"/>
      <charset val="204"/>
    </font>
    <font>
      <sz val="9"/>
      <name val="Calibri"/>
      <family val="2"/>
      <charset val="204"/>
    </font>
    <font>
      <sz val="10"/>
      <color indexed="9"/>
      <name val="Calibri"/>
      <family val="2"/>
      <charset val="204"/>
    </font>
    <font>
      <sz val="10"/>
      <color theme="0"/>
      <name val="Calibri"/>
      <family val="2"/>
      <charset val="204"/>
      <scheme val="minor"/>
    </font>
    <font>
      <sz val="7"/>
      <name val="Calibri"/>
      <family val="2"/>
      <charset val="204"/>
    </font>
    <font>
      <sz val="8"/>
      <color theme="0"/>
      <name val="Calibri"/>
      <family val="2"/>
      <charset val="204"/>
    </font>
    <font>
      <sz val="11"/>
      <color rgb="FFFF0000"/>
      <name val="Calibri"/>
      <family val="2"/>
      <charset val="204"/>
      <scheme val="minor"/>
    </font>
    <font>
      <sz val="11"/>
      <color rgb="FFC00000"/>
      <name val="Calibri"/>
      <family val="2"/>
      <charset val="204"/>
      <scheme val="minor"/>
    </font>
    <font>
      <b/>
      <sz val="10"/>
      <color indexed="9"/>
      <name val="Calibri"/>
      <family val="2"/>
      <charset val="204"/>
    </font>
    <font>
      <b/>
      <sz val="8"/>
      <color theme="0"/>
      <name val="Calibri"/>
      <family val="2"/>
      <charset val="204"/>
      <scheme val="minor"/>
    </font>
    <font>
      <sz val="8"/>
      <color indexed="8"/>
      <name val="Calibri"/>
      <family val="2"/>
      <charset val="204"/>
      <scheme val="minor"/>
    </font>
    <font>
      <b/>
      <sz val="8"/>
      <name val="Calibri"/>
      <family val="2"/>
      <charset val="204"/>
      <scheme val="minor"/>
    </font>
    <font>
      <sz val="9"/>
      <color theme="1" tint="0.249977111117893"/>
      <name val="Calibri"/>
      <family val="2"/>
      <charset val="204"/>
      <scheme val="minor"/>
    </font>
    <font>
      <b/>
      <sz val="11"/>
      <color indexed="8"/>
      <name val="Calibri"/>
      <family val="2"/>
      <charset val="204"/>
    </font>
    <font>
      <b/>
      <u/>
      <sz val="11"/>
      <color indexed="8"/>
      <name val="Calibri"/>
      <family val="2"/>
    </font>
    <font>
      <b/>
      <sz val="10"/>
      <color theme="1"/>
      <name val="Calibri"/>
      <family val="2"/>
      <scheme val="minor"/>
    </font>
    <font>
      <b/>
      <sz val="8"/>
      <name val="Calibri"/>
      <family val="2"/>
      <scheme val="minor"/>
    </font>
    <font>
      <b/>
      <sz val="8"/>
      <color theme="0"/>
      <name val="Calibri"/>
      <family val="2"/>
      <scheme val="minor"/>
    </font>
    <font>
      <sz val="10"/>
      <color theme="0"/>
      <name val="Calibri"/>
      <family val="2"/>
      <charset val="204"/>
    </font>
    <font>
      <b/>
      <sz val="10"/>
      <name val="Calibri"/>
      <family val="2"/>
    </font>
    <font>
      <b/>
      <sz val="10"/>
      <name val="Calibri"/>
      <family val="2"/>
      <scheme val="minor"/>
    </font>
    <font>
      <b/>
      <sz val="10"/>
      <color theme="0"/>
      <name val="Calibri"/>
      <family val="2"/>
    </font>
    <font>
      <sz val="10"/>
      <color rgb="FF000000"/>
      <name val="Calibri"/>
      <family val="2"/>
      <charset val="204"/>
    </font>
    <font>
      <b/>
      <sz val="10"/>
      <color rgb="FFFFFFFF"/>
      <name val="Calibri"/>
      <family val="2"/>
      <charset val="204"/>
    </font>
    <font>
      <sz val="7"/>
      <color theme="0"/>
      <name val="Calibri"/>
      <family val="2"/>
      <charset val="204"/>
    </font>
    <font>
      <u/>
      <sz val="8"/>
      <color theme="0"/>
      <name val="Calibri"/>
      <family val="2"/>
      <charset val="204"/>
    </font>
    <font>
      <sz val="6"/>
      <color theme="0"/>
      <name val="Calibri"/>
      <family val="2"/>
      <charset val="204"/>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2"/>
        <bgColor indexed="8"/>
      </patternFill>
    </fill>
    <fill>
      <patternFill patternType="solid">
        <fgColor theme="0" tint="-0.14999847407452621"/>
        <bgColor theme="0" tint="-0.14999847407452621"/>
      </patternFill>
    </fill>
    <fill>
      <patternFill patternType="solid">
        <fgColor indexed="44"/>
        <bgColor indexed="0"/>
      </patternFill>
    </fill>
    <fill>
      <patternFill patternType="solid">
        <fgColor indexed="44"/>
        <bgColor indexed="64"/>
      </patternFill>
    </fill>
    <fill>
      <patternFill patternType="solid">
        <fgColor rgb="FF99CCFF"/>
        <bgColor indexed="64"/>
      </patternFill>
    </fill>
    <fill>
      <patternFill patternType="solid">
        <fgColor indexed="9"/>
        <bgColor indexed="64"/>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44"/>
        <bgColor indexed="8"/>
      </patternFill>
    </fill>
    <fill>
      <patternFill patternType="solid">
        <fgColor rgb="FF99CCFF"/>
        <bgColor indexed="8"/>
      </patternFill>
    </fill>
    <fill>
      <patternFill patternType="solid">
        <fgColor theme="8" tint="-0.499984740745262"/>
        <bgColor indexed="64"/>
      </patternFill>
    </fill>
    <fill>
      <patternFill patternType="solid">
        <fgColor theme="8" tint="-0.499984740745262"/>
        <bgColor indexed="0"/>
      </patternFill>
    </fill>
    <fill>
      <patternFill patternType="solid">
        <fgColor theme="0" tint="-0.249977111117893"/>
        <bgColor indexed="64"/>
      </patternFill>
    </fill>
    <fill>
      <patternFill patternType="solid">
        <fgColor theme="0"/>
        <bgColor theme="0" tint="-0.14999847407452621"/>
      </patternFill>
    </fill>
    <fill>
      <patternFill patternType="solid">
        <fgColor theme="2" tint="-0.249977111117893"/>
        <bgColor indexed="64"/>
      </patternFill>
    </fill>
    <fill>
      <patternFill patternType="solid">
        <fgColor theme="0" tint="-0.14999847407452621"/>
        <bgColor indexed="8"/>
      </patternFill>
    </fill>
    <fill>
      <patternFill patternType="solid">
        <fgColor theme="0"/>
        <bgColor indexed="8"/>
      </patternFill>
    </fill>
    <fill>
      <patternFill patternType="solid">
        <fgColor rgb="FFFFFFFF"/>
        <bgColor rgb="FF000000"/>
      </patternFill>
    </fill>
    <fill>
      <patternFill patternType="solid">
        <fgColor rgb="FFD9D9D9"/>
        <bgColor rgb="FF000000"/>
      </patternFill>
    </fill>
    <fill>
      <patternFill patternType="solid">
        <fgColor rgb="FF0F243E"/>
        <bgColor rgb="FF000000"/>
      </patternFill>
    </fill>
  </fills>
  <borders count="2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indexed="64"/>
      </top>
      <bottom style="medium">
        <color theme="3" tint="-0.249977111117893"/>
      </bottom>
      <diagonal/>
    </border>
    <border>
      <left style="thin">
        <color theme="0"/>
      </left>
      <right style="thin">
        <color theme="0"/>
      </right>
      <top style="thin">
        <color theme="0"/>
      </top>
      <bottom style="medium">
        <color theme="3" tint="-0.24997711111789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8" tint="-0.499984740745262"/>
      </left>
      <right/>
      <top style="medium">
        <color theme="8" tint="-0.499984740745262"/>
      </top>
      <bottom style="medium">
        <color theme="8" tint="-0.499984740745262"/>
      </bottom>
      <diagonal/>
    </border>
    <border>
      <left style="thin">
        <color theme="0"/>
      </left>
      <right style="thin">
        <color theme="0"/>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right style="thin">
        <color theme="0"/>
      </right>
      <top style="medium">
        <color theme="8" tint="-0.499984740745262"/>
      </top>
      <bottom style="medium">
        <color theme="8" tint="-0.499984740745262"/>
      </bottom>
      <diagonal/>
    </border>
    <border>
      <left style="medium">
        <color theme="8" tint="-0.499984740745262"/>
      </left>
      <right style="thin">
        <color indexed="64"/>
      </right>
      <top/>
      <bottom style="thin">
        <color indexed="64"/>
      </bottom>
      <diagonal/>
    </border>
    <border>
      <left style="thin">
        <color indexed="64"/>
      </left>
      <right style="medium">
        <color theme="8" tint="-0.499984740745262"/>
      </right>
      <top/>
      <bottom style="thin">
        <color indexed="64"/>
      </bottom>
      <diagonal/>
    </border>
    <border>
      <left style="medium">
        <color theme="8" tint="-0.499984740745262"/>
      </left>
      <right style="thin">
        <color indexed="64"/>
      </right>
      <top style="thin">
        <color indexed="64"/>
      </top>
      <bottom style="thin">
        <color indexed="64"/>
      </bottom>
      <diagonal/>
    </border>
    <border>
      <left style="thin">
        <color indexed="64"/>
      </left>
      <right style="medium">
        <color theme="8" tint="-0.499984740745262"/>
      </right>
      <top style="thin">
        <color indexed="64"/>
      </top>
      <bottom style="thin">
        <color indexed="64"/>
      </bottom>
      <diagonal/>
    </border>
    <border>
      <left style="medium">
        <color theme="8" tint="-0.499984740745262"/>
      </left>
      <right style="thin">
        <color indexed="64"/>
      </right>
      <top style="thin">
        <color indexed="64"/>
      </top>
      <bottom/>
      <diagonal/>
    </border>
    <border>
      <left style="thin">
        <color indexed="64"/>
      </left>
      <right style="medium">
        <color theme="8" tint="-0.499984740745262"/>
      </right>
      <top style="thin">
        <color indexed="64"/>
      </top>
      <bottom/>
      <diagonal/>
    </border>
    <border>
      <left style="medium">
        <color theme="8" tint="-0.499984740745262"/>
      </left>
      <right style="thin">
        <color theme="0"/>
      </right>
      <top style="medium">
        <color theme="8" tint="-0.499984740745262"/>
      </top>
      <bottom style="medium">
        <color theme="8" tint="-0.499984740745262"/>
      </bottom>
      <diagonal/>
    </border>
    <border>
      <left style="thin">
        <color theme="0"/>
      </left>
      <right style="medium">
        <color theme="8" tint="-0.499984740745262"/>
      </right>
      <top style="medium">
        <color theme="8" tint="-0.499984740745262"/>
      </top>
      <bottom style="medium">
        <color theme="8" tint="-0.499984740745262"/>
      </bottom>
      <diagonal/>
    </border>
    <border>
      <left style="medium">
        <color theme="8" tint="-0.499984740745262"/>
      </left>
      <right style="thin">
        <color theme="0"/>
      </right>
      <top style="medium">
        <color theme="8" tint="-0.499984740745262"/>
      </top>
      <bottom style="thin">
        <color indexed="64"/>
      </bottom>
      <diagonal/>
    </border>
    <border>
      <left style="medium">
        <color theme="8" tint="-0.499984740745262"/>
      </left>
      <right/>
      <top style="thin">
        <color indexed="64"/>
      </top>
      <bottom style="thin">
        <color indexed="64"/>
      </bottom>
      <diagonal/>
    </border>
    <border>
      <left style="thin">
        <color theme="0"/>
      </left>
      <right style="thin">
        <color theme="0"/>
      </right>
      <top style="medium">
        <color theme="8" tint="-0.499984740745262"/>
      </top>
      <bottom style="thin">
        <color indexed="64"/>
      </bottom>
      <diagonal/>
    </border>
    <border>
      <left style="thin">
        <color theme="0"/>
      </left>
      <right style="thin">
        <color theme="0"/>
      </right>
      <top style="medium">
        <color theme="8" tint="-0.499984740745262"/>
      </top>
      <bottom style="thin">
        <color theme="0"/>
      </bottom>
      <diagonal/>
    </border>
    <border>
      <left style="medium">
        <color theme="8" tint="-0.499984740745262"/>
      </left>
      <right style="thin">
        <color theme="0"/>
      </right>
      <top style="thin">
        <color indexed="64"/>
      </top>
      <bottom style="medium">
        <color theme="3" tint="-0.249977111117893"/>
      </bottom>
      <diagonal/>
    </border>
    <border>
      <left style="medium">
        <color theme="8" tint="-0.499984740745262"/>
      </left>
      <right style="thin">
        <color theme="0"/>
      </right>
      <top style="medium">
        <color theme="8" tint="-0.499984740745262"/>
      </top>
      <bottom/>
      <diagonal/>
    </border>
    <border>
      <left style="thin">
        <color theme="0"/>
      </left>
      <right style="thin">
        <color theme="0"/>
      </right>
      <top style="medium">
        <color theme="8" tint="-0.499984740745262"/>
      </top>
      <bottom/>
      <diagonal/>
    </border>
    <border>
      <left style="medium">
        <color theme="8" tint="-0.499984740745262"/>
      </left>
      <right style="thin">
        <color indexed="64"/>
      </right>
      <top style="thin">
        <color indexed="64"/>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indexed="64"/>
      </left>
      <right style="medium">
        <color theme="8" tint="-0.499984740745262"/>
      </right>
      <top style="thin">
        <color indexed="64"/>
      </top>
      <bottom style="medium">
        <color theme="8" tint="-0.499984740745262"/>
      </bottom>
      <diagonal/>
    </border>
    <border>
      <left style="medium">
        <color theme="8" tint="-0.499984740745262"/>
      </left>
      <right style="thin">
        <color theme="0"/>
      </right>
      <top/>
      <bottom style="medium">
        <color theme="8" tint="-0.499984740745262"/>
      </bottom>
      <diagonal/>
    </border>
    <border>
      <left style="thin">
        <color theme="0"/>
      </left>
      <right style="thin">
        <color theme="0"/>
      </right>
      <top/>
      <bottom style="medium">
        <color theme="8" tint="-0.499984740745262"/>
      </bottom>
      <diagonal/>
    </border>
    <border>
      <left/>
      <right style="medium">
        <color theme="8" tint="-0.499984740745262"/>
      </right>
      <top/>
      <bottom style="medium">
        <color theme="8" tint="-0.499984740745262"/>
      </bottom>
      <diagonal/>
    </border>
    <border>
      <left/>
      <right style="thin">
        <color theme="0"/>
      </right>
      <top style="thin">
        <color indexed="64"/>
      </top>
      <bottom style="medium">
        <color theme="8" tint="-0.499984740745262"/>
      </bottom>
      <diagonal/>
    </border>
    <border>
      <left/>
      <right style="medium">
        <color theme="8" tint="-0.499984740745262"/>
      </right>
      <top style="thin">
        <color indexed="64"/>
      </top>
      <bottom style="medium">
        <color theme="8" tint="-0.499984740745262"/>
      </bottom>
      <diagonal/>
    </border>
    <border>
      <left/>
      <right style="thin">
        <color indexed="64"/>
      </right>
      <top style="medium">
        <color theme="8" tint="-0.499984740745262"/>
      </top>
      <bottom/>
      <diagonal/>
    </border>
    <border>
      <left style="thin">
        <color indexed="64"/>
      </left>
      <right style="thin">
        <color theme="0"/>
      </right>
      <top style="medium">
        <color theme="8" tint="-0.499984740745262"/>
      </top>
      <bottom/>
      <diagonal/>
    </border>
    <border>
      <left/>
      <right style="medium">
        <color theme="8" tint="-0.499984740745262"/>
      </right>
      <top style="medium">
        <color theme="8" tint="-0.499984740745262"/>
      </top>
      <bottom style="thin">
        <color indexed="64"/>
      </bottom>
      <diagonal/>
    </border>
    <border>
      <left style="medium">
        <color theme="8" tint="-0.499984740745262"/>
      </left>
      <right style="thin">
        <color theme="0"/>
      </right>
      <top style="thin">
        <color indexed="64"/>
      </top>
      <bottom style="medium">
        <color theme="8" tint="-0.499984740745262"/>
      </bottom>
      <diagonal/>
    </border>
    <border>
      <left style="thin">
        <color theme="0"/>
      </left>
      <right style="thin">
        <color theme="0"/>
      </right>
      <top style="thin">
        <color indexed="64"/>
      </top>
      <bottom style="medium">
        <color theme="8" tint="-0.499984740745262"/>
      </bottom>
      <diagonal/>
    </border>
    <border>
      <left style="thin">
        <color theme="0"/>
      </left>
      <right style="thin">
        <color theme="0"/>
      </right>
      <top style="thin">
        <color theme="0"/>
      </top>
      <bottom style="medium">
        <color theme="8" tint="-0.499984740745262"/>
      </bottom>
      <diagonal/>
    </border>
    <border>
      <left/>
      <right style="thin">
        <color theme="0"/>
      </right>
      <top style="thin">
        <color theme="0"/>
      </top>
      <bottom style="medium">
        <color theme="8" tint="-0.499984740745262"/>
      </bottom>
      <diagonal/>
    </border>
    <border>
      <left style="thin">
        <color theme="0"/>
      </left>
      <right style="thin">
        <color indexed="64"/>
      </right>
      <top style="medium">
        <color theme="8" tint="-0.499984740745262"/>
      </top>
      <bottom/>
      <diagonal/>
    </border>
    <border>
      <left/>
      <right style="medium">
        <color theme="8" tint="-0.499984740745262"/>
      </right>
      <top style="thin">
        <color indexed="64"/>
      </top>
      <bottom style="medium">
        <color theme="3" tint="-0.249977111117893"/>
      </bottom>
      <diagonal/>
    </border>
    <border>
      <left/>
      <right style="thin">
        <color theme="0"/>
      </right>
      <top style="medium">
        <color theme="8" tint="-0.499984740745262"/>
      </top>
      <bottom style="thin">
        <color indexed="64"/>
      </bottom>
      <diagonal/>
    </border>
    <border>
      <left/>
      <right/>
      <top style="medium">
        <color theme="8" tint="-0.499984740745262"/>
      </top>
      <bottom style="thin">
        <color indexed="64"/>
      </bottom>
      <diagonal/>
    </border>
    <border>
      <left/>
      <right/>
      <top style="thin">
        <color indexed="64"/>
      </top>
      <bottom style="medium">
        <color theme="8" tint="-0.499984740745262"/>
      </bottom>
      <diagonal/>
    </border>
    <border>
      <left style="thin">
        <color theme="0"/>
      </left>
      <right style="thin">
        <color indexed="64"/>
      </right>
      <top style="medium">
        <color theme="8" tint="-0.499984740745262"/>
      </top>
      <bottom style="thin">
        <color theme="0"/>
      </bottom>
      <diagonal/>
    </border>
    <border>
      <left style="thin">
        <color indexed="64"/>
      </left>
      <right style="thin">
        <color theme="0"/>
      </right>
      <top style="medium">
        <color theme="8" tint="-0.499984740745262"/>
      </top>
      <bottom style="thin">
        <color theme="0"/>
      </bottom>
      <diagonal/>
    </border>
    <border>
      <left/>
      <right style="thin">
        <color indexed="64"/>
      </right>
      <top style="medium">
        <color theme="8" tint="-0.499984740745262"/>
      </top>
      <bottom style="thin">
        <color theme="0"/>
      </bottom>
      <diagonal/>
    </border>
    <border>
      <left/>
      <right/>
      <top/>
      <bottom style="medium">
        <color theme="8" tint="-0.499984740745262"/>
      </bottom>
      <diagonal/>
    </border>
    <border>
      <left/>
      <right style="thin">
        <color theme="0"/>
      </right>
      <top/>
      <bottom style="medium">
        <color theme="8" tint="-0.499984740745262"/>
      </bottom>
      <diagonal/>
    </border>
    <border>
      <left style="thin">
        <color theme="0"/>
      </left>
      <right/>
      <top style="medium">
        <color theme="8" tint="-0.499984740745262"/>
      </top>
      <bottom style="medium">
        <color theme="8" tint="-0.499984740745262"/>
      </bottom>
      <diagonal/>
    </border>
    <border>
      <left style="medium">
        <color theme="8" tint="-0.499984740745262"/>
      </left>
      <right style="thin">
        <color indexed="64"/>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medium">
        <color theme="8" tint="-0.499984740745262"/>
      </bottom>
      <diagonal/>
    </border>
    <border>
      <left/>
      <right/>
      <top style="medium">
        <color theme="8" tint="-0.499984740745262"/>
      </top>
      <bottom/>
      <diagonal/>
    </border>
    <border>
      <left/>
      <right style="thin">
        <color indexed="64"/>
      </right>
      <top/>
      <bottom style="medium">
        <color theme="8" tint="-0.499984740745262"/>
      </bottom>
      <diagonal/>
    </border>
    <border>
      <left style="thin">
        <color theme="0"/>
      </left>
      <right style="thin">
        <color indexed="64"/>
      </right>
      <top style="thin">
        <color theme="0"/>
      </top>
      <bottom style="medium">
        <color theme="8" tint="-0.499984740745262"/>
      </bottom>
      <diagonal/>
    </border>
    <border>
      <left/>
      <right style="thin">
        <color indexed="64"/>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thin">
        <color theme="0"/>
      </bottom>
      <diagonal/>
    </border>
    <border>
      <left style="thin">
        <color indexed="64"/>
      </left>
      <right/>
      <top style="medium">
        <color theme="8" tint="-0.499984740745262"/>
      </top>
      <bottom style="medium">
        <color theme="8" tint="-0.499984740745262"/>
      </bottom>
      <diagonal/>
    </border>
    <border>
      <left style="thin">
        <color theme="0"/>
      </left>
      <right/>
      <top style="thin">
        <color indexed="64"/>
      </top>
      <bottom style="medium">
        <color theme="8" tint="-0.499984740745262"/>
      </bottom>
      <diagonal/>
    </border>
    <border>
      <left style="thin">
        <color theme="0"/>
      </left>
      <right style="medium">
        <color theme="8" tint="-0.499984740745262"/>
      </right>
      <top style="medium">
        <color theme="8" tint="-0.499984740745262"/>
      </top>
      <bottom style="thin">
        <color indexed="64"/>
      </bottom>
      <diagonal/>
    </border>
    <border>
      <left style="thin">
        <color theme="0"/>
      </left>
      <right style="medium">
        <color theme="8" tint="-0.499984740745262"/>
      </right>
      <top style="thin">
        <color indexed="64"/>
      </top>
      <bottom style="medium">
        <color theme="8" tint="-0.499984740745262"/>
      </bottom>
      <diagonal/>
    </border>
    <border>
      <left style="thin">
        <color indexed="64"/>
      </left>
      <right/>
      <top style="medium">
        <color theme="8" tint="-0.499984740745262"/>
      </top>
      <bottom/>
      <diagonal/>
    </border>
    <border>
      <left/>
      <right/>
      <top style="thin">
        <color theme="0"/>
      </top>
      <bottom style="medium">
        <color theme="8" tint="-0.499984740745262"/>
      </bottom>
      <diagonal/>
    </border>
    <border>
      <left style="thin">
        <color theme="0"/>
      </left>
      <right/>
      <top style="thin">
        <color theme="0"/>
      </top>
      <bottom style="medium">
        <color theme="8" tint="-0.499984740745262"/>
      </bottom>
      <diagonal/>
    </border>
    <border>
      <left style="thin">
        <color indexed="64"/>
      </left>
      <right/>
      <top style="thin">
        <color indexed="64"/>
      </top>
      <bottom style="medium">
        <color theme="8" tint="-0.499984740745262"/>
      </bottom>
      <diagonal/>
    </border>
    <border>
      <left style="medium">
        <color theme="8" tint="-0.499984740745262"/>
      </left>
      <right style="thin">
        <color indexed="64"/>
      </right>
      <top/>
      <bottom/>
      <diagonal/>
    </border>
    <border>
      <left style="thin">
        <color indexed="64"/>
      </left>
      <right style="medium">
        <color theme="8" tint="-0.499984740745262"/>
      </right>
      <top/>
      <bottom/>
      <diagonal/>
    </border>
    <border>
      <left style="thin">
        <color theme="0"/>
      </left>
      <right/>
      <top style="medium">
        <color theme="8" tint="-0.499984740745262"/>
      </top>
      <bottom style="thin">
        <color indexed="64"/>
      </bottom>
      <diagonal/>
    </border>
    <border>
      <left style="medium">
        <color theme="0"/>
      </left>
      <right style="thin">
        <color theme="0"/>
      </right>
      <top style="medium">
        <color theme="8" tint="-0.499984740745262"/>
      </top>
      <bottom style="medium">
        <color theme="8" tint="-0.499984740745262"/>
      </bottom>
      <diagonal/>
    </border>
    <border>
      <left style="thin">
        <color indexed="64"/>
      </left>
      <right style="medium">
        <color theme="0"/>
      </right>
      <top style="medium">
        <color theme="8" tint="-0.499984740745262"/>
      </top>
      <bottom style="thin">
        <color theme="0"/>
      </bottom>
      <diagonal/>
    </border>
    <border>
      <left style="thin">
        <color theme="0"/>
      </left>
      <right style="medium">
        <color theme="0"/>
      </right>
      <top style="medium">
        <color theme="8" tint="-0.499984740745262"/>
      </top>
      <bottom style="thin">
        <color indexed="64"/>
      </bottom>
      <diagonal/>
    </border>
    <border>
      <left style="thin">
        <color theme="0"/>
      </left>
      <right style="medium">
        <color theme="0"/>
      </right>
      <top style="thin">
        <color indexed="64"/>
      </top>
      <bottom style="medium">
        <color theme="8" tint="-0.499984740745262"/>
      </bottom>
      <diagonal/>
    </border>
    <border>
      <left style="medium">
        <color theme="0"/>
      </left>
      <right style="thin">
        <color indexed="64"/>
      </right>
      <top style="medium">
        <color theme="8" tint="-0.499984740745262"/>
      </top>
      <bottom style="thin">
        <color theme="0"/>
      </bottom>
      <diagonal/>
    </border>
    <border>
      <left style="medium">
        <color theme="0"/>
      </left>
      <right style="thin">
        <color theme="0"/>
      </right>
      <top style="thin">
        <color theme="0"/>
      </top>
      <bottom style="medium">
        <color theme="8" tint="-0.499984740745262"/>
      </bottom>
      <diagonal/>
    </border>
    <border>
      <left style="thin">
        <color indexed="64"/>
      </left>
      <right style="medium">
        <color theme="0"/>
      </right>
      <top/>
      <bottom style="medium">
        <color theme="8" tint="-0.499984740745262"/>
      </bottom>
      <diagonal/>
    </border>
    <border>
      <left style="medium">
        <color theme="0"/>
      </left>
      <right/>
      <top style="medium">
        <color theme="8" tint="-0.499984740745262"/>
      </top>
      <bottom style="medium">
        <color theme="8" tint="-0.499984740745262"/>
      </bottom>
      <diagonal/>
    </border>
    <border>
      <left/>
      <right style="medium">
        <color theme="0"/>
      </right>
      <top style="medium">
        <color theme="8" tint="-0.499984740745262"/>
      </top>
      <bottom style="medium">
        <color theme="8" tint="-0.499984740745262"/>
      </bottom>
      <diagonal/>
    </border>
    <border>
      <left style="medium">
        <color theme="0"/>
      </left>
      <right style="thin">
        <color indexed="64"/>
      </right>
      <top style="medium">
        <color theme="8" tint="-0.499984740745262"/>
      </top>
      <bottom style="medium">
        <color theme="8" tint="-0.499984740745262"/>
      </bottom>
      <diagonal/>
    </border>
    <border>
      <left style="thin">
        <color indexed="64"/>
      </left>
      <right style="medium">
        <color theme="0"/>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thin">
        <color indexed="64"/>
      </bottom>
      <diagonal/>
    </border>
    <border>
      <left style="thin">
        <color indexed="64"/>
      </left>
      <right style="medium">
        <color theme="8" tint="-0.499984740745262"/>
      </right>
      <top style="medium">
        <color theme="8" tint="-0.499984740745262"/>
      </top>
      <bottom style="thin">
        <color indexed="64"/>
      </bottom>
      <diagonal/>
    </border>
    <border>
      <left style="thin">
        <color indexed="64"/>
      </left>
      <right style="medium">
        <color theme="8" tint="-0.499984740745262"/>
      </right>
      <top style="medium">
        <color theme="8" tint="-0.499984740745262"/>
      </top>
      <bottom style="medium">
        <color theme="8" tint="-0.499984740745262"/>
      </bottom>
      <diagonal/>
    </border>
    <border>
      <left style="medium">
        <color theme="8" tint="-0.499984740745262"/>
      </left>
      <right style="thin">
        <color indexed="64"/>
      </right>
      <top style="medium">
        <color theme="8" tint="-0.499984740745262"/>
      </top>
      <bottom/>
      <diagonal/>
    </border>
    <border>
      <left style="medium">
        <color theme="8" tint="-0.499984740745262"/>
      </left>
      <right style="thin">
        <color indexed="64"/>
      </right>
      <top style="medium">
        <color theme="8" tint="-0.499984740745262"/>
      </top>
      <bottom style="thin">
        <color indexed="64"/>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medium">
        <color theme="8" tint="-0.499984740745262"/>
      </right>
      <top/>
      <bottom/>
      <diagonal/>
    </border>
    <border>
      <left style="thin">
        <color indexed="64"/>
      </left>
      <right style="medium">
        <color theme="8" tint="-0.499984740745262"/>
      </right>
      <top style="medium">
        <color theme="8" tint="-0.499984740745262"/>
      </top>
      <bottom style="thin">
        <color theme="0"/>
      </bottom>
      <diagonal/>
    </border>
    <border>
      <left style="thin">
        <color theme="0"/>
      </left>
      <right style="medium">
        <color theme="8" tint="-0.499984740745262"/>
      </right>
      <top style="thin">
        <color theme="0"/>
      </top>
      <bottom style="medium">
        <color theme="8" tint="-0.499984740745262"/>
      </bottom>
      <diagonal/>
    </border>
    <border>
      <left style="thin">
        <color theme="0"/>
      </left>
      <right style="medium">
        <color theme="0"/>
      </right>
      <top style="thin">
        <color theme="0"/>
      </top>
      <bottom style="medium">
        <color theme="8" tint="-0.499984740745262"/>
      </bottom>
      <diagonal/>
    </border>
    <border>
      <left style="medium">
        <color theme="8" tint="-0.499984740745262"/>
      </left>
      <right style="medium">
        <color theme="0"/>
      </right>
      <top style="medium">
        <color theme="8" tint="-0.499984740745262"/>
      </top>
      <bottom style="thin">
        <color indexed="64"/>
      </bottom>
      <diagonal/>
    </border>
    <border>
      <left style="medium">
        <color theme="8" tint="-0.499984740745262"/>
      </left>
      <right style="medium">
        <color theme="0"/>
      </right>
      <top style="thin">
        <color indexed="64"/>
      </top>
      <bottom style="medium">
        <color theme="8" tint="-0.499984740745262"/>
      </bottom>
      <diagonal/>
    </border>
    <border>
      <left style="medium">
        <color theme="8" tint="-0.499984740745262"/>
      </left>
      <right/>
      <top style="thin">
        <color indexed="64"/>
      </top>
      <bottom/>
      <diagonal/>
    </border>
    <border>
      <left style="thin">
        <color theme="3" tint="-0.499984740745262"/>
      </left>
      <right style="thin">
        <color theme="3" tint="-0.499984740745262"/>
      </right>
      <top style="medium">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0"/>
      </left>
      <right style="medium">
        <color theme="8" tint="-0.499984740745262"/>
      </right>
      <top style="medium">
        <color theme="8" tint="-0.499984740745262"/>
      </top>
      <bottom style="thin">
        <color theme="0"/>
      </bottom>
      <diagonal/>
    </border>
    <border>
      <left style="thin">
        <color theme="0"/>
      </left>
      <right style="medium">
        <color theme="8" tint="-0.499984740745262"/>
      </right>
      <top/>
      <bottom style="medium">
        <color theme="8" tint="-0.499984740745262"/>
      </bottom>
      <diagonal/>
    </border>
    <border>
      <left/>
      <right style="medium">
        <color theme="8" tint="-0.499984740745262"/>
      </right>
      <top style="medium">
        <color theme="8" tint="-0.499984740745262"/>
      </top>
      <bottom style="medium">
        <color theme="0"/>
      </bottom>
      <diagonal/>
    </border>
    <border>
      <left style="thin">
        <color theme="0"/>
      </left>
      <right style="thin">
        <color theme="0"/>
      </right>
      <top/>
      <bottom/>
      <diagonal/>
    </border>
    <border>
      <left style="thin">
        <color theme="0"/>
      </left>
      <right style="medium">
        <color theme="8" tint="-0.499984740745262"/>
      </right>
      <top/>
      <bottom/>
      <diagonal/>
    </border>
    <border>
      <left/>
      <right style="thin">
        <color theme="3" tint="-0.249977111117893"/>
      </right>
      <top/>
      <bottom/>
      <diagonal/>
    </border>
    <border>
      <left style="thin">
        <color theme="3" tint="-0.249977111117893"/>
      </left>
      <right style="thin">
        <color theme="3" tint="-0.249977111117893"/>
      </right>
      <top style="thin">
        <color indexed="64"/>
      </top>
      <bottom style="thin">
        <color theme="3" tint="-0.249977111117893"/>
      </bottom>
      <diagonal/>
    </border>
    <border>
      <left style="thin">
        <color theme="3" tint="-0.249977111117893"/>
      </left>
      <right style="thin">
        <color theme="3" tint="-0.249977111117893"/>
      </right>
      <top/>
      <bottom style="medium">
        <color indexed="64"/>
      </bottom>
      <diagonal/>
    </border>
    <border>
      <left style="thin">
        <color theme="3" tint="-0.249977111117893"/>
      </left>
      <right style="thin">
        <color theme="3" tint="-0.249977111117893"/>
      </right>
      <top style="thin">
        <color theme="3" tint="-0.249977111117893"/>
      </top>
      <bottom style="thin">
        <color theme="3" tint="-0.249977111117893"/>
      </bottom>
      <diagonal/>
    </border>
    <border>
      <left/>
      <right/>
      <top style="medium">
        <color indexed="64"/>
      </top>
      <bottom/>
      <diagonal/>
    </border>
    <border>
      <left style="medium">
        <color theme="8" tint="-0.499984740745262"/>
      </left>
      <right/>
      <top/>
      <bottom/>
      <diagonal/>
    </border>
    <border>
      <left style="thin">
        <color indexed="64"/>
      </left>
      <right style="thin">
        <color indexed="64"/>
      </right>
      <top style="medium">
        <color theme="8" tint="-0.499984740745262"/>
      </top>
      <bottom/>
      <diagonal/>
    </border>
    <border>
      <left style="thin">
        <color indexed="64"/>
      </left>
      <right style="medium">
        <color theme="8" tint="-0.499984740745262"/>
      </right>
      <top style="medium">
        <color theme="8" tint="-0.499984740745262"/>
      </top>
      <bottom/>
      <diagonal/>
    </border>
    <border>
      <left style="thin">
        <color theme="5" tint="-0.499984740745262"/>
      </left>
      <right/>
      <top/>
      <bottom/>
      <diagonal/>
    </border>
    <border>
      <left/>
      <right style="thin">
        <color theme="0"/>
      </right>
      <top style="medium">
        <color theme="8" tint="-0.499984740745262"/>
      </top>
      <bottom/>
      <diagonal/>
    </border>
    <border>
      <left style="thin">
        <color indexed="64"/>
      </left>
      <right style="thin">
        <color theme="0"/>
      </right>
      <top style="thin">
        <color theme="0"/>
      </top>
      <bottom style="medium">
        <color theme="8"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right/>
      <top style="medium">
        <color theme="8" tint="-0.499984740745262"/>
      </top>
      <bottom style="thin">
        <color theme="0"/>
      </bottom>
      <diagonal/>
    </border>
    <border>
      <left style="medium">
        <color theme="0"/>
      </left>
      <right style="thin">
        <color theme="0"/>
      </right>
      <top/>
      <bottom style="medium">
        <color theme="8" tint="-0.499984740745262"/>
      </bottom>
      <diagonal/>
    </border>
    <border>
      <left style="thin">
        <color theme="0"/>
      </left>
      <right/>
      <top/>
      <bottom style="medium">
        <color theme="8" tint="-0.499984740745262"/>
      </bottom>
      <diagonal/>
    </border>
    <border>
      <left style="medium">
        <color theme="8" tint="-0.499984740745262"/>
      </left>
      <right/>
      <top/>
      <bottom style="medium">
        <color theme="8" tint="-0.499984740745262"/>
      </bottom>
      <diagonal/>
    </border>
    <border>
      <left style="medium">
        <color theme="0"/>
      </left>
      <right style="thin">
        <color theme="0"/>
      </right>
      <top style="medium">
        <color theme="8" tint="-0.499984740745262"/>
      </top>
      <bottom style="thin">
        <color theme="0"/>
      </bottom>
      <diagonal/>
    </border>
    <border>
      <left style="thin">
        <color theme="0"/>
      </left>
      <right/>
      <top style="medium">
        <color theme="8" tint="-0.499984740745262"/>
      </top>
      <bottom style="thin">
        <color theme="0"/>
      </bottom>
      <diagonal/>
    </border>
    <border>
      <left style="medium">
        <color theme="8" tint="-0.499984740745262"/>
      </left>
      <right/>
      <top style="medium">
        <color theme="8" tint="-0.499984740745262"/>
      </top>
      <bottom style="thin">
        <color theme="0"/>
      </bottom>
      <diagonal/>
    </border>
    <border>
      <left style="medium">
        <color theme="8" tint="-0.499984740745262"/>
      </left>
      <right style="medium">
        <color theme="0"/>
      </right>
      <top style="medium">
        <color theme="8" tint="-0.499984740745262"/>
      </top>
      <bottom style="medium">
        <color theme="8" tint="-0.499984740745262"/>
      </bottom>
      <diagonal/>
    </border>
    <border>
      <left style="medium">
        <color theme="8" tint="-0.499984740745262"/>
      </left>
      <right style="medium">
        <color theme="8" tint="-0.499984740745262"/>
      </right>
      <top/>
      <bottom style="thin">
        <color indexed="64"/>
      </bottom>
      <diagonal/>
    </border>
    <border>
      <left style="medium">
        <color theme="8" tint="-0.499984740745262"/>
      </left>
      <right style="medium">
        <color theme="8" tint="-0.499984740745262"/>
      </right>
      <top style="thin">
        <color indexed="64"/>
      </top>
      <bottom style="thin">
        <color indexed="64"/>
      </bottom>
      <diagonal/>
    </border>
    <border>
      <left style="medium">
        <color theme="8" tint="-0.499984740745262"/>
      </left>
      <right style="medium">
        <color theme="8" tint="-0.499984740745262"/>
      </right>
      <top style="thin">
        <color indexed="64"/>
      </top>
      <bottom style="medium">
        <color theme="8" tint="-0.499984740745262"/>
      </bottom>
      <diagonal/>
    </border>
    <border>
      <left style="medium">
        <color theme="8" tint="-0.499984740745262"/>
      </left>
      <right style="medium">
        <color theme="0"/>
      </right>
      <top style="medium">
        <color theme="8" tint="-0.499984740745262"/>
      </top>
      <bottom/>
      <diagonal/>
    </border>
    <border>
      <left style="medium">
        <color theme="0"/>
      </left>
      <right/>
      <top style="medium">
        <color theme="8" tint="-0.499984740745262"/>
      </top>
      <bottom style="medium">
        <color theme="0"/>
      </bottom>
      <diagonal/>
    </border>
    <border>
      <left/>
      <right/>
      <top style="medium">
        <color theme="8" tint="-0.499984740745262"/>
      </top>
      <bottom style="medium">
        <color theme="0"/>
      </bottom>
      <diagonal/>
    </border>
    <border>
      <left/>
      <right style="medium">
        <color theme="0"/>
      </right>
      <top style="medium">
        <color theme="8" tint="-0.499984740745262"/>
      </top>
      <bottom style="medium">
        <color theme="0"/>
      </bottom>
      <diagonal/>
    </border>
    <border>
      <left style="medium">
        <color theme="8" tint="-0.499984740745262"/>
      </left>
      <right style="medium">
        <color theme="0"/>
      </right>
      <top/>
      <bottom style="medium">
        <color theme="8" tint="-0.499984740745262"/>
      </bottom>
      <diagonal/>
    </border>
    <border>
      <left style="medium">
        <color theme="0"/>
      </left>
      <right/>
      <top style="medium">
        <color theme="0"/>
      </top>
      <bottom style="medium">
        <color theme="8" tint="-0.499984740745262"/>
      </bottom>
      <diagonal/>
    </border>
    <border>
      <left/>
      <right style="medium">
        <color theme="0"/>
      </right>
      <top style="medium">
        <color theme="0"/>
      </top>
      <bottom style="medium">
        <color theme="8" tint="-0.499984740745262"/>
      </bottom>
      <diagonal/>
    </border>
    <border>
      <left style="medium">
        <color theme="0"/>
      </left>
      <right style="medium">
        <color theme="0"/>
      </right>
      <top style="medium">
        <color theme="0"/>
      </top>
      <bottom style="medium">
        <color theme="8" tint="-0.499984740745262"/>
      </bottom>
      <diagonal/>
    </border>
    <border>
      <left style="medium">
        <color theme="0"/>
      </left>
      <right/>
      <top/>
      <bottom style="medium">
        <color theme="8" tint="-0.499984740745262"/>
      </bottom>
      <diagonal/>
    </border>
    <border>
      <left/>
      <right style="medium">
        <color theme="0"/>
      </right>
      <top/>
      <bottom style="medium">
        <color theme="8" tint="-0.499984740745262"/>
      </bottom>
      <diagonal/>
    </border>
    <border>
      <left style="medium">
        <color theme="8" tint="-0.499984740745262"/>
      </left>
      <right/>
      <top style="medium">
        <color theme="8" tint="-0.499984740745262"/>
      </top>
      <bottom style="thin">
        <color indexed="64"/>
      </bottom>
      <diagonal/>
    </border>
    <border>
      <left/>
      <right style="thin">
        <color indexed="64"/>
      </right>
      <top style="medium">
        <color theme="8" tint="-0.499984740745262"/>
      </top>
      <bottom style="thin">
        <color indexed="64"/>
      </bottom>
      <diagonal/>
    </border>
    <border>
      <left style="medium">
        <color theme="8" tint="-0.499984740745262"/>
      </left>
      <right/>
      <top style="thin">
        <color indexed="64"/>
      </top>
      <bottom style="medium">
        <color theme="8" tint="-0.499984740745262"/>
      </bottom>
      <diagonal/>
    </border>
    <border>
      <left/>
      <right style="thin">
        <color indexed="64"/>
      </right>
      <top style="thin">
        <color indexed="64"/>
      </top>
      <bottom style="medium">
        <color theme="8" tint="-0.499984740745262"/>
      </bottom>
      <diagonal/>
    </border>
    <border>
      <left style="medium">
        <color theme="8" tint="-0.499984740745262"/>
      </left>
      <right style="thin">
        <color indexed="64"/>
      </right>
      <top style="thin">
        <color indexed="64"/>
      </top>
      <bottom style="thin">
        <color rgb="FF16365C"/>
      </bottom>
      <diagonal/>
    </border>
    <border>
      <left style="thin">
        <color indexed="64"/>
      </left>
      <right style="thin">
        <color indexed="64"/>
      </right>
      <top style="thin">
        <color indexed="64"/>
      </top>
      <bottom style="thin">
        <color rgb="FF16365C"/>
      </bottom>
      <diagonal/>
    </border>
    <border>
      <left style="thin">
        <color theme="0"/>
      </left>
      <right style="thin">
        <color theme="0"/>
      </right>
      <top style="thin">
        <color rgb="FF16365C"/>
      </top>
      <bottom style="medium">
        <color theme="8" tint="-0.499984740745262"/>
      </bottom>
      <diagonal/>
    </border>
    <border>
      <left style="medium">
        <color theme="8" tint="-0.499984740745262"/>
      </left>
      <right style="thin">
        <color indexed="64"/>
      </right>
      <top style="thin">
        <color rgb="FF16365C"/>
      </top>
      <bottom style="medium">
        <color theme="8" tint="-0.499984740745262"/>
      </bottom>
      <diagonal/>
    </border>
    <border>
      <left style="thin">
        <color indexed="64"/>
      </left>
      <right style="thin">
        <color theme="0"/>
      </right>
      <top style="thin">
        <color rgb="FF16365C"/>
      </top>
      <bottom style="medium">
        <color theme="8" tint="-0.499984740745262"/>
      </bottom>
      <diagonal/>
    </border>
    <border>
      <left style="medium">
        <color theme="3" tint="-0.499984740745262"/>
      </left>
      <right style="thin">
        <color theme="3" tint="-0.499984740745262"/>
      </right>
      <top style="medium">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medium">
        <color theme="8" tint="-0.499984740745262"/>
      </left>
      <right style="thin">
        <color theme="0"/>
      </right>
      <top style="thin">
        <color indexed="64"/>
      </top>
      <bottom/>
      <diagonal/>
    </border>
    <border>
      <left style="thin">
        <color theme="0"/>
      </left>
      <right style="thin">
        <color theme="0"/>
      </right>
      <top style="thin">
        <color indexed="64"/>
      </top>
      <bottom/>
      <diagonal/>
    </border>
    <border>
      <left style="thin">
        <color rgb="FF0F243E"/>
      </left>
      <right style="thin">
        <color rgb="FF0F243E"/>
      </right>
      <top style="medium">
        <color rgb="FF0F243E"/>
      </top>
      <bottom style="thin">
        <color rgb="FF0F243E"/>
      </bottom>
      <diagonal/>
    </border>
    <border>
      <left style="thin">
        <color rgb="FF0F243E"/>
      </left>
      <right style="medium">
        <color rgb="FF0F243E"/>
      </right>
      <top style="medium">
        <color rgb="FF0F243E"/>
      </top>
      <bottom style="thin">
        <color rgb="FF0F243E"/>
      </bottom>
      <diagonal/>
    </border>
    <border>
      <left style="thin">
        <color rgb="FF0F243E"/>
      </left>
      <right style="thin">
        <color rgb="FF0F243E"/>
      </right>
      <top style="thin">
        <color rgb="FF0F243E"/>
      </top>
      <bottom style="thin">
        <color rgb="FF0F243E"/>
      </bottom>
      <diagonal/>
    </border>
    <border>
      <left style="thin">
        <color rgb="FF0F243E"/>
      </left>
      <right style="medium">
        <color rgb="FF0F243E"/>
      </right>
      <top style="thin">
        <color rgb="FF0F243E"/>
      </top>
      <bottom style="thin">
        <color rgb="FF0F243E"/>
      </bottom>
      <diagonal/>
    </border>
    <border>
      <left style="thin">
        <color rgb="FF0F243E"/>
      </left>
      <right style="thin">
        <color rgb="FF0F243E"/>
      </right>
      <top style="thin">
        <color rgb="FF0F243E"/>
      </top>
      <bottom style="medium">
        <color rgb="FF0F243E"/>
      </bottom>
      <diagonal/>
    </border>
    <border>
      <left style="thin">
        <color rgb="FF0F243E"/>
      </left>
      <right style="medium">
        <color rgb="FF0F243E"/>
      </right>
      <top style="thin">
        <color rgb="FF0F243E"/>
      </top>
      <bottom style="medium">
        <color rgb="FF0F243E"/>
      </bottom>
      <diagonal/>
    </border>
    <border>
      <left style="thin">
        <color rgb="FFFFFFFF"/>
      </left>
      <right style="thin">
        <color rgb="FFFFFFFF"/>
      </right>
      <top style="medium">
        <color rgb="FF0F243E"/>
      </top>
      <bottom style="medium">
        <color rgb="FF0F243E"/>
      </bottom>
      <diagonal/>
    </border>
    <border>
      <left/>
      <right/>
      <top/>
      <bottom style="medium">
        <color rgb="FF0F243E"/>
      </bottom>
      <diagonal/>
    </border>
    <border>
      <left style="thin">
        <color rgb="FFFFFFFF"/>
      </left>
      <right style="medium">
        <color rgb="FF0F243E"/>
      </right>
      <top style="medium">
        <color rgb="FF0F243E"/>
      </top>
      <bottom style="medium">
        <color rgb="FF0F243E"/>
      </bottom>
      <diagonal/>
    </border>
    <border>
      <left/>
      <right style="thin">
        <color theme="0"/>
      </right>
      <top/>
      <bottom style="medium">
        <color rgb="FF16365C"/>
      </bottom>
      <diagonal/>
    </border>
    <border>
      <left style="thin">
        <color theme="0"/>
      </left>
      <right style="thin">
        <color theme="0"/>
      </right>
      <top/>
      <bottom style="medium">
        <color rgb="FF16365C"/>
      </bottom>
      <diagonal/>
    </border>
    <border>
      <left style="thin">
        <color theme="0"/>
      </left>
      <right style="medium">
        <color rgb="FF16365C"/>
      </right>
      <top/>
      <bottom style="medium">
        <color rgb="FF16365C"/>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diagonal/>
    </border>
    <border>
      <left style="thin">
        <color theme="0"/>
      </left>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s>
  <cellStyleXfs count="13">
    <xf numFmtId="0" fontId="0" fillId="0" borderId="0"/>
    <xf numFmtId="0" fontId="1" fillId="0" borderId="0"/>
    <xf numFmtId="0" fontId="1" fillId="0" borderId="0"/>
    <xf numFmtId="0" fontId="2" fillId="0" borderId="0"/>
    <xf numFmtId="0" fontId="1" fillId="0" borderId="0"/>
    <xf numFmtId="0" fontId="22" fillId="0" borderId="0"/>
    <xf numFmtId="0" fontId="22" fillId="0" borderId="0"/>
    <xf numFmtId="0" fontId="22"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1087">
    <xf numFmtId="0" fontId="0" fillId="0" borderId="0" xfId="0"/>
    <xf numFmtId="0" fontId="7" fillId="0" borderId="0"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left" vertical="center" wrapText="1"/>
    </xf>
    <xf numFmtId="4" fontId="10" fillId="0" borderId="0" xfId="1" applyNumberFormat="1" applyFont="1" applyAlignment="1">
      <alignment horizontal="center" vertical="center" wrapText="1"/>
    </xf>
    <xf numFmtId="0" fontId="7" fillId="0" borderId="0" xfId="1" applyFont="1"/>
    <xf numFmtId="0" fontId="1" fillId="0" borderId="0" xfId="1"/>
    <xf numFmtId="0" fontId="12" fillId="0" borderId="0" xfId="1" applyFont="1" applyAlignment="1">
      <alignment vertical="center"/>
    </xf>
    <xf numFmtId="0" fontId="12" fillId="0" borderId="0" xfId="1" applyNumberFormat="1" applyFont="1" applyBorder="1" applyAlignment="1">
      <alignment vertical="center" wrapText="1"/>
    </xf>
    <xf numFmtId="4" fontId="13" fillId="0" borderId="0" xfId="1" applyNumberFormat="1" applyFont="1"/>
    <xf numFmtId="0" fontId="13" fillId="0" borderId="0" xfId="1" applyFont="1"/>
    <xf numFmtId="0" fontId="12" fillId="0" borderId="0" xfId="1" applyNumberFormat="1" applyFont="1" applyBorder="1" applyAlignment="1">
      <alignment horizontal="center" vertical="center" wrapText="1"/>
    </xf>
    <xf numFmtId="0" fontId="7" fillId="0" borderId="0" xfId="1" applyFont="1" applyBorder="1" applyAlignment="1">
      <alignment vertical="center" wrapText="1"/>
    </xf>
    <xf numFmtId="0" fontId="7" fillId="0" borderId="0" xfId="1" applyFont="1" applyAlignment="1">
      <alignment vertical="center" wrapText="1"/>
    </xf>
    <xf numFmtId="0" fontId="7" fillId="0" borderId="0" xfId="1" applyFont="1" applyAlignment="1">
      <alignment vertical="center"/>
    </xf>
    <xf numFmtId="0" fontId="15" fillId="3" borderId="2" xfId="1" applyFont="1" applyFill="1" applyBorder="1" applyAlignment="1">
      <alignment vertical="center"/>
    </xf>
    <xf numFmtId="0" fontId="15" fillId="2" borderId="2" xfId="1" applyFont="1" applyFill="1" applyBorder="1" applyAlignment="1">
      <alignment vertical="center"/>
    </xf>
    <xf numFmtId="0" fontId="7" fillId="0" borderId="0" xfId="1" applyFont="1" applyFill="1" applyAlignment="1">
      <alignment vertical="center"/>
    </xf>
    <xf numFmtId="0" fontId="7" fillId="0" borderId="0" xfId="1" applyFont="1" applyAlignment="1"/>
    <xf numFmtId="0" fontId="7" fillId="0" borderId="0" xfId="1" applyFont="1" applyAlignment="1">
      <alignment horizontal="right"/>
    </xf>
    <xf numFmtId="0" fontId="15" fillId="2" borderId="1" xfId="1" applyFont="1" applyFill="1" applyBorder="1" applyAlignment="1">
      <alignment vertical="center"/>
    </xf>
    <xf numFmtId="49" fontId="15" fillId="0" borderId="0" xfId="1" applyNumberFormat="1" applyFont="1" applyAlignment="1">
      <alignment horizontal="center" vertical="center"/>
    </xf>
    <xf numFmtId="0" fontId="15" fillId="0" borderId="0" xfId="1" applyFont="1" applyFill="1"/>
    <xf numFmtId="0" fontId="19" fillId="0" borderId="0" xfId="1" applyFont="1" applyFill="1" applyAlignment="1">
      <alignment horizontal="center" vertical="center" wrapText="1"/>
    </xf>
    <xf numFmtId="0" fontId="20" fillId="0" borderId="0" xfId="1" applyFont="1" applyFill="1" applyAlignment="1">
      <alignment horizontal="right"/>
    </xf>
    <xf numFmtId="49" fontId="7" fillId="0" borderId="0" xfId="1" applyNumberFormat="1" applyFont="1" applyAlignment="1">
      <alignment horizontal="center" vertical="center"/>
    </xf>
    <xf numFmtId="0" fontId="7" fillId="0" borderId="0" xfId="1" applyFont="1" applyFill="1"/>
    <xf numFmtId="0" fontId="3" fillId="0" borderId="0" xfId="1" applyFont="1" applyFill="1" applyAlignment="1">
      <alignment horizontal="center" vertical="center" wrapText="1"/>
    </xf>
    <xf numFmtId="0" fontId="21" fillId="0" borderId="0" xfId="1" applyFont="1" applyAlignment="1">
      <alignment vertical="center" wrapText="1"/>
    </xf>
    <xf numFmtId="0" fontId="7" fillId="0" borderId="1" xfId="1" applyFont="1" applyFill="1" applyBorder="1" applyAlignment="1">
      <alignment horizontal="left" vertical="center" wrapText="1"/>
    </xf>
    <xf numFmtId="3" fontId="7" fillId="0" borderId="1" xfId="1" applyNumberFormat="1" applyFont="1" applyFill="1" applyBorder="1" applyAlignment="1">
      <alignment horizontal="center" vertical="center" wrapText="1"/>
    </xf>
    <xf numFmtId="3" fontId="9" fillId="0" borderId="1" xfId="1" applyNumberFormat="1" applyFont="1" applyFill="1" applyBorder="1" applyAlignment="1">
      <alignment horizontal="center" vertical="center" wrapText="1"/>
    </xf>
    <xf numFmtId="0" fontId="7" fillId="4" borderId="2" xfId="1" applyFont="1" applyFill="1" applyBorder="1" applyAlignment="1">
      <alignment horizontal="left" vertical="center" wrapText="1"/>
    </xf>
    <xf numFmtId="0" fontId="9" fillId="4" borderId="2" xfId="1" applyFont="1" applyFill="1" applyBorder="1" applyAlignment="1">
      <alignment horizontal="center" vertical="center" wrapText="1"/>
    </xf>
    <xf numFmtId="0" fontId="7"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7" fillId="0" borderId="0" xfId="2" applyFont="1"/>
    <xf numFmtId="0" fontId="7" fillId="0" borderId="0" xfId="2" applyFont="1" applyAlignment="1">
      <alignment horizontal="center" vertical="center" wrapText="1"/>
    </xf>
    <xf numFmtId="0" fontId="7" fillId="0" borderId="0" xfId="2" applyFont="1" applyBorder="1"/>
    <xf numFmtId="0" fontId="9" fillId="0" borderId="0" xfId="2" applyFont="1" applyBorder="1" applyAlignment="1">
      <alignment horizontal="center" vertical="center" wrapText="1"/>
    </xf>
    <xf numFmtId="0" fontId="7" fillId="0" borderId="0" xfId="2" applyFont="1" applyBorder="1" applyAlignment="1">
      <alignment horizontal="center" vertical="center" wrapText="1"/>
    </xf>
    <xf numFmtId="0" fontId="7" fillId="4" borderId="2" xfId="2" applyFont="1" applyFill="1" applyBorder="1" applyAlignment="1">
      <alignment horizontal="center" vertical="center" wrapText="1"/>
    </xf>
    <xf numFmtId="0" fontId="10" fillId="0" borderId="0" xfId="6" applyFont="1" applyFill="1" applyBorder="1" applyAlignment="1">
      <alignment horizontal="center" vertical="center" wrapText="1"/>
    </xf>
    <xf numFmtId="0" fontId="10" fillId="0" borderId="0" xfId="1" applyFont="1" applyAlignment="1">
      <alignment horizontal="center" vertical="top" wrapText="1"/>
    </xf>
    <xf numFmtId="0" fontId="10"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1" fillId="0" borderId="0" xfId="1" applyNumberFormat="1" applyAlignment="1">
      <alignment horizontal="center" vertical="center" wrapText="1"/>
    </xf>
    <xf numFmtId="0" fontId="3" fillId="0" borderId="1" xfId="5" applyNumberFormat="1" applyFont="1" applyFill="1" applyBorder="1" applyAlignment="1">
      <alignment horizontal="center" vertical="center" wrapText="1"/>
    </xf>
    <xf numFmtId="0" fontId="29" fillId="6" borderId="2" xfId="0" applyNumberFormat="1" applyFont="1" applyFill="1" applyBorder="1" applyAlignment="1">
      <alignment horizontal="center" vertical="center" wrapText="1"/>
    </xf>
    <xf numFmtId="2" fontId="29" fillId="6" borderId="2" xfId="0" applyNumberFormat="1" applyFont="1" applyFill="1" applyBorder="1" applyAlignment="1">
      <alignment horizontal="center" vertical="center" wrapText="1"/>
    </xf>
    <xf numFmtId="2" fontId="30" fillId="6" borderId="2" xfId="0" applyNumberFormat="1" applyFont="1" applyFill="1" applyBorder="1" applyAlignment="1">
      <alignment horizontal="center" vertical="center" wrapText="1"/>
    </xf>
    <xf numFmtId="0" fontId="29" fillId="0" borderId="2" xfId="0" applyNumberFormat="1" applyFont="1" applyBorder="1" applyAlignment="1">
      <alignment horizontal="center" vertical="center" wrapText="1"/>
    </xf>
    <xf numFmtId="2" fontId="29" fillId="0" borderId="2" xfId="0" applyNumberFormat="1" applyFont="1" applyBorder="1" applyAlignment="1">
      <alignment horizontal="center"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top" wrapText="1"/>
    </xf>
    <xf numFmtId="4" fontId="11"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 fillId="0" borderId="0" xfId="1" applyFill="1"/>
    <xf numFmtId="0" fontId="10" fillId="0" borderId="0" xfId="1" applyFont="1" applyFill="1" applyBorder="1" applyAlignment="1">
      <alignment horizontal="center" vertical="center" wrapText="1"/>
    </xf>
    <xf numFmtId="0" fontId="31" fillId="0" borderId="0" xfId="1" applyFont="1" applyFill="1" applyBorder="1" applyAlignment="1">
      <alignment horizontal="right" vertical="top" wrapText="1"/>
    </xf>
    <xf numFmtId="0" fontId="26" fillId="0" borderId="0" xfId="1" applyFont="1" applyFill="1" applyBorder="1" applyAlignment="1">
      <alignment horizontal="center" vertical="center" wrapText="1"/>
    </xf>
    <xf numFmtId="4" fontId="26" fillId="0" borderId="0" xfId="1" applyNumberFormat="1" applyFont="1" applyFill="1" applyBorder="1" applyAlignment="1">
      <alignment horizontal="center" vertical="center" wrapText="1"/>
    </xf>
    <xf numFmtId="0" fontId="26" fillId="0" borderId="0" xfId="1"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2" fontId="10" fillId="3" borderId="2" xfId="1" applyNumberFormat="1" applyFont="1" applyFill="1" applyBorder="1" applyAlignment="1">
      <alignment horizontal="center" vertical="center" wrapText="1"/>
    </xf>
    <xf numFmtId="0" fontId="10" fillId="0" borderId="2" xfId="1" applyFont="1" applyFill="1" applyBorder="1" applyAlignment="1">
      <alignment horizontal="center" vertical="center" wrapText="1"/>
    </xf>
    <xf numFmtId="2" fontId="10" fillId="0" borderId="2" xfId="1" applyNumberFormat="1" applyFont="1" applyFill="1" applyBorder="1" applyAlignment="1">
      <alignment horizontal="center" vertical="center" wrapText="1"/>
    </xf>
    <xf numFmtId="4" fontId="10" fillId="0" borderId="0" xfId="1" applyNumberFormat="1" applyFont="1" applyFill="1" applyBorder="1" applyAlignment="1">
      <alignment horizontal="center" vertical="center" wrapText="1"/>
    </xf>
    <xf numFmtId="0" fontId="1" fillId="0" borderId="0" xfId="1" applyFill="1" applyBorder="1"/>
    <xf numFmtId="4" fontId="10" fillId="3" borderId="2" xfId="1" applyNumberFormat="1" applyFont="1" applyFill="1" applyBorder="1" applyAlignment="1">
      <alignment horizontal="center" vertical="center" wrapText="1"/>
    </xf>
    <xf numFmtId="4" fontId="10" fillId="0" borderId="2" xfId="1" applyNumberFormat="1" applyFont="1" applyFill="1" applyBorder="1" applyAlignment="1">
      <alignment horizontal="center" vertical="center" wrapText="1"/>
    </xf>
    <xf numFmtId="0" fontId="10" fillId="0" borderId="0" xfId="7" applyFont="1" applyFill="1" applyBorder="1" applyAlignment="1">
      <alignment horizontal="center" vertical="center" wrapText="1"/>
    </xf>
    <xf numFmtId="0" fontId="10" fillId="0" borderId="0" xfId="1" applyFont="1" applyBorder="1" applyAlignment="1">
      <alignment horizontal="center" vertical="center" wrapText="1"/>
    </xf>
    <xf numFmtId="0" fontId="32" fillId="0" borderId="0" xfId="1" applyFont="1" applyAlignment="1">
      <alignment horizontal="center" vertical="center" wrapText="1"/>
    </xf>
    <xf numFmtId="0" fontId="32" fillId="0" borderId="0" xfId="1" applyNumberFormat="1" applyFont="1" applyAlignment="1">
      <alignment horizontal="center" vertical="center" wrapText="1"/>
    </xf>
    <xf numFmtId="4" fontId="33" fillId="0" borderId="0" xfId="1" applyNumberFormat="1" applyFont="1" applyAlignment="1">
      <alignment horizontal="center"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4" fontId="10" fillId="0" borderId="0" xfId="4" applyNumberFormat="1" applyFont="1" applyAlignment="1">
      <alignment horizontal="center" vertical="center" wrapText="1"/>
    </xf>
    <xf numFmtId="0" fontId="1" fillId="0" borderId="0" xfId="4" applyFont="1"/>
    <xf numFmtId="0" fontId="12" fillId="0" borderId="0" xfId="4" applyNumberFormat="1" applyFont="1" applyBorder="1" applyAlignment="1">
      <alignment horizontal="center" vertical="center" wrapText="1"/>
    </xf>
    <xf numFmtId="4" fontId="13" fillId="0" borderId="0" xfId="4" applyNumberFormat="1" applyFont="1"/>
    <xf numFmtId="0" fontId="3" fillId="0" borderId="1" xfId="4" applyNumberFormat="1" applyFont="1" applyFill="1" applyBorder="1" applyAlignment="1">
      <alignment horizontal="center" vertical="center" wrapText="1"/>
    </xf>
    <xf numFmtId="4" fontId="3" fillId="0" borderId="1" xfId="4" applyNumberFormat="1" applyFont="1" applyFill="1" applyBorder="1" applyAlignment="1">
      <alignment horizontal="center" vertical="center" wrapText="1"/>
    </xf>
    <xf numFmtId="0" fontId="4" fillId="0" borderId="0" xfId="4" applyFont="1"/>
    <xf numFmtId="0" fontId="10" fillId="0" borderId="0" xfId="4" applyFont="1" applyFill="1" applyBorder="1" applyAlignment="1">
      <alignment horizontal="center" vertical="center" wrapText="1"/>
    </xf>
    <xf numFmtId="0" fontId="26" fillId="0" borderId="0" xfId="4" applyFont="1" applyFill="1" applyBorder="1" applyAlignment="1">
      <alignment horizontal="right" vertical="center" wrapText="1"/>
    </xf>
    <xf numFmtId="0" fontId="26" fillId="0" borderId="0" xfId="4" applyFont="1" applyFill="1" applyBorder="1" applyAlignment="1">
      <alignment horizontal="center" vertical="center" wrapText="1"/>
    </xf>
    <xf numFmtId="4" fontId="26" fillId="0" borderId="0" xfId="4" applyNumberFormat="1" applyFont="1" applyFill="1" applyBorder="1" applyAlignment="1">
      <alignment horizontal="center" vertical="center" wrapText="1"/>
    </xf>
    <xf numFmtId="2" fontId="26" fillId="0" borderId="0" xfId="4" applyNumberFormat="1" applyFont="1" applyFill="1" applyBorder="1" applyAlignment="1">
      <alignment horizontal="center" vertical="center" wrapText="1"/>
    </xf>
    <xf numFmtId="0" fontId="1" fillId="0" borderId="0" xfId="4" applyFont="1" applyFill="1" applyBorder="1"/>
    <xf numFmtId="0" fontId="31" fillId="0" borderId="0" xfId="4" applyFont="1" applyFill="1" applyBorder="1" applyAlignment="1">
      <alignment horizontal="right" vertical="center" wrapText="1"/>
    </xf>
    <xf numFmtId="0" fontId="10" fillId="3" borderId="2" xfId="4" applyFont="1" applyFill="1" applyBorder="1" applyAlignment="1">
      <alignment horizontal="center" vertical="center" wrapText="1"/>
    </xf>
    <xf numFmtId="2" fontId="10" fillId="3" borderId="2" xfId="4" applyNumberFormat="1" applyFont="1" applyFill="1" applyBorder="1" applyAlignment="1">
      <alignment horizontal="center" vertical="center" wrapText="1"/>
    </xf>
    <xf numFmtId="0" fontId="10" fillId="0" borderId="2" xfId="4" applyFont="1" applyFill="1" applyBorder="1" applyAlignment="1">
      <alignment horizontal="center" vertical="center" wrapText="1"/>
    </xf>
    <xf numFmtId="2" fontId="10" fillId="0" borderId="2" xfId="4" applyNumberFormat="1" applyFont="1" applyFill="1" applyBorder="1" applyAlignment="1">
      <alignment horizontal="center" vertical="center" wrapText="1"/>
    </xf>
    <xf numFmtId="4" fontId="10" fillId="0" borderId="0" xfId="4" applyNumberFormat="1" applyFont="1" applyFill="1" applyBorder="1" applyAlignment="1">
      <alignment horizontal="center" vertical="center" wrapText="1"/>
    </xf>
    <xf numFmtId="2" fontId="10" fillId="0" borderId="0" xfId="4" applyNumberFormat="1" applyFont="1" applyFill="1" applyBorder="1" applyAlignment="1">
      <alignment horizontal="center" vertical="center" wrapText="1"/>
    </xf>
    <xf numFmtId="0" fontId="3" fillId="0" borderId="0" xfId="4" applyFont="1" applyAlignment="1">
      <alignment horizontal="center" vertical="center" wrapText="1"/>
    </xf>
    <xf numFmtId="0" fontId="3" fillId="0" borderId="0" xfId="4" applyFont="1" applyAlignment="1">
      <alignment horizontal="left" vertical="center" wrapText="1"/>
    </xf>
    <xf numFmtId="0" fontId="32" fillId="0" borderId="0" xfId="4" applyFont="1" applyAlignment="1">
      <alignment horizontal="center" vertical="center" wrapText="1"/>
    </xf>
    <xf numFmtId="0" fontId="32" fillId="0" borderId="0" xfId="4" applyNumberFormat="1" applyFont="1" applyAlignment="1">
      <alignment horizontal="center" vertical="center" wrapText="1"/>
    </xf>
    <xf numFmtId="4" fontId="33" fillId="0" borderId="0" xfId="4" applyNumberFormat="1" applyFont="1" applyAlignment="1">
      <alignment horizontal="center" vertical="center" wrapText="1"/>
    </xf>
    <xf numFmtId="2" fontId="3" fillId="0" borderId="0" xfId="4" applyNumberFormat="1" applyFont="1" applyAlignment="1">
      <alignment horizontal="center" vertical="center" wrapText="1"/>
    </xf>
    <xf numFmtId="0" fontId="34" fillId="0" borderId="0" xfId="4" applyFont="1"/>
    <xf numFmtId="2" fontId="10" fillId="0" borderId="0" xfId="4" applyNumberFormat="1" applyFont="1" applyAlignment="1">
      <alignment horizontal="center" vertical="center" wrapText="1"/>
    </xf>
    <xf numFmtId="0" fontId="12" fillId="0" borderId="6" xfId="1" applyNumberFormat="1" applyFont="1" applyBorder="1" applyAlignment="1">
      <alignment horizontal="center" vertical="center" wrapText="1"/>
    </xf>
    <xf numFmtId="0" fontId="4" fillId="0" borderId="0" xfId="1" applyFont="1"/>
    <xf numFmtId="0" fontId="36" fillId="0" borderId="0" xfId="1" applyFont="1"/>
    <xf numFmtId="0" fontId="37" fillId="0" borderId="0" xfId="1" applyFont="1"/>
    <xf numFmtId="2" fontId="10" fillId="0" borderId="0" xfId="1" applyNumberFormat="1" applyFont="1" applyFill="1"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center" vertical="center"/>
    </xf>
    <xf numFmtId="0" fontId="10" fillId="0" borderId="0" xfId="4" applyNumberFormat="1" applyFont="1" applyFill="1" applyBorder="1" applyAlignment="1">
      <alignment horizontal="center" vertical="center" wrapText="1"/>
    </xf>
    <xf numFmtId="0" fontId="13" fillId="0" borderId="0" xfId="4" applyFont="1" applyFill="1" applyBorder="1" applyAlignment="1">
      <alignment horizontal="right" vertical="center" wrapText="1"/>
    </xf>
    <xf numFmtId="0" fontId="10" fillId="0" borderId="0" xfId="4" applyFont="1" applyBorder="1" applyAlignment="1">
      <alignment horizontal="center" vertical="center" wrapText="1"/>
    </xf>
    <xf numFmtId="0" fontId="10" fillId="0" borderId="0" xfId="4" applyFont="1" applyBorder="1" applyAlignment="1">
      <alignment horizontal="left" vertical="center" wrapText="1"/>
    </xf>
    <xf numFmtId="4" fontId="10" fillId="0" borderId="0" xfId="4" applyNumberFormat="1" applyFont="1" applyBorder="1" applyAlignment="1">
      <alignment horizontal="center" vertical="center" wrapText="1"/>
    </xf>
    <xf numFmtId="0" fontId="1" fillId="0" borderId="0" xfId="4" applyFont="1" applyBorder="1"/>
    <xf numFmtId="0" fontId="10" fillId="0" borderId="0" xfId="9" applyFont="1" applyAlignment="1">
      <alignment horizontal="center" vertical="center" wrapText="1"/>
    </xf>
    <xf numFmtId="0" fontId="10" fillId="0" borderId="0" xfId="9" applyFont="1" applyAlignment="1">
      <alignment horizontal="left" vertical="center" wrapText="1"/>
    </xf>
    <xf numFmtId="4" fontId="10" fillId="0" borderId="0" xfId="9" applyNumberFormat="1" applyFont="1" applyAlignment="1">
      <alignment horizontal="center" vertical="center" wrapText="1"/>
    </xf>
    <xf numFmtId="0" fontId="1" fillId="0" borderId="0" xfId="9" applyFont="1"/>
    <xf numFmtId="0" fontId="12" fillId="0" borderId="0" xfId="9" applyNumberFormat="1" applyFont="1" applyBorder="1" applyAlignment="1">
      <alignment horizontal="center" vertical="center" wrapText="1"/>
    </xf>
    <xf numFmtId="4" fontId="13" fillId="0" borderId="0" xfId="9" applyNumberFormat="1" applyFont="1"/>
    <xf numFmtId="0" fontId="3" fillId="0" borderId="1" xfId="9" applyNumberFormat="1" applyFont="1" applyFill="1" applyBorder="1" applyAlignment="1">
      <alignment horizontal="center" vertical="center" wrapText="1"/>
    </xf>
    <xf numFmtId="0" fontId="36" fillId="0" borderId="0" xfId="9" applyFont="1" applyAlignment="1">
      <alignment horizontal="center" vertical="center"/>
    </xf>
    <xf numFmtId="0" fontId="30" fillId="6" borderId="2" xfId="0" applyFont="1" applyFill="1" applyBorder="1" applyAlignment="1">
      <alignment horizontal="left" vertical="center" wrapText="1"/>
    </xf>
    <xf numFmtId="3" fontId="30" fillId="6" borderId="2" xfId="0"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0" fontId="37" fillId="0" borderId="0" xfId="9" applyFont="1" applyAlignment="1">
      <alignment horizontal="center" vertical="center"/>
    </xf>
    <xf numFmtId="0" fontId="30" fillId="0" borderId="3" xfId="0" applyFont="1" applyBorder="1" applyAlignment="1">
      <alignment horizontal="left" vertical="center" wrapText="1"/>
    </xf>
    <xf numFmtId="3"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0" fontId="10" fillId="0" borderId="0" xfId="9" applyFont="1" applyFill="1" applyBorder="1" applyAlignment="1">
      <alignment horizontal="center" vertical="center" wrapText="1"/>
    </xf>
    <xf numFmtId="0" fontId="26" fillId="0" borderId="0" xfId="9" applyFont="1" applyFill="1" applyBorder="1" applyAlignment="1">
      <alignment horizontal="right" vertical="center" wrapText="1"/>
    </xf>
    <xf numFmtId="4" fontId="10" fillId="0" borderId="0" xfId="9" applyNumberFormat="1" applyFont="1" applyFill="1" applyBorder="1" applyAlignment="1">
      <alignment horizontal="center" vertical="center" wrapText="1"/>
    </xf>
    <xf numFmtId="0" fontId="10" fillId="0" borderId="0" xfId="9" applyNumberFormat="1" applyFont="1" applyFill="1" applyBorder="1" applyAlignment="1">
      <alignment horizontal="center" vertical="center" wrapText="1"/>
    </xf>
    <xf numFmtId="2" fontId="10" fillId="0" borderId="0" xfId="9" applyNumberFormat="1" applyFont="1" applyFill="1" applyBorder="1" applyAlignment="1">
      <alignment horizontal="center" vertical="center" wrapText="1"/>
    </xf>
    <xf numFmtId="0" fontId="10" fillId="0" borderId="0" xfId="9" applyFont="1" applyBorder="1" applyAlignment="1">
      <alignment horizontal="center" vertical="center" wrapText="1"/>
    </xf>
    <xf numFmtId="0" fontId="10" fillId="0" borderId="0" xfId="9" applyFont="1" applyBorder="1" applyAlignment="1">
      <alignment horizontal="left" vertical="center" wrapText="1"/>
    </xf>
    <xf numFmtId="0" fontId="41" fillId="0" borderId="0" xfId="9" applyFont="1" applyBorder="1" applyAlignment="1">
      <alignment horizontal="center" vertical="center" wrapText="1"/>
    </xf>
    <xf numFmtId="0" fontId="41" fillId="0" borderId="0" xfId="9" applyNumberFormat="1" applyFont="1" applyBorder="1" applyAlignment="1">
      <alignment horizontal="center" vertical="center" wrapText="1"/>
    </xf>
    <xf numFmtId="4" fontId="42" fillId="0" borderId="0" xfId="9" applyNumberFormat="1" applyFont="1" applyBorder="1" applyAlignment="1">
      <alignment horizontal="center" vertical="center" wrapText="1"/>
    </xf>
    <xf numFmtId="4" fontId="10" fillId="0" borderId="0" xfId="9" applyNumberFormat="1" applyFont="1" applyBorder="1" applyAlignment="1">
      <alignment horizontal="center" vertical="center" wrapText="1"/>
    </xf>
    <xf numFmtId="0" fontId="1" fillId="0" borderId="0" xfId="9" applyFont="1" applyBorder="1"/>
    <xf numFmtId="0" fontId="7" fillId="0" borderId="0" xfId="1" applyFont="1" applyAlignment="1">
      <alignment horizontal="center" vertical="center" wrapText="1"/>
    </xf>
    <xf numFmtId="0" fontId="7" fillId="0" borderId="0" xfId="1" applyNumberFormat="1" applyFont="1" applyAlignment="1">
      <alignment horizontal="center" vertical="center" wrapText="1"/>
    </xf>
    <xf numFmtId="4" fontId="7" fillId="0" borderId="0" xfId="1" applyNumberFormat="1" applyFont="1" applyAlignment="1">
      <alignment horizontal="center" vertical="center" wrapText="1"/>
    </xf>
    <xf numFmtId="0" fontId="7" fillId="0" borderId="0" xfId="1" applyFont="1" applyBorder="1"/>
    <xf numFmtId="0" fontId="9" fillId="0" borderId="0" xfId="1" applyFont="1" applyBorder="1" applyAlignment="1">
      <alignment horizontal="center" vertical="center" wrapText="1"/>
    </xf>
    <xf numFmtId="3" fontId="3" fillId="0" borderId="2" xfId="1" applyNumberFormat="1" applyFont="1" applyFill="1" applyBorder="1" applyAlignment="1">
      <alignment horizontal="center" vertical="center" wrapText="1"/>
    </xf>
    <xf numFmtId="2" fontId="3" fillId="0" borderId="2"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0" fontId="3" fillId="0" borderId="2" xfId="11"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4" fontId="3" fillId="0" borderId="3" xfId="1" applyNumberFormat="1" applyFont="1" applyFill="1" applyBorder="1" applyAlignment="1">
      <alignment horizontal="center" vertical="center" wrapText="1"/>
    </xf>
    <xf numFmtId="0" fontId="44" fillId="0" borderId="0" xfId="1" applyNumberFormat="1" applyFont="1" applyBorder="1" applyAlignment="1">
      <alignment horizontal="center" vertical="center" wrapText="1"/>
    </xf>
    <xf numFmtId="0" fontId="44" fillId="0" borderId="0" xfId="1" applyFont="1" applyBorder="1" applyAlignment="1">
      <alignment horizontal="center" vertical="center" wrapText="1"/>
    </xf>
    <xf numFmtId="0" fontId="39" fillId="0" borderId="0" xfId="1" applyNumberFormat="1" applyFont="1" applyBorder="1" applyAlignment="1">
      <alignment horizontal="center" vertical="center" wrapText="1"/>
    </xf>
    <xf numFmtId="10" fontId="39" fillId="0" borderId="0" xfId="1" applyNumberFormat="1" applyFont="1" applyBorder="1" applyAlignment="1">
      <alignment horizontal="center" vertical="center" wrapText="1"/>
    </xf>
    <xf numFmtId="0" fontId="39" fillId="0" borderId="0" xfId="1" applyFont="1" applyBorder="1" applyAlignment="1">
      <alignment horizontal="center" vertical="center" wrapText="1"/>
    </xf>
    <xf numFmtId="10" fontId="44" fillId="0" borderId="0" xfId="1" applyNumberFormat="1" applyFont="1" applyFill="1" applyBorder="1" applyAlignment="1">
      <alignment vertical="center" wrapText="1"/>
    </xf>
    <xf numFmtId="0" fontId="9" fillId="0" borderId="0" xfId="1" applyFont="1" applyFill="1" applyBorder="1" applyAlignment="1">
      <alignment vertical="center" wrapText="1"/>
    </xf>
    <xf numFmtId="0" fontId="9" fillId="0" borderId="0" xfId="1" applyFont="1" applyFill="1" applyBorder="1" applyAlignment="1">
      <alignment horizontal="center" vertical="center" wrapText="1"/>
    </xf>
    <xf numFmtId="10" fontId="44" fillId="0" borderId="0" xfId="1" applyNumberFormat="1" applyFont="1" applyFill="1" applyBorder="1" applyAlignment="1">
      <alignment horizontal="center" vertical="center" wrapText="1"/>
    </xf>
    <xf numFmtId="0" fontId="35" fillId="0" borderId="0" xfId="1" applyFont="1" applyFill="1" applyBorder="1" applyAlignment="1">
      <alignment horizontal="center" vertical="center" wrapText="1"/>
    </xf>
    <xf numFmtId="0" fontId="45" fillId="0" borderId="0" xfId="1" applyFont="1" applyFill="1" applyBorder="1" applyAlignment="1">
      <alignment horizontal="center" vertical="center" wrapText="1"/>
    </xf>
    <xf numFmtId="4" fontId="45" fillId="0" borderId="0"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0" fontId="38" fillId="0" borderId="0" xfId="1" applyFont="1" applyFill="1" applyBorder="1" applyAlignment="1">
      <alignment horizontal="center" vertical="center" wrapText="1"/>
    </xf>
    <xf numFmtId="4" fontId="38" fillId="0" borderId="0" xfId="1" applyNumberFormat="1" applyFont="1" applyFill="1" applyBorder="1" applyAlignment="1">
      <alignment horizontal="center" vertical="center" wrapText="1"/>
    </xf>
    <xf numFmtId="0" fontId="7" fillId="0" borderId="0" xfId="4" applyFont="1"/>
    <xf numFmtId="0" fontId="7" fillId="0" borderId="0" xfId="4" applyFont="1" applyAlignment="1">
      <alignment horizontal="center" vertical="center" wrapText="1"/>
    </xf>
    <xf numFmtId="4" fontId="11" fillId="0" borderId="0" xfId="4" applyNumberFormat="1" applyFont="1" applyAlignment="1">
      <alignment horizontal="right" vertical="center" wrapText="1"/>
    </xf>
    <xf numFmtId="0" fontId="7" fillId="0" borderId="0" xfId="4" applyFont="1" applyBorder="1"/>
    <xf numFmtId="0" fontId="7" fillId="0" borderId="0" xfId="4" applyFont="1" applyFill="1" applyBorder="1" applyAlignment="1">
      <alignment horizontal="center" vertical="center" wrapText="1"/>
    </xf>
    <xf numFmtId="0" fontId="46" fillId="0" borderId="0" xfId="4" applyFont="1"/>
    <xf numFmtId="0" fontId="7" fillId="0" borderId="0" xfId="4" applyFont="1" applyBorder="1" applyAlignment="1">
      <alignment horizontal="left" vertical="center" wrapText="1"/>
    </xf>
    <xf numFmtId="0" fontId="15" fillId="0" borderId="0" xfId="4" applyFont="1"/>
    <xf numFmtId="0" fontId="47" fillId="0" borderId="0" xfId="4" applyFont="1" applyFill="1" applyBorder="1"/>
    <xf numFmtId="0" fontId="46" fillId="0" borderId="0" xfId="4" applyFont="1" applyFill="1" applyBorder="1"/>
    <xf numFmtId="0" fontId="46" fillId="0" borderId="0" xfId="4" applyFont="1" applyFill="1" applyBorder="1" applyAlignment="1">
      <alignment horizontal="center" vertical="center"/>
    </xf>
    <xf numFmtId="0" fontId="47" fillId="0" borderId="0" xfId="4" applyFont="1" applyFill="1" applyBorder="1" applyAlignment="1">
      <alignment horizontal="center"/>
    </xf>
    <xf numFmtId="0" fontId="47" fillId="0" borderId="0" xfId="4" applyFont="1"/>
    <xf numFmtId="0" fontId="47" fillId="0" borderId="0" xfId="4" applyFont="1" applyAlignment="1">
      <alignment horizontal="center"/>
    </xf>
    <xf numFmtId="0" fontId="7" fillId="0" borderId="0" xfId="4" applyFont="1" applyAlignment="1">
      <alignment horizontal="left" vertical="center" wrapText="1"/>
    </xf>
    <xf numFmtId="0" fontId="30" fillId="0" borderId="3" xfId="0" applyFont="1" applyBorder="1" applyAlignment="1">
      <alignment horizontal="center" vertical="center" wrapText="1"/>
    </xf>
    <xf numFmtId="0" fontId="30" fillId="6" borderId="2" xfId="0" applyFont="1" applyFill="1" applyBorder="1" applyAlignment="1">
      <alignment horizontal="center" vertical="center" wrapText="1"/>
    </xf>
    <xf numFmtId="4" fontId="38" fillId="8" borderId="32" xfId="1" applyNumberFormat="1" applyFont="1" applyFill="1" applyBorder="1" applyAlignment="1">
      <alignment horizontal="center" vertical="center" wrapText="1"/>
    </xf>
    <xf numFmtId="0" fontId="38" fillId="8" borderId="3" xfId="1" applyNumberFormat="1" applyFont="1" applyFill="1" applyBorder="1" applyAlignment="1">
      <alignment horizontal="center" vertical="center" wrapText="1"/>
    </xf>
    <xf numFmtId="4" fontId="38" fillId="8" borderId="3" xfId="1" applyNumberFormat="1" applyFont="1" applyFill="1" applyBorder="1" applyAlignment="1">
      <alignment horizontal="center" vertical="center" wrapText="1"/>
    </xf>
    <xf numFmtId="0" fontId="38" fillId="8" borderId="18" xfId="1" applyNumberFormat="1" applyFont="1" applyFill="1" applyBorder="1" applyAlignment="1">
      <alignment horizontal="center" vertical="center" wrapText="1"/>
    </xf>
    <xf numFmtId="4" fontId="38" fillId="8" borderId="24" xfId="1" applyNumberFormat="1" applyFont="1" applyFill="1" applyBorder="1" applyAlignment="1">
      <alignment horizontal="center" vertical="center" wrapText="1"/>
    </xf>
    <xf numFmtId="0" fontId="38" fillId="8" borderId="14" xfId="1" applyNumberFormat="1" applyFont="1" applyFill="1" applyBorder="1" applyAlignment="1">
      <alignment horizontal="center" vertical="center" wrapText="1"/>
    </xf>
    <xf numFmtId="0" fontId="45" fillId="0" borderId="10" xfId="5" applyNumberFormat="1" applyFont="1" applyFill="1" applyBorder="1" applyAlignment="1">
      <alignment horizontal="center" vertical="center" wrapText="1"/>
    </xf>
    <xf numFmtId="0" fontId="45" fillId="0" borderId="11" xfId="1" applyFont="1" applyFill="1" applyBorder="1" applyAlignment="1">
      <alignment horizontal="left" vertical="center" wrapText="1"/>
    </xf>
    <xf numFmtId="4" fontId="45" fillId="0" borderId="22" xfId="1" applyNumberFormat="1" applyFont="1" applyFill="1" applyBorder="1" applyAlignment="1">
      <alignment horizontal="center" vertical="center" wrapText="1"/>
    </xf>
    <xf numFmtId="0" fontId="45" fillId="0" borderId="10" xfId="1" applyFont="1" applyFill="1" applyBorder="1" applyAlignment="1">
      <alignment horizontal="center" vertical="center" wrapText="1"/>
    </xf>
    <xf numFmtId="4" fontId="45" fillId="0" borderId="10" xfId="1" applyNumberFormat="1" applyFont="1" applyFill="1" applyBorder="1" applyAlignment="1">
      <alignment horizontal="center" vertical="center" wrapText="1"/>
    </xf>
    <xf numFmtId="0" fontId="45" fillId="0" borderId="11" xfId="1" applyFont="1" applyFill="1" applyBorder="1" applyAlignment="1">
      <alignment horizontal="center" vertical="center" wrapText="1"/>
    </xf>
    <xf numFmtId="0" fontId="45" fillId="0" borderId="1" xfId="5" applyNumberFormat="1" applyFont="1" applyFill="1" applyBorder="1" applyAlignment="1">
      <alignment horizontal="center" vertical="center" wrapText="1"/>
    </xf>
    <xf numFmtId="0" fontId="45" fillId="0" borderId="16" xfId="1" applyFont="1" applyFill="1" applyBorder="1" applyAlignment="1">
      <alignment horizontal="left" vertical="center" wrapText="1"/>
    </xf>
    <xf numFmtId="4" fontId="45" fillId="0" borderId="29" xfId="1" applyNumberFormat="1" applyFont="1" applyFill="1" applyBorder="1" applyAlignment="1">
      <alignment horizontal="center" vertical="center" wrapText="1"/>
    </xf>
    <xf numFmtId="0" fontId="45" fillId="0" borderId="1" xfId="1" applyFont="1" applyFill="1" applyBorder="1" applyAlignment="1">
      <alignment horizontal="center" vertical="center" wrapText="1"/>
    </xf>
    <xf numFmtId="4" fontId="45" fillId="0" borderId="1" xfId="1" applyNumberFormat="1" applyFont="1" applyFill="1" applyBorder="1" applyAlignment="1">
      <alignment horizontal="center" vertical="center" wrapText="1"/>
    </xf>
    <xf numFmtId="0" fontId="45" fillId="0" borderId="16" xfId="1" applyFont="1" applyFill="1" applyBorder="1" applyAlignment="1">
      <alignment horizontal="center" vertical="center" wrapText="1"/>
    </xf>
    <xf numFmtId="0" fontId="13" fillId="0" borderId="2" xfId="6" applyFont="1" applyFill="1" applyBorder="1" applyAlignment="1">
      <alignment horizontal="center" vertical="center" wrapText="1"/>
    </xf>
    <xf numFmtId="0" fontId="45" fillId="0" borderId="17" xfId="1" applyFont="1" applyFill="1" applyBorder="1" applyAlignment="1">
      <alignment horizontal="left" vertical="center" wrapText="1"/>
    </xf>
    <xf numFmtId="4" fontId="45" fillId="0" borderId="7" xfId="1" applyNumberFormat="1" applyFont="1" applyFill="1" applyBorder="1" applyAlignment="1">
      <alignment horizontal="center" vertical="center" wrapText="1"/>
    </xf>
    <xf numFmtId="0" fontId="45" fillId="0" borderId="2" xfId="1" applyFont="1" applyFill="1" applyBorder="1" applyAlignment="1">
      <alignment horizontal="center" vertical="center" wrapText="1"/>
    </xf>
    <xf numFmtId="4" fontId="45" fillId="0" borderId="2" xfId="1" applyNumberFormat="1" applyFont="1" applyFill="1" applyBorder="1" applyAlignment="1">
      <alignment horizontal="center" vertical="center" wrapText="1"/>
    </xf>
    <xf numFmtId="0" fontId="45" fillId="0" borderId="17" xfId="1" applyFont="1" applyFill="1" applyBorder="1" applyAlignment="1">
      <alignment horizontal="center" vertical="center" wrapText="1"/>
    </xf>
    <xf numFmtId="0" fontId="13" fillId="0" borderId="13" xfId="6" applyFont="1" applyFill="1" applyBorder="1" applyAlignment="1">
      <alignment horizontal="center" vertical="center" wrapText="1"/>
    </xf>
    <xf numFmtId="0" fontId="45" fillId="0" borderId="14" xfId="1" applyFont="1" applyFill="1" applyBorder="1" applyAlignment="1">
      <alignment horizontal="left" vertical="center" wrapText="1"/>
    </xf>
    <xf numFmtId="4" fontId="45" fillId="0" borderId="24" xfId="1" applyNumberFormat="1" applyFont="1" applyFill="1" applyBorder="1" applyAlignment="1">
      <alignment horizontal="center" vertical="center" wrapText="1"/>
    </xf>
    <xf numFmtId="0" fontId="45" fillId="0" borderId="13" xfId="1" applyFont="1" applyFill="1" applyBorder="1" applyAlignment="1">
      <alignment horizontal="center" vertical="center" wrapText="1"/>
    </xf>
    <xf numFmtId="4" fontId="45" fillId="0" borderId="13" xfId="1" applyNumberFormat="1" applyFont="1" applyFill="1" applyBorder="1" applyAlignment="1">
      <alignment horizontal="center" vertical="center" wrapText="1"/>
    </xf>
    <xf numFmtId="0" fontId="45" fillId="0" borderId="14" xfId="1" applyFont="1" applyFill="1" applyBorder="1" applyAlignment="1">
      <alignment horizontal="center" vertical="center" wrapText="1"/>
    </xf>
    <xf numFmtId="0" fontId="13" fillId="5" borderId="10" xfId="6" applyFont="1" applyFill="1" applyBorder="1" applyAlignment="1">
      <alignment horizontal="center" vertical="center" wrapText="1"/>
    </xf>
    <xf numFmtId="0" fontId="45" fillId="4" borderId="11" xfId="1" applyFont="1" applyFill="1" applyBorder="1" applyAlignment="1">
      <alignment horizontal="left" vertical="center" wrapText="1"/>
    </xf>
    <xf numFmtId="4" fontId="45" fillId="4" borderId="22" xfId="1" applyNumberFormat="1" applyFont="1" applyFill="1" applyBorder="1" applyAlignment="1">
      <alignment horizontal="center" vertical="center" wrapText="1"/>
    </xf>
    <xf numFmtId="0" fontId="45" fillId="4" borderId="10" xfId="1" applyFont="1" applyFill="1" applyBorder="1" applyAlignment="1">
      <alignment horizontal="center" vertical="center" wrapText="1"/>
    </xf>
    <xf numFmtId="4" fontId="45" fillId="4" borderId="10" xfId="1" applyNumberFormat="1" applyFont="1" applyFill="1" applyBorder="1" applyAlignment="1">
      <alignment horizontal="center" vertical="center" wrapText="1"/>
    </xf>
    <xf numFmtId="0" fontId="45" fillId="4" borderId="11" xfId="1" applyFont="1" applyFill="1" applyBorder="1" applyAlignment="1">
      <alignment horizontal="center" vertical="center" wrapText="1"/>
    </xf>
    <xf numFmtId="4" fontId="8" fillId="0" borderId="0" xfId="1" applyNumberFormat="1" applyFont="1" applyBorder="1" applyAlignment="1">
      <alignment vertical="center" wrapText="1"/>
    </xf>
    <xf numFmtId="0" fontId="13" fillId="5" borderId="13" xfId="6" applyFont="1" applyFill="1" applyBorder="1" applyAlignment="1">
      <alignment horizontal="center" vertical="center" wrapText="1"/>
    </xf>
    <xf numFmtId="0" fontId="45" fillId="4" borderId="14" xfId="1" applyFont="1" applyFill="1" applyBorder="1" applyAlignment="1">
      <alignment horizontal="left" vertical="center" wrapText="1"/>
    </xf>
    <xf numFmtId="4" fontId="45" fillId="4" borderId="24" xfId="1" applyNumberFormat="1" applyFont="1" applyFill="1" applyBorder="1" applyAlignment="1">
      <alignment horizontal="center" vertical="center" wrapText="1"/>
    </xf>
    <xf numFmtId="0" fontId="45" fillId="4" borderId="13" xfId="1" applyFont="1" applyFill="1" applyBorder="1" applyAlignment="1">
      <alignment horizontal="center" vertical="center" wrapText="1"/>
    </xf>
    <xf numFmtId="4" fontId="45" fillId="4" borderId="13" xfId="1" applyNumberFormat="1" applyFont="1" applyFill="1" applyBorder="1" applyAlignment="1">
      <alignment horizontal="center" vertical="center" wrapText="1"/>
    </xf>
    <xf numFmtId="0" fontId="45" fillId="4" borderId="14" xfId="1" applyFont="1" applyFill="1" applyBorder="1" applyAlignment="1">
      <alignment horizontal="center" vertical="center" wrapText="1"/>
    </xf>
    <xf numFmtId="0" fontId="45" fillId="0" borderId="45" xfId="1" applyFont="1" applyFill="1" applyBorder="1" applyAlignment="1">
      <alignment horizontal="center" vertical="center" wrapText="1"/>
    </xf>
    <xf numFmtId="0" fontId="13" fillId="0" borderId="25" xfId="6" applyFont="1" applyFill="1" applyBorder="1" applyAlignment="1">
      <alignment horizontal="center" vertical="center" wrapText="1"/>
    </xf>
    <xf numFmtId="0" fontId="45" fillId="0" borderId="46" xfId="1" applyFont="1" applyFill="1" applyBorder="1" applyAlignment="1">
      <alignment horizontal="left" vertical="center" wrapText="1"/>
    </xf>
    <xf numFmtId="4" fontId="45" fillId="0" borderId="47" xfId="1" applyNumberFormat="1" applyFont="1" applyFill="1" applyBorder="1" applyAlignment="1">
      <alignment horizontal="center" vertical="center" wrapText="1"/>
    </xf>
    <xf numFmtId="0" fontId="45" fillId="0" borderId="27" xfId="1" applyFont="1" applyFill="1" applyBorder="1" applyAlignment="1">
      <alignment horizontal="center" vertical="center" wrapText="1"/>
    </xf>
    <xf numFmtId="4" fontId="45" fillId="0" borderId="27" xfId="1" applyNumberFormat="1" applyFont="1" applyFill="1" applyBorder="1" applyAlignment="1">
      <alignment horizontal="center" vertical="center" wrapText="1"/>
    </xf>
    <xf numFmtId="0" fontId="45" fillId="0" borderId="28" xfId="1" applyFont="1" applyFill="1" applyBorder="1" applyAlignment="1">
      <alignment horizontal="center" vertical="center" wrapText="1"/>
    </xf>
    <xf numFmtId="4" fontId="38" fillId="8" borderId="19" xfId="1" applyNumberFormat="1" applyFont="1" applyFill="1" applyBorder="1" applyAlignment="1">
      <alignment horizontal="center" vertical="center" wrapText="1"/>
    </xf>
    <xf numFmtId="0" fontId="38" fillId="8" borderId="20" xfId="1" applyNumberFormat="1" applyFont="1" applyFill="1" applyBorder="1" applyAlignment="1">
      <alignment horizontal="center" vertical="center" wrapText="1"/>
    </xf>
    <xf numFmtId="4" fontId="38" fillId="8" borderId="20" xfId="1" applyNumberFormat="1" applyFont="1" applyFill="1" applyBorder="1" applyAlignment="1">
      <alignment horizontal="center" vertical="center" wrapText="1"/>
    </xf>
    <xf numFmtId="0" fontId="38" fillId="8" borderId="21" xfId="1" applyNumberFormat="1" applyFont="1" applyFill="1" applyBorder="1" applyAlignment="1">
      <alignment horizontal="center" vertical="center" wrapText="1"/>
    </xf>
    <xf numFmtId="4" fontId="38" fillId="8" borderId="48" xfId="1" applyNumberFormat="1" applyFont="1" applyFill="1" applyBorder="1" applyAlignment="1">
      <alignment horizontal="center" vertical="center" wrapText="1"/>
    </xf>
    <xf numFmtId="0" fontId="38" fillId="8" borderId="21" xfId="1" applyFont="1" applyFill="1" applyBorder="1" applyAlignment="1">
      <alignment horizontal="center" vertical="center" wrapText="1"/>
    </xf>
    <xf numFmtId="0" fontId="7" fillId="0" borderId="0" xfId="1" applyFont="1" applyFill="1" applyBorder="1"/>
    <xf numFmtId="4" fontId="9" fillId="0" borderId="0" xfId="1" applyNumberFormat="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7" fillId="10" borderId="0" xfId="1" applyFont="1" applyFill="1" applyBorder="1" applyAlignment="1">
      <alignment horizontal="right" vertical="center" wrapText="1"/>
    </xf>
    <xf numFmtId="10" fontId="7" fillId="10" borderId="0" xfId="1" applyNumberFormat="1" applyFont="1" applyFill="1" applyBorder="1" applyAlignment="1">
      <alignment horizontal="center" vertical="center" wrapText="1"/>
    </xf>
    <xf numFmtId="4" fontId="7" fillId="0" borderId="0" xfId="1" applyNumberFormat="1" applyFont="1" applyAlignment="1">
      <alignment horizontal="center"/>
    </xf>
    <xf numFmtId="0" fontId="7" fillId="0" borderId="0" xfId="1" applyFont="1" applyAlignment="1">
      <alignment horizontal="center"/>
    </xf>
    <xf numFmtId="0" fontId="10" fillId="0" borderId="0" xfId="12" applyFont="1" applyAlignment="1">
      <alignment horizontal="center" vertical="center" wrapText="1"/>
    </xf>
    <xf numFmtId="4" fontId="10" fillId="0" borderId="0" xfId="12" applyNumberFormat="1" applyFont="1" applyAlignment="1">
      <alignment horizontal="center" vertical="center" wrapText="1"/>
    </xf>
    <xf numFmtId="4" fontId="26" fillId="0" borderId="0" xfId="12" applyNumberFormat="1" applyFont="1" applyAlignment="1">
      <alignment horizontal="center" vertical="center" wrapText="1"/>
    </xf>
    <xf numFmtId="0" fontId="26" fillId="0" borderId="0" xfId="12" applyNumberFormat="1" applyFont="1" applyAlignment="1">
      <alignment horizontal="center" vertical="center" wrapText="1"/>
    </xf>
    <xf numFmtId="0" fontId="1" fillId="0" borderId="0" xfId="12"/>
    <xf numFmtId="4" fontId="26" fillId="0" borderId="0" xfId="12" applyNumberFormat="1" applyFont="1" applyBorder="1" applyAlignment="1">
      <alignment horizontal="center" vertical="center" wrapText="1"/>
    </xf>
    <xf numFmtId="0" fontId="26" fillId="0" borderId="0" xfId="12" applyNumberFormat="1" applyFont="1" applyBorder="1" applyAlignment="1">
      <alignment horizontal="center" vertical="center" wrapText="1"/>
    </xf>
    <xf numFmtId="0" fontId="12" fillId="0" borderId="0" xfId="12" applyNumberFormat="1" applyFont="1" applyBorder="1" applyAlignment="1">
      <alignment vertical="center" wrapText="1"/>
    </xf>
    <xf numFmtId="4" fontId="13" fillId="0" borderId="0" xfId="12" applyNumberFormat="1" applyFont="1"/>
    <xf numFmtId="0" fontId="13" fillId="0" borderId="0" xfId="12" applyFont="1"/>
    <xf numFmtId="0" fontId="12" fillId="0" borderId="0" xfId="12" applyNumberFormat="1" applyFont="1" applyBorder="1" applyAlignment="1">
      <alignment horizontal="center" vertical="center" wrapText="1"/>
    </xf>
    <xf numFmtId="4" fontId="12" fillId="0" borderId="0" xfId="12" applyNumberFormat="1" applyFont="1" applyBorder="1" applyAlignment="1">
      <alignment horizontal="center" vertical="center" wrapText="1"/>
    </xf>
    <xf numFmtId="0" fontId="7" fillId="0" borderId="0" xfId="12" applyFont="1"/>
    <xf numFmtId="4" fontId="35" fillId="8" borderId="13" xfId="12" applyNumberFormat="1" applyFont="1" applyFill="1" applyBorder="1" applyAlignment="1">
      <alignment horizontal="center" vertical="center" wrapText="1"/>
    </xf>
    <xf numFmtId="0" fontId="35" fillId="8" borderId="13" xfId="12" applyNumberFormat="1" applyFont="1" applyFill="1" applyBorder="1" applyAlignment="1">
      <alignment horizontal="center" vertical="center" wrapText="1"/>
    </xf>
    <xf numFmtId="0" fontId="35" fillId="8" borderId="14" xfId="12" applyNumberFormat="1" applyFont="1" applyFill="1" applyBorder="1" applyAlignment="1">
      <alignment horizontal="center" vertical="center" wrapText="1"/>
    </xf>
    <xf numFmtId="0" fontId="35" fillId="12" borderId="10" xfId="12" applyFont="1" applyFill="1" applyBorder="1" applyAlignment="1">
      <alignment horizontal="center" vertical="center" wrapText="1"/>
    </xf>
    <xf numFmtId="4" fontId="3" fillId="12" borderId="10" xfId="12" applyNumberFormat="1" applyFont="1" applyFill="1" applyBorder="1" applyAlignment="1">
      <alignment horizontal="center" vertical="center" wrapText="1"/>
    </xf>
    <xf numFmtId="0" fontId="3" fillId="12" borderId="10" xfId="12" applyNumberFormat="1" applyFont="1" applyFill="1" applyBorder="1" applyAlignment="1">
      <alignment horizontal="center" vertical="center" wrapText="1"/>
    </xf>
    <xf numFmtId="4" fontId="35" fillId="13" borderId="10" xfId="12" applyNumberFormat="1" applyFont="1" applyFill="1" applyBorder="1" applyAlignment="1">
      <alignment horizontal="center" vertical="center" wrapText="1"/>
    </xf>
    <xf numFmtId="0" fontId="35" fillId="13" borderId="11" xfId="12" applyNumberFormat="1" applyFont="1" applyFill="1" applyBorder="1" applyAlignment="1">
      <alignment horizontal="center" vertical="center" wrapText="1"/>
    </xf>
    <xf numFmtId="0" fontId="35" fillId="12" borderId="2" xfId="12" applyFont="1" applyFill="1" applyBorder="1" applyAlignment="1">
      <alignment horizontal="center" vertical="center" wrapText="1"/>
    </xf>
    <xf numFmtId="4" fontId="3" fillId="12" borderId="2" xfId="12" applyNumberFormat="1" applyFont="1" applyFill="1" applyBorder="1" applyAlignment="1">
      <alignment horizontal="center" vertical="center" wrapText="1"/>
    </xf>
    <xf numFmtId="0" fontId="3" fillId="12" borderId="2" xfId="12" applyNumberFormat="1" applyFont="1" applyFill="1" applyBorder="1" applyAlignment="1">
      <alignment horizontal="center" vertical="center" wrapText="1"/>
    </xf>
    <xf numFmtId="4" fontId="35" fillId="13" borderId="2" xfId="12" applyNumberFormat="1" applyFont="1" applyFill="1" applyBorder="1" applyAlignment="1">
      <alignment horizontal="center" vertical="center" wrapText="1"/>
    </xf>
    <xf numFmtId="0" fontId="35" fillId="13" borderId="17" xfId="12" applyNumberFormat="1" applyFont="1" applyFill="1" applyBorder="1" applyAlignment="1">
      <alignment horizontal="center" vertical="center" wrapText="1"/>
    </xf>
    <xf numFmtId="4" fontId="3" fillId="13" borderId="2" xfId="12" applyNumberFormat="1" applyFont="1" applyFill="1" applyBorder="1" applyAlignment="1">
      <alignment horizontal="center" vertical="center" wrapText="1"/>
    </xf>
    <xf numFmtId="4" fontId="35" fillId="12" borderId="13" xfId="12" applyNumberFormat="1" applyFont="1" applyFill="1" applyBorder="1" applyAlignment="1">
      <alignment horizontal="center" vertical="center" wrapText="1"/>
    </xf>
    <xf numFmtId="4" fontId="35" fillId="12" borderId="14" xfId="12" applyNumberFormat="1" applyFont="1" applyFill="1" applyBorder="1" applyAlignment="1">
      <alignment horizontal="center" vertical="center" wrapText="1"/>
    </xf>
    <xf numFmtId="0" fontId="35" fillId="9" borderId="10" xfId="12" applyFont="1" applyFill="1" applyBorder="1" applyAlignment="1">
      <alignment horizontal="center" vertical="center" wrapText="1"/>
    </xf>
    <xf numFmtId="4" fontId="3" fillId="8" borderId="10" xfId="12" applyNumberFormat="1" applyFont="1" applyFill="1" applyBorder="1" applyAlignment="1">
      <alignment horizontal="center" vertical="center" wrapText="1"/>
    </xf>
    <xf numFmtId="0" fontId="3" fillId="8" borderId="10" xfId="12" applyNumberFormat="1" applyFont="1" applyFill="1" applyBorder="1" applyAlignment="1">
      <alignment horizontal="center" vertical="center" wrapText="1"/>
    </xf>
    <xf numFmtId="4" fontId="35" fillId="8" borderId="10" xfId="12" applyNumberFormat="1" applyFont="1" applyFill="1" applyBorder="1" applyAlignment="1">
      <alignment horizontal="center" vertical="center" wrapText="1"/>
    </xf>
    <xf numFmtId="0" fontId="35" fillId="8" borderId="11" xfId="12" applyNumberFormat="1" applyFont="1" applyFill="1" applyBorder="1" applyAlignment="1">
      <alignment horizontal="center" vertical="center" wrapText="1"/>
    </xf>
    <xf numFmtId="0" fontId="35" fillId="9" borderId="2" xfId="12" applyFont="1" applyFill="1" applyBorder="1" applyAlignment="1">
      <alignment horizontal="center" vertical="center" wrapText="1"/>
    </xf>
    <xf numFmtId="4" fontId="3" fillId="8" borderId="2" xfId="12" applyNumberFormat="1" applyFont="1" applyFill="1" applyBorder="1" applyAlignment="1">
      <alignment horizontal="center" vertical="center" wrapText="1"/>
    </xf>
    <xf numFmtId="0" fontId="3" fillId="8" borderId="2" xfId="12" applyNumberFormat="1" applyFont="1" applyFill="1" applyBorder="1" applyAlignment="1">
      <alignment horizontal="center" vertical="center" wrapText="1"/>
    </xf>
    <xf numFmtId="4" fontId="35" fillId="8" borderId="2" xfId="12" applyNumberFormat="1" applyFont="1" applyFill="1" applyBorder="1" applyAlignment="1">
      <alignment horizontal="center" vertical="center" wrapText="1"/>
    </xf>
    <xf numFmtId="0" fontId="35" fillId="8" borderId="17" xfId="12" applyNumberFormat="1" applyFont="1" applyFill="1" applyBorder="1" applyAlignment="1">
      <alignment horizontal="center" vertical="center" wrapText="1"/>
    </xf>
    <xf numFmtId="0" fontId="8" fillId="0" borderId="0" xfId="12" applyFont="1" applyBorder="1" applyAlignment="1">
      <alignment horizontal="center" vertical="center" wrapText="1"/>
    </xf>
    <xf numFmtId="4" fontId="3" fillId="9" borderId="2" xfId="12" applyNumberFormat="1" applyFont="1" applyFill="1" applyBorder="1" applyAlignment="1">
      <alignment horizontal="center" vertical="center" wrapText="1"/>
    </xf>
    <xf numFmtId="4" fontId="35" fillId="9" borderId="13" xfId="12" applyNumberFormat="1" applyFont="1" applyFill="1" applyBorder="1" applyAlignment="1">
      <alignment horizontal="center" vertical="center" wrapText="1"/>
    </xf>
    <xf numFmtId="4" fontId="35" fillId="9" borderId="14" xfId="12" applyNumberFormat="1" applyFont="1" applyFill="1" applyBorder="1" applyAlignment="1">
      <alignment horizontal="center" vertical="center" wrapText="1"/>
    </xf>
    <xf numFmtId="4" fontId="3" fillId="9" borderId="10" xfId="12" applyNumberFormat="1" applyFont="1" applyFill="1" applyBorder="1" applyAlignment="1">
      <alignment horizontal="center" vertical="center" wrapText="1"/>
    </xf>
    <xf numFmtId="0" fontId="3" fillId="9" borderId="10" xfId="12" applyNumberFormat="1" applyFont="1" applyFill="1" applyBorder="1" applyAlignment="1">
      <alignment horizontal="center" vertical="center" wrapText="1"/>
    </xf>
    <xf numFmtId="4" fontId="35" fillId="9" borderId="10" xfId="12" applyNumberFormat="1" applyFont="1" applyFill="1" applyBorder="1" applyAlignment="1">
      <alignment horizontal="center" vertical="center" wrapText="1"/>
    </xf>
    <xf numFmtId="0" fontId="35" fillId="9" borderId="11" xfId="12" applyNumberFormat="1" applyFont="1" applyFill="1" applyBorder="1" applyAlignment="1">
      <alignment horizontal="center" vertical="center" wrapText="1"/>
    </xf>
    <xf numFmtId="0" fontId="3" fillId="9" borderId="2" xfId="12" applyNumberFormat="1" applyFont="1" applyFill="1" applyBorder="1" applyAlignment="1">
      <alignment horizontal="center" vertical="center" wrapText="1"/>
    </xf>
    <xf numFmtId="4" fontId="35" fillId="9" borderId="2" xfId="12" applyNumberFormat="1" applyFont="1" applyFill="1" applyBorder="1" applyAlignment="1">
      <alignment horizontal="center" vertical="center" wrapText="1"/>
    </xf>
    <xf numFmtId="0" fontId="35" fillId="9" borderId="17" xfId="12" applyNumberFormat="1" applyFont="1" applyFill="1" applyBorder="1" applyAlignment="1">
      <alignment horizontal="center" vertical="center" wrapText="1"/>
    </xf>
    <xf numFmtId="0" fontId="3" fillId="13" borderId="2" xfId="12" applyFont="1" applyFill="1" applyBorder="1" applyAlignment="1">
      <alignment horizontal="center"/>
    </xf>
    <xf numFmtId="3" fontId="35" fillId="12" borderId="13" xfId="12" applyNumberFormat="1" applyFont="1" applyFill="1" applyBorder="1" applyAlignment="1">
      <alignment horizontal="center" vertical="center" wrapText="1"/>
    </xf>
    <xf numFmtId="3" fontId="35" fillId="12" borderId="14" xfId="12" applyNumberFormat="1" applyFont="1" applyFill="1" applyBorder="1" applyAlignment="1">
      <alignment horizontal="center" vertical="center" wrapText="1"/>
    </xf>
    <xf numFmtId="4" fontId="9" fillId="8" borderId="13" xfId="12" applyNumberFormat="1" applyFont="1" applyFill="1" applyBorder="1" applyAlignment="1">
      <alignment horizontal="center" vertical="center" wrapText="1"/>
    </xf>
    <xf numFmtId="3" fontId="9" fillId="8" borderId="13" xfId="12" applyNumberFormat="1" applyFont="1" applyFill="1" applyBorder="1" applyAlignment="1">
      <alignment horizontal="center" vertical="center" wrapText="1"/>
    </xf>
    <xf numFmtId="0" fontId="48" fillId="0" borderId="0" xfId="12" applyFont="1"/>
    <xf numFmtId="0" fontId="7" fillId="0" borderId="0" xfId="12" applyFont="1" applyAlignment="1">
      <alignment horizontal="center" vertical="center"/>
    </xf>
    <xf numFmtId="4" fontId="7" fillId="0" borderId="0" xfId="12" applyNumberFormat="1" applyFont="1" applyAlignment="1">
      <alignment horizontal="center" vertical="center" wrapText="1"/>
    </xf>
    <xf numFmtId="0" fontId="7" fillId="0" borderId="0" xfId="12" applyFont="1" applyAlignment="1">
      <alignment horizontal="center" vertical="center" wrapText="1"/>
    </xf>
    <xf numFmtId="4" fontId="9" fillId="0" borderId="0" xfId="12" applyNumberFormat="1" applyFont="1" applyAlignment="1">
      <alignment horizontal="center" vertical="center" wrapText="1"/>
    </xf>
    <xf numFmtId="0" fontId="7" fillId="0" borderId="0" xfId="12" applyNumberFormat="1" applyFont="1" applyAlignment="1">
      <alignment horizontal="center" vertical="center" wrapText="1"/>
    </xf>
    <xf numFmtId="4" fontId="35" fillId="0" borderId="0" xfId="12" applyNumberFormat="1" applyFont="1" applyAlignment="1">
      <alignment horizontal="center" vertical="center" wrapText="1"/>
    </xf>
    <xf numFmtId="0" fontId="35" fillId="0" borderId="0" xfId="12" applyNumberFormat="1" applyFont="1" applyAlignment="1">
      <alignment horizontal="center" vertical="center" wrapText="1"/>
    </xf>
    <xf numFmtId="0" fontId="14" fillId="16" borderId="53" xfId="1" applyFont="1" applyFill="1" applyBorder="1" applyAlignment="1">
      <alignment horizontal="center" vertical="center" wrapText="1"/>
    </xf>
    <xf numFmtId="0" fontId="14" fillId="16" borderId="54" xfId="1" applyFont="1" applyFill="1" applyBorder="1" applyAlignment="1">
      <alignment horizontal="center" vertical="center" wrapText="1"/>
    </xf>
    <xf numFmtId="0" fontId="14" fillId="16" borderId="55" xfId="1" applyFont="1" applyFill="1" applyBorder="1" applyAlignment="1">
      <alignment horizontal="center" vertical="center" wrapText="1"/>
    </xf>
    <xf numFmtId="0" fontId="14" fillId="16" borderId="56" xfId="1" applyFont="1" applyFill="1" applyBorder="1" applyAlignment="1">
      <alignment horizontal="center" vertical="center" wrapText="1"/>
    </xf>
    <xf numFmtId="0" fontId="14" fillId="16" borderId="55" xfId="1" applyFont="1" applyFill="1" applyBorder="1" applyAlignment="1">
      <alignment horizontal="right" vertical="center"/>
    </xf>
    <xf numFmtId="0" fontId="15" fillId="2" borderId="58" xfId="1" applyFont="1" applyFill="1" applyBorder="1" applyAlignment="1">
      <alignment horizontal="center" vertical="center"/>
    </xf>
    <xf numFmtId="0" fontId="15" fillId="3" borderId="60" xfId="1" applyFont="1" applyFill="1" applyBorder="1" applyAlignment="1">
      <alignment horizontal="center" vertical="center"/>
    </xf>
    <xf numFmtId="0" fontId="15" fillId="2" borderId="60" xfId="1" applyFont="1" applyFill="1" applyBorder="1" applyAlignment="1">
      <alignment horizontal="center" vertical="center"/>
    </xf>
    <xf numFmtId="0" fontId="15" fillId="3" borderId="61" xfId="1" applyFont="1" applyFill="1" applyBorder="1" applyAlignment="1">
      <alignment horizontal="center" vertical="center"/>
    </xf>
    <xf numFmtId="0" fontId="15" fillId="2" borderId="61" xfId="1" applyFont="1" applyFill="1" applyBorder="1" applyAlignment="1">
      <alignment horizontal="center" vertical="center"/>
    </xf>
    <xf numFmtId="0" fontId="15" fillId="0" borderId="61" xfId="1" applyFont="1" applyFill="1" applyBorder="1" applyAlignment="1">
      <alignment horizontal="center" vertical="center"/>
    </xf>
    <xf numFmtId="0" fontId="14" fillId="16" borderId="64" xfId="1" applyFont="1" applyFill="1" applyBorder="1" applyAlignment="1">
      <alignment horizontal="center" vertical="center" wrapText="1"/>
    </xf>
    <xf numFmtId="0" fontId="14" fillId="16" borderId="65" xfId="1" applyFont="1" applyFill="1" applyBorder="1" applyAlignment="1">
      <alignment horizontal="center" vertical="center"/>
    </xf>
    <xf numFmtId="0" fontId="14" fillId="16" borderId="69" xfId="1" applyFont="1" applyFill="1" applyBorder="1" applyAlignment="1">
      <alignment horizontal="center" vertical="center" wrapText="1"/>
    </xf>
    <xf numFmtId="0" fontId="7" fillId="0" borderId="58" xfId="1" applyFont="1" applyFill="1" applyBorder="1" applyAlignment="1">
      <alignment horizontal="center" vertical="center"/>
    </xf>
    <xf numFmtId="0" fontId="7" fillId="4" borderId="60" xfId="1" applyFont="1" applyFill="1" applyBorder="1" applyAlignment="1">
      <alignment horizontal="center" vertical="center"/>
    </xf>
    <xf numFmtId="0" fontId="7" fillId="0" borderId="60" xfId="1" applyFont="1" applyFill="1" applyBorder="1" applyAlignment="1">
      <alignment horizontal="center" vertical="center"/>
    </xf>
    <xf numFmtId="0" fontId="7" fillId="0" borderId="73" xfId="1" applyFont="1" applyFill="1" applyBorder="1" applyAlignment="1">
      <alignment horizontal="center" vertical="center"/>
    </xf>
    <xf numFmtId="0" fontId="7" fillId="0" borderId="74" xfId="1" applyFont="1" applyFill="1" applyBorder="1" applyAlignment="1">
      <alignment horizontal="left" vertical="center" wrapText="1"/>
    </xf>
    <xf numFmtId="0" fontId="9" fillId="0" borderId="74" xfId="1" applyFont="1" applyFill="1" applyBorder="1" applyAlignment="1">
      <alignment horizontal="center" vertical="center" wrapText="1"/>
    </xf>
    <xf numFmtId="0" fontId="23" fillId="16" borderId="69" xfId="1" applyFont="1" applyFill="1" applyBorder="1" applyAlignment="1">
      <alignment horizontal="center" vertical="center" wrapText="1"/>
    </xf>
    <xf numFmtId="0" fontId="23" fillId="16" borderId="77" xfId="1" applyFont="1" applyFill="1" applyBorder="1" applyAlignment="1">
      <alignment horizontal="center" vertical="center" wrapText="1"/>
    </xf>
    <xf numFmtId="0" fontId="23" fillId="16" borderId="78" xfId="1" applyFont="1" applyFill="1" applyBorder="1" applyAlignment="1">
      <alignment horizontal="center" vertical="center" wrapText="1"/>
    </xf>
    <xf numFmtId="0" fontId="24" fillId="17" borderId="64" xfId="5" applyFont="1" applyFill="1" applyBorder="1" applyAlignment="1">
      <alignment horizontal="center" vertical="center" wrapText="1"/>
    </xf>
    <xf numFmtId="0" fontId="23" fillId="16" borderId="54" xfId="2" applyFont="1" applyFill="1" applyBorder="1" applyAlignment="1">
      <alignment horizontal="center" vertical="center" wrapText="1"/>
    </xf>
    <xf numFmtId="0" fontId="23" fillId="16" borderId="56" xfId="2" applyFont="1" applyFill="1" applyBorder="1" applyAlignment="1">
      <alignment horizontal="center" vertical="center" wrapText="1"/>
    </xf>
    <xf numFmtId="0" fontId="25" fillId="0" borderId="58" xfId="6" applyFont="1" applyFill="1" applyBorder="1" applyAlignment="1">
      <alignment horizontal="center" vertical="center" wrapText="1"/>
    </xf>
    <xf numFmtId="0" fontId="9" fillId="0" borderId="59" xfId="2" applyFont="1" applyFill="1" applyBorder="1" applyAlignment="1">
      <alignment horizontal="center" vertical="center" wrapText="1"/>
    </xf>
    <xf numFmtId="0" fontId="25" fillId="5" borderId="60" xfId="6" applyFont="1" applyFill="1" applyBorder="1" applyAlignment="1">
      <alignment horizontal="center" vertical="center" wrapText="1"/>
    </xf>
    <xf numFmtId="0" fontId="9" fillId="4" borderId="61" xfId="2" applyFont="1" applyFill="1" applyBorder="1" applyAlignment="1">
      <alignment horizontal="center" vertical="center" wrapText="1"/>
    </xf>
    <xf numFmtId="0" fontId="25" fillId="0" borderId="60" xfId="6" applyFont="1" applyFill="1" applyBorder="1" applyAlignment="1">
      <alignment horizontal="center" vertical="center" wrapText="1"/>
    </xf>
    <xf numFmtId="0" fontId="3" fillId="0" borderId="58" xfId="5" applyNumberFormat="1" applyFont="1" applyFill="1" applyBorder="1" applyAlignment="1">
      <alignment horizontal="center" vertical="center" wrapText="1"/>
    </xf>
    <xf numFmtId="2" fontId="30" fillId="6" borderId="61" xfId="0" applyNumberFormat="1" applyFont="1" applyFill="1" applyBorder="1" applyAlignment="1">
      <alignment horizontal="center" vertical="center" wrapText="1"/>
    </xf>
    <xf numFmtId="0" fontId="12" fillId="0" borderId="0" xfId="1" applyNumberFormat="1" applyFont="1" applyBorder="1" applyAlignment="1">
      <alignment horizontal="center" vertical="center" wrapText="1"/>
    </xf>
    <xf numFmtId="0" fontId="12" fillId="0" borderId="0" xfId="4" applyNumberFormat="1" applyFont="1" applyBorder="1" applyAlignment="1">
      <alignment horizontal="center" vertical="center" wrapText="1"/>
    </xf>
    <xf numFmtId="0" fontId="27" fillId="17" borderId="5" xfId="5" applyFont="1" applyFill="1" applyBorder="1" applyAlignment="1">
      <alignment horizontal="center" vertical="center" wrapText="1"/>
    </xf>
    <xf numFmtId="4" fontId="27" fillId="17" borderId="5" xfId="5" applyNumberFormat="1" applyFont="1" applyFill="1" applyBorder="1" applyAlignment="1">
      <alignment horizontal="center" vertical="center" wrapText="1"/>
    </xf>
    <xf numFmtId="0" fontId="3" fillId="0" borderId="59" xfId="4" applyNumberFormat="1" applyFont="1" applyFill="1" applyBorder="1" applyAlignment="1">
      <alignment horizontal="center" vertical="center" wrapText="1"/>
    </xf>
    <xf numFmtId="0" fontId="24" fillId="17" borderId="77" xfId="5" applyFont="1" applyFill="1" applyBorder="1" applyAlignment="1">
      <alignment horizontal="center" vertical="center" wrapText="1"/>
    </xf>
    <xf numFmtId="4" fontId="24" fillId="17" borderId="97" xfId="5" applyNumberFormat="1" applyFont="1" applyFill="1" applyBorder="1" applyAlignment="1">
      <alignment horizontal="center" vertical="center" wrapText="1"/>
    </xf>
    <xf numFmtId="0" fontId="24" fillId="17" borderId="86" xfId="5" applyFont="1" applyFill="1" applyBorder="1" applyAlignment="1">
      <alignment horizontal="center" vertical="center" wrapText="1"/>
    </xf>
    <xf numFmtId="0" fontId="23" fillId="16" borderId="54" xfId="9" applyFont="1" applyFill="1" applyBorder="1" applyAlignment="1">
      <alignment horizontal="center" vertical="center" wrapText="1"/>
    </xf>
    <xf numFmtId="4" fontId="23" fillId="16" borderId="54" xfId="9" applyNumberFormat="1" applyFont="1" applyFill="1" applyBorder="1" applyAlignment="1">
      <alignment horizontal="center" vertical="center" wrapText="1"/>
    </xf>
    <xf numFmtId="4" fontId="23" fillId="16" borderId="55" xfId="9" applyNumberFormat="1" applyFont="1" applyFill="1" applyBorder="1" applyAlignment="1">
      <alignment horizontal="center" vertical="center" wrapText="1"/>
    </xf>
    <xf numFmtId="2" fontId="23" fillId="16" borderId="55" xfId="9" applyNumberFormat="1" applyFont="1" applyFill="1" applyBorder="1" applyAlignment="1">
      <alignment horizontal="center" vertical="center" wrapText="1"/>
    </xf>
    <xf numFmtId="2" fontId="23" fillId="16" borderId="65" xfId="9" applyNumberFormat="1" applyFont="1" applyFill="1" applyBorder="1" applyAlignment="1">
      <alignment horizontal="center" vertical="center" wrapText="1"/>
    </xf>
    <xf numFmtId="0" fontId="40" fillId="6" borderId="60" xfId="0" applyFont="1" applyFill="1" applyBorder="1" applyAlignment="1">
      <alignment horizontal="center" vertical="center" wrapText="1"/>
    </xf>
    <xf numFmtId="0" fontId="40" fillId="0" borderId="62" xfId="0" applyFont="1" applyBorder="1" applyAlignment="1">
      <alignment horizontal="center" vertical="center" wrapText="1"/>
    </xf>
    <xf numFmtId="0" fontId="23" fillId="16" borderId="55" xfId="9" applyFont="1" applyFill="1" applyBorder="1" applyAlignment="1">
      <alignment horizontal="center" vertical="center" wrapText="1"/>
    </xf>
    <xf numFmtId="0" fontId="23" fillId="16" borderId="55" xfId="9" applyNumberFormat="1" applyFont="1" applyFill="1" applyBorder="1" applyAlignment="1">
      <alignment horizontal="center" vertical="center" wrapText="1"/>
    </xf>
    <xf numFmtId="4" fontId="24" fillId="17" borderId="86" xfId="5" applyNumberFormat="1" applyFont="1" applyFill="1" applyBorder="1" applyAlignment="1">
      <alignment horizontal="center" vertical="center" wrapText="1"/>
    </xf>
    <xf numFmtId="0" fontId="24" fillId="17" borderId="111" xfId="5" applyFont="1" applyFill="1" applyBorder="1" applyAlignment="1">
      <alignment horizontal="center" vertical="center" wrapText="1"/>
    </xf>
    <xf numFmtId="4" fontId="24" fillId="17" borderId="112" xfId="5" applyNumberFormat="1" applyFont="1" applyFill="1" applyBorder="1" applyAlignment="1">
      <alignment horizontal="center" vertical="center" wrapText="1"/>
    </xf>
    <xf numFmtId="4" fontId="24" fillId="17" borderId="87" xfId="5" applyNumberFormat="1" applyFont="1" applyFill="1" applyBorder="1" applyAlignment="1">
      <alignment horizontal="center" vertical="center" wrapText="1"/>
    </xf>
    <xf numFmtId="0" fontId="27" fillId="16" borderId="86" xfId="1" applyFont="1" applyFill="1" applyBorder="1" applyAlignment="1">
      <alignment horizontal="center" vertical="center" wrapText="1"/>
    </xf>
    <xf numFmtId="0" fontId="27" fillId="16" borderId="86" xfId="1" applyNumberFormat="1" applyFont="1" applyFill="1" applyBorder="1" applyAlignment="1">
      <alignment horizontal="center" vertical="center" wrapText="1"/>
    </xf>
    <xf numFmtId="4" fontId="27" fillId="16" borderId="86" xfId="1" applyNumberFormat="1" applyFont="1" applyFill="1" applyBorder="1" applyAlignment="1">
      <alignment horizontal="center" vertical="center" wrapText="1"/>
    </xf>
    <xf numFmtId="10" fontId="27" fillId="16" borderId="65" xfId="11" applyNumberFormat="1" applyFont="1" applyFill="1" applyBorder="1" applyAlignment="1">
      <alignment horizontal="center" vertical="center" wrapText="1"/>
    </xf>
    <xf numFmtId="10" fontId="27" fillId="16" borderId="54" xfId="11" applyNumberFormat="1" applyFont="1" applyFill="1" applyBorder="1" applyAlignment="1">
      <alignment horizontal="center" vertical="center" wrapText="1"/>
    </xf>
    <xf numFmtId="2" fontId="27" fillId="16" borderId="54" xfId="1" applyNumberFormat="1" applyFont="1" applyFill="1" applyBorder="1" applyAlignment="1">
      <alignment horizontal="center" vertical="center" wrapText="1"/>
    </xf>
    <xf numFmtId="4" fontId="27" fillId="16" borderId="55" xfId="1" applyNumberFormat="1" applyFont="1" applyFill="1" applyBorder="1" applyAlignment="1">
      <alignment horizontal="center" vertical="center" wrapText="1"/>
    </xf>
    <xf numFmtId="2" fontId="49" fillId="16" borderId="54" xfId="1" applyNumberFormat="1" applyFont="1" applyFill="1" applyBorder="1" applyAlignment="1">
      <alignment horizontal="center" vertical="center" wrapText="1"/>
    </xf>
    <xf numFmtId="4" fontId="27" fillId="16" borderId="54" xfId="1" applyNumberFormat="1" applyFont="1" applyFill="1" applyBorder="1" applyAlignment="1">
      <alignment horizontal="center" vertical="center" wrapText="1"/>
    </xf>
    <xf numFmtId="3" fontId="27" fillId="16" borderId="55" xfId="1" applyNumberFormat="1" applyFont="1" applyFill="1" applyBorder="1" applyAlignment="1">
      <alignment horizontal="center" vertical="center" wrapText="1"/>
    </xf>
    <xf numFmtId="0" fontId="27" fillId="16" borderId="117" xfId="1" applyFont="1" applyFill="1" applyBorder="1" applyAlignment="1">
      <alignment horizontal="center" vertical="center" wrapText="1"/>
    </xf>
    <xf numFmtId="0" fontId="27" fillId="16" borderId="122" xfId="1" applyFont="1" applyFill="1" applyBorder="1" applyAlignment="1">
      <alignment horizontal="center" vertical="center" wrapText="1"/>
    </xf>
    <xf numFmtId="0" fontId="9" fillId="0" borderId="0" xfId="4" applyFont="1" applyBorder="1" applyAlignment="1">
      <alignment horizontal="center" vertical="center" wrapText="1"/>
    </xf>
    <xf numFmtId="0" fontId="7" fillId="0" borderId="58" xfId="4" applyFont="1" applyFill="1" applyBorder="1" applyAlignment="1">
      <alignment horizontal="center" vertical="center"/>
    </xf>
    <xf numFmtId="0" fontId="7" fillId="4" borderId="60" xfId="4" applyFont="1" applyFill="1" applyBorder="1" applyAlignment="1">
      <alignment horizontal="center" vertical="center"/>
    </xf>
    <xf numFmtId="0" fontId="7" fillId="0" borderId="62" xfId="4" applyFont="1" applyFill="1" applyBorder="1" applyAlignment="1">
      <alignment horizontal="center" vertical="center"/>
    </xf>
    <xf numFmtId="0" fontId="12" fillId="0" borderId="0" xfId="9" applyNumberFormat="1" applyFont="1" applyBorder="1" applyAlignment="1">
      <alignment horizontal="center" vertical="center" wrapText="1"/>
    </xf>
    <xf numFmtId="0" fontId="12" fillId="0" borderId="0" xfId="1" applyNumberFormat="1" applyFont="1" applyBorder="1" applyAlignment="1">
      <alignment horizontal="center" vertical="center" wrapText="1"/>
    </xf>
    <xf numFmtId="0" fontId="15" fillId="3" borderId="62" xfId="1" applyFont="1" applyFill="1" applyBorder="1" applyAlignment="1">
      <alignment horizontal="center" vertical="center"/>
    </xf>
    <xf numFmtId="0" fontId="15" fillId="3" borderId="3" xfId="1" applyFont="1" applyFill="1" applyBorder="1" applyAlignment="1">
      <alignment vertical="center"/>
    </xf>
    <xf numFmtId="0" fontId="15" fillId="3" borderId="63" xfId="1" applyFont="1" applyFill="1" applyBorder="1" applyAlignment="1">
      <alignment horizontal="center" vertical="center"/>
    </xf>
    <xf numFmtId="0" fontId="9" fillId="0" borderId="59"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75" xfId="0" applyFont="1" applyFill="1" applyBorder="1" applyAlignment="1">
      <alignment horizontal="center" vertical="center" wrapText="1"/>
    </xf>
    <xf numFmtId="1" fontId="3" fillId="0" borderId="1" xfId="9" applyNumberFormat="1" applyFont="1" applyFill="1" applyBorder="1" applyAlignment="1">
      <alignment horizontal="center" vertical="center" wrapText="1"/>
    </xf>
    <xf numFmtId="1" fontId="3" fillId="0" borderId="59" xfId="9" applyNumberFormat="1" applyFont="1" applyFill="1" applyBorder="1" applyAlignment="1">
      <alignment horizontal="center" vertical="center" wrapText="1"/>
    </xf>
    <xf numFmtId="0" fontId="14" fillId="16" borderId="54" xfId="0" applyFont="1" applyFill="1" applyBorder="1" applyAlignment="1">
      <alignment horizontal="center" vertical="center"/>
    </xf>
    <xf numFmtId="0" fontId="15" fillId="2" borderId="59" xfId="1" applyFont="1" applyFill="1" applyBorder="1" applyAlignment="1">
      <alignment horizontal="center" vertical="center"/>
    </xf>
    <xf numFmtId="0" fontId="15" fillId="0" borderId="62" xfId="1" applyFont="1" applyFill="1" applyBorder="1" applyAlignment="1">
      <alignment horizontal="center" vertical="center"/>
    </xf>
    <xf numFmtId="0" fontId="15" fillId="0" borderId="3" xfId="1" applyFont="1" applyFill="1" applyBorder="1" applyAlignment="1">
      <alignment vertical="center"/>
    </xf>
    <xf numFmtId="0" fontId="15" fillId="0" borderId="63" xfId="1" applyFont="1" applyFill="1" applyBorder="1" applyAlignment="1">
      <alignment horizontal="center" vertical="center"/>
    </xf>
    <xf numFmtId="0" fontId="0" fillId="0" borderId="0" xfId="0" applyBorder="1"/>
    <xf numFmtId="0" fontId="51" fillId="0" borderId="0" xfId="0" applyNumberFormat="1" applyFont="1" applyBorder="1"/>
    <xf numFmtId="0" fontId="50" fillId="0" borderId="0" xfId="0" applyNumberFormat="1" applyFont="1" applyBorder="1"/>
    <xf numFmtId="0" fontId="0" fillId="0" borderId="0" xfId="0" applyNumberFormat="1" applyBorder="1"/>
    <xf numFmtId="0" fontId="7" fillId="4"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74" xfId="1" applyFont="1" applyFill="1" applyBorder="1" applyAlignment="1">
      <alignment horizontal="center" vertical="center" wrapText="1"/>
    </xf>
    <xf numFmtId="0" fontId="15" fillId="0" borderId="0" xfId="1" applyFont="1"/>
    <xf numFmtId="0" fontId="15" fillId="0" borderId="0" xfId="1" applyFont="1" applyFill="1" applyBorder="1"/>
    <xf numFmtId="0" fontId="47" fillId="2" borderId="0" xfId="1" applyFont="1" applyFill="1" applyBorder="1" applyAlignment="1">
      <alignment horizontal="right" vertical="center" wrapText="1"/>
    </xf>
    <xf numFmtId="10" fontId="47" fillId="2" borderId="0" xfId="1" applyNumberFormat="1" applyFont="1" applyFill="1" applyBorder="1" applyAlignment="1">
      <alignment horizontal="center" vertical="center" wrapText="1"/>
    </xf>
    <xf numFmtId="4" fontId="15" fillId="0" borderId="0" xfId="1" applyNumberFormat="1" applyFont="1" applyAlignment="1">
      <alignment horizontal="center"/>
    </xf>
    <xf numFmtId="0" fontId="15" fillId="0" borderId="0" xfId="1" applyFont="1" applyAlignment="1">
      <alignment horizontal="center"/>
    </xf>
    <xf numFmtId="0" fontId="3" fillId="0" borderId="73" xfId="1" applyFont="1" applyFill="1" applyBorder="1" applyAlignment="1">
      <alignment horizontal="center" vertical="center" wrapText="1"/>
    </xf>
    <xf numFmtId="10" fontId="3" fillId="0" borderId="1" xfId="11" applyNumberFormat="1" applyFont="1" applyFill="1" applyBorder="1" applyAlignment="1">
      <alignment horizontal="center" vertical="center" wrapText="1"/>
    </xf>
    <xf numFmtId="3" fontId="3" fillId="0" borderId="60" xfId="1" applyNumberFormat="1" applyFont="1" applyFill="1" applyBorder="1" applyAlignment="1">
      <alignment horizontal="center" vertical="center" wrapText="1"/>
    </xf>
    <xf numFmtId="3" fontId="3" fillId="0" borderId="74" xfId="1" applyNumberFormat="1" applyFont="1" applyFill="1" applyBorder="1" applyAlignment="1">
      <alignment horizontal="center" vertical="center" wrapText="1"/>
    </xf>
    <xf numFmtId="2" fontId="3" fillId="0" borderId="74" xfId="1" applyNumberFormat="1" applyFont="1" applyFill="1" applyBorder="1" applyAlignment="1">
      <alignment horizontal="center" vertical="center" wrapText="1"/>
    </xf>
    <xf numFmtId="4" fontId="3" fillId="0" borderId="74" xfId="1" applyNumberFormat="1" applyFont="1" applyFill="1" applyBorder="1" applyAlignment="1">
      <alignment horizontal="center" vertical="center" wrapText="1"/>
    </xf>
    <xf numFmtId="10" fontId="3" fillId="0" borderId="60" xfId="1" applyNumberFormat="1" applyFont="1" applyFill="1" applyBorder="1" applyAlignment="1">
      <alignment horizontal="center" vertical="center" wrapText="1"/>
    </xf>
    <xf numFmtId="10" fontId="3" fillId="0" borderId="113" xfId="11" applyNumberFormat="1" applyFont="1" applyFill="1" applyBorder="1" applyAlignment="1">
      <alignment horizontal="center" vertical="center" wrapText="1"/>
    </xf>
    <xf numFmtId="10" fontId="3" fillId="0" borderId="75" xfId="11" applyNumberFormat="1" applyFont="1" applyFill="1" applyBorder="1" applyAlignment="1">
      <alignment horizontal="center" vertical="center" wrapText="1"/>
    </xf>
    <xf numFmtId="0" fontId="10" fillId="0" borderId="128" xfId="6" applyFont="1" applyFill="1" applyBorder="1" applyAlignment="1">
      <alignment horizontal="center" vertical="center" wrapText="1"/>
    </xf>
    <xf numFmtId="0" fontId="3" fillId="0" borderId="129" xfId="1" applyFont="1" applyFill="1" applyBorder="1" applyAlignment="1">
      <alignment horizontal="left" vertical="center" wrapText="1"/>
    </xf>
    <xf numFmtId="0" fontId="3" fillId="0" borderId="59" xfId="1" applyFont="1" applyFill="1" applyBorder="1" applyAlignment="1">
      <alignment horizontal="left" vertical="center" wrapText="1"/>
    </xf>
    <xf numFmtId="0" fontId="3" fillId="0" borderId="61" xfId="1" applyFont="1" applyFill="1" applyBorder="1" applyAlignment="1">
      <alignment horizontal="left" vertical="center" wrapText="1"/>
    </xf>
    <xf numFmtId="0" fontId="3" fillId="0" borderId="75" xfId="1" applyFont="1" applyFill="1" applyBorder="1" applyAlignment="1">
      <alignment horizontal="left" vertical="center" wrapText="1"/>
    </xf>
    <xf numFmtId="0" fontId="3" fillId="18" borderId="67" xfId="1" applyFont="1" applyFill="1" applyBorder="1" applyAlignment="1">
      <alignment horizontal="center" vertical="center" wrapText="1"/>
    </xf>
    <xf numFmtId="0" fontId="3" fillId="0" borderId="140" xfId="1" applyFont="1" applyFill="1" applyBorder="1" applyAlignment="1">
      <alignment horizontal="center" vertical="center" wrapText="1"/>
    </xf>
    <xf numFmtId="4" fontId="53" fillId="16" borderId="96" xfId="1" applyNumberFormat="1" applyFont="1" applyFill="1" applyBorder="1" applyAlignment="1">
      <alignment horizontal="center" vertical="center" wrapText="1"/>
    </xf>
    <xf numFmtId="0" fontId="53" fillId="16" borderId="86" xfId="1" applyNumberFormat="1" applyFont="1" applyFill="1" applyBorder="1" applyAlignment="1">
      <alignment horizontal="center" vertical="center" wrapText="1"/>
    </xf>
    <xf numFmtId="4" fontId="53" fillId="16" borderId="87" xfId="1" applyNumberFormat="1" applyFont="1" applyFill="1" applyBorder="1" applyAlignment="1">
      <alignment horizontal="center" vertical="center" wrapText="1"/>
    </xf>
    <xf numFmtId="0" fontId="53" fillId="16" borderId="97" xfId="1" applyNumberFormat="1" applyFont="1" applyFill="1" applyBorder="1" applyAlignment="1">
      <alignment horizontal="center" vertical="center" wrapText="1"/>
    </xf>
    <xf numFmtId="0" fontId="53" fillId="16" borderId="137" xfId="1" applyNumberFormat="1" applyFont="1" applyFill="1" applyBorder="1" applyAlignment="1">
      <alignment horizontal="center" vertical="center" wrapText="1"/>
    </xf>
    <xf numFmtId="4" fontId="53" fillId="16" borderId="111" xfId="1" applyNumberFormat="1" applyFont="1" applyFill="1" applyBorder="1" applyAlignment="1">
      <alignment horizontal="center" vertical="center" wrapText="1"/>
    </xf>
    <xf numFmtId="0" fontId="53" fillId="16" borderId="136" xfId="1" applyNumberFormat="1" applyFont="1" applyFill="1" applyBorder="1" applyAlignment="1">
      <alignment horizontal="center" vertical="center" wrapText="1"/>
    </xf>
    <xf numFmtId="0" fontId="19" fillId="0" borderId="58" xfId="5" applyNumberFormat="1" applyFont="1" applyFill="1" applyBorder="1" applyAlignment="1">
      <alignment horizontal="center" vertical="center" wrapText="1"/>
    </xf>
    <xf numFmtId="0" fontId="19" fillId="0" borderId="128" xfId="1" applyFont="1" applyFill="1" applyBorder="1" applyAlignment="1">
      <alignment horizontal="center" vertical="center" wrapText="1"/>
    </xf>
    <xf numFmtId="0" fontId="19" fillId="0" borderId="129" xfId="1" applyFont="1" applyFill="1" applyBorder="1" applyAlignment="1">
      <alignment horizontal="center" vertical="center" wrapText="1"/>
    </xf>
    <xf numFmtId="0" fontId="19" fillId="0" borderId="59"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30" xfId="1" applyFont="1" applyFill="1" applyBorder="1" applyAlignment="1">
      <alignment horizontal="center" vertical="center" wrapText="1"/>
    </xf>
    <xf numFmtId="0" fontId="54" fillId="0" borderId="60" xfId="6"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54" fillId="18" borderId="60" xfId="6" applyFont="1" applyFill="1" applyBorder="1" applyAlignment="1">
      <alignment horizontal="center" vertical="center" wrapText="1"/>
    </xf>
    <xf numFmtId="0" fontId="19" fillId="18" borderId="61" xfId="1" applyFont="1" applyFill="1" applyBorder="1" applyAlignment="1">
      <alignment horizontal="left" vertical="center" wrapText="1"/>
    </xf>
    <xf numFmtId="0" fontId="19" fillId="18" borderId="2" xfId="1" applyFont="1" applyFill="1" applyBorder="1" applyAlignment="1">
      <alignment horizontal="center" vertical="center" wrapText="1"/>
    </xf>
    <xf numFmtId="0" fontId="19" fillId="18" borderId="8" xfId="1" applyFont="1" applyFill="1" applyBorder="1" applyAlignment="1">
      <alignment horizontal="center" vertical="center" wrapText="1"/>
    </xf>
    <xf numFmtId="0" fontId="54" fillId="0" borderId="62" xfId="6" applyFont="1" applyFill="1" applyBorder="1" applyAlignment="1">
      <alignment horizontal="center" vertical="center" wrapText="1"/>
    </xf>
    <xf numFmtId="0" fontId="19" fillId="0" borderId="63" xfId="1" applyFont="1" applyFill="1" applyBorder="1" applyAlignment="1">
      <alignment horizontal="left" vertical="center" wrapText="1"/>
    </xf>
    <xf numFmtId="0" fontId="19" fillId="0" borderId="3" xfId="1" applyFont="1" applyFill="1" applyBorder="1" applyAlignment="1">
      <alignment horizontal="center" vertical="center" wrapText="1"/>
    </xf>
    <xf numFmtId="4" fontId="55" fillId="0" borderId="132" xfId="1" applyNumberFormat="1" applyFont="1" applyFill="1" applyBorder="1" applyAlignment="1">
      <alignment horizontal="center" vertical="center" wrapText="1"/>
    </xf>
    <xf numFmtId="4" fontId="55" fillId="0" borderId="29" xfId="1" applyNumberFormat="1" applyFont="1" applyFill="1" applyBorder="1" applyAlignment="1">
      <alignment horizontal="center" vertical="center" wrapText="1"/>
    </xf>
    <xf numFmtId="4" fontId="55" fillId="0" borderId="7" xfId="1" applyNumberFormat="1" applyFont="1" applyFill="1" applyBorder="1" applyAlignment="1">
      <alignment horizontal="center" vertical="center" wrapText="1"/>
    </xf>
    <xf numFmtId="4" fontId="55" fillId="18" borderId="7" xfId="1" applyNumberFormat="1" applyFont="1" applyFill="1" applyBorder="1" applyAlignment="1">
      <alignment horizontal="center" vertical="center" wrapText="1"/>
    </xf>
    <xf numFmtId="4" fontId="55" fillId="0" borderId="32" xfId="1" applyNumberFormat="1" applyFont="1" applyFill="1" applyBorder="1" applyAlignment="1">
      <alignment horizontal="center" vertical="center" wrapText="1"/>
    </xf>
    <xf numFmtId="0" fontId="27" fillId="2" borderId="0" xfId="1" applyFont="1" applyFill="1" applyBorder="1" applyAlignment="1">
      <alignment horizontal="center" vertical="center" wrapText="1"/>
    </xf>
    <xf numFmtId="3" fontId="27" fillId="2" borderId="0" xfId="1" applyNumberFormat="1" applyFont="1" applyFill="1" applyBorder="1" applyAlignment="1">
      <alignment horizontal="center" vertical="center" wrapText="1"/>
    </xf>
    <xf numFmtId="2" fontId="27" fillId="2" borderId="0" xfId="1" applyNumberFormat="1" applyFont="1" applyFill="1" applyBorder="1" applyAlignment="1">
      <alignment horizontal="center" vertical="center" wrapText="1"/>
    </xf>
    <xf numFmtId="4" fontId="27" fillId="2" borderId="0" xfId="1" applyNumberFormat="1" applyFont="1" applyFill="1" applyBorder="1" applyAlignment="1">
      <alignment horizontal="center" vertical="center" wrapText="1"/>
    </xf>
    <xf numFmtId="0" fontId="27" fillId="2" borderId="0" xfId="1" applyNumberFormat="1" applyFont="1" applyFill="1" applyBorder="1" applyAlignment="1">
      <alignment horizontal="center" vertical="center" wrapText="1"/>
    </xf>
    <xf numFmtId="2" fontId="49" fillId="2" borderId="0" xfId="1" applyNumberFormat="1" applyFont="1" applyFill="1" applyBorder="1" applyAlignment="1">
      <alignment horizontal="center" vertical="center" wrapText="1"/>
    </xf>
    <xf numFmtId="10" fontId="27" fillId="2" borderId="0" xfId="11" applyNumberFormat="1" applyFont="1" applyFill="1" applyBorder="1" applyAlignment="1">
      <alignment horizontal="center" vertical="center" wrapText="1"/>
    </xf>
    <xf numFmtId="0" fontId="7" fillId="2" borderId="0" xfId="1" applyFont="1" applyFill="1"/>
    <xf numFmtId="0" fontId="8" fillId="2" borderId="0" xfId="1" applyFont="1" applyFill="1" applyBorder="1" applyAlignment="1">
      <alignment horizontal="right" vertical="top" wrapText="1"/>
    </xf>
    <xf numFmtId="0" fontId="4" fillId="0" borderId="0" xfId="1" applyNumberFormat="1" applyFont="1" applyAlignment="1">
      <alignment vertical="center"/>
    </xf>
    <xf numFmtId="2" fontId="29" fillId="3" borderId="2" xfId="0" applyNumberFormat="1" applyFont="1" applyFill="1" applyBorder="1" applyAlignment="1">
      <alignment horizontal="center" vertical="center" wrapText="1"/>
    </xf>
    <xf numFmtId="2" fontId="29" fillId="19" borderId="2" xfId="0" applyNumberFormat="1" applyFont="1" applyFill="1" applyBorder="1" applyAlignment="1">
      <alignment horizontal="center" vertical="center" wrapText="1"/>
    </xf>
    <xf numFmtId="4" fontId="7" fillId="0" borderId="0" xfId="1" applyNumberFormat="1" applyFont="1"/>
    <xf numFmtId="0" fontId="4" fillId="0" borderId="0" xfId="1" applyFont="1" applyAlignment="1">
      <alignment vertical="center" wrapText="1"/>
    </xf>
    <xf numFmtId="0" fontId="29" fillId="3" borderId="2" xfId="0" applyNumberFormat="1" applyFont="1" applyFill="1" applyBorder="1" applyAlignment="1">
      <alignment horizontal="center" vertical="center" wrapText="1"/>
    </xf>
    <xf numFmtId="0" fontId="29" fillId="19" borderId="2" xfId="0" applyNumberFormat="1" applyFont="1" applyFill="1" applyBorder="1" applyAlignment="1">
      <alignment horizontal="center" vertical="center" wrapText="1"/>
    </xf>
    <xf numFmtId="2" fontId="29" fillId="0" borderId="2" xfId="0" applyNumberFormat="1" applyFont="1" applyFill="1" applyBorder="1" applyAlignment="1">
      <alignment horizontal="center" vertical="center" wrapText="1"/>
    </xf>
    <xf numFmtId="3" fontId="56" fillId="6" borderId="2" xfId="12" applyNumberFormat="1" applyFont="1" applyFill="1" applyBorder="1" applyAlignment="1">
      <alignment horizontal="center" vertical="center" wrapText="1"/>
    </xf>
    <xf numFmtId="4" fontId="56" fillId="6" borderId="2" xfId="12" applyNumberFormat="1" applyFont="1" applyFill="1" applyBorder="1" applyAlignment="1">
      <alignment horizontal="center" vertical="center" wrapText="1"/>
    </xf>
    <xf numFmtId="0" fontId="56" fillId="0" borderId="2" xfId="12" applyFont="1" applyBorder="1" applyAlignment="1">
      <alignment horizontal="center" vertical="center" wrapText="1"/>
    </xf>
    <xf numFmtId="3" fontId="56" fillId="0" borderId="2" xfId="12" applyNumberFormat="1" applyFont="1" applyBorder="1" applyAlignment="1">
      <alignment horizontal="center" vertical="center" wrapText="1"/>
    </xf>
    <xf numFmtId="4" fontId="56" fillId="0" borderId="2" xfId="12" applyNumberFormat="1" applyFont="1" applyBorder="1" applyAlignment="1">
      <alignment horizontal="center" vertical="center" wrapText="1"/>
    </xf>
    <xf numFmtId="0" fontId="18" fillId="0" borderId="0" xfId="1" applyFont="1" applyFill="1" applyBorder="1" applyAlignment="1">
      <alignment horizontal="center" vertical="center" wrapText="1"/>
    </xf>
    <xf numFmtId="0" fontId="14" fillId="16" borderId="143" xfId="1" applyFont="1" applyFill="1" applyBorder="1" applyAlignment="1">
      <alignment horizontal="center" vertical="center" wrapText="1"/>
    </xf>
    <xf numFmtId="0" fontId="14" fillId="16" borderId="145" xfId="1" applyFont="1" applyFill="1" applyBorder="1" applyAlignment="1">
      <alignment horizontal="center" vertical="center" wrapText="1"/>
    </xf>
    <xf numFmtId="0" fontId="14" fillId="16" borderId="146" xfId="1" applyFont="1" applyFill="1" applyBorder="1" applyAlignment="1">
      <alignment horizontal="center" vertical="center" wrapText="1"/>
    </xf>
    <xf numFmtId="0" fontId="14" fillId="16" borderId="147" xfId="1" applyFont="1" applyFill="1" applyBorder="1" applyAlignment="1">
      <alignment horizontal="center" vertical="center" wrapText="1"/>
    </xf>
    <xf numFmtId="0" fontId="20" fillId="0" borderId="148" xfId="1" applyFont="1" applyFill="1" applyBorder="1" applyAlignment="1">
      <alignment horizontal="right"/>
    </xf>
    <xf numFmtId="0" fontId="19" fillId="0" borderId="149" xfId="1" applyFont="1" applyFill="1" applyBorder="1" applyAlignment="1">
      <alignment horizontal="center" vertical="center" wrapText="1"/>
    </xf>
    <xf numFmtId="0" fontId="19" fillId="0" borderId="150" xfId="1" applyFont="1" applyFill="1" applyBorder="1" applyAlignment="1">
      <alignment horizontal="center" vertical="center" wrapText="1"/>
    </xf>
    <xf numFmtId="0" fontId="19" fillId="3" borderId="151" xfId="1" applyFont="1" applyFill="1" applyBorder="1" applyAlignment="1">
      <alignment horizontal="center" vertical="center" wrapText="1"/>
    </xf>
    <xf numFmtId="0" fontId="3" fillId="0" borderId="15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7" fillId="0" borderId="152" xfId="1" applyFont="1" applyBorder="1"/>
    <xf numFmtId="0" fontId="7" fillId="0" borderId="30"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29" fillId="6" borderId="2" xfId="0" applyFont="1" applyFill="1" applyBorder="1" applyAlignment="1">
      <alignment horizontal="left" wrapText="1"/>
    </xf>
    <xf numFmtId="0" fontId="29" fillId="0" borderId="2" xfId="0" applyFont="1" applyBorder="1" applyAlignment="1">
      <alignment horizontal="left" wrapText="1"/>
    </xf>
    <xf numFmtId="0" fontId="28" fillId="6" borderId="2" xfId="0" applyFont="1" applyFill="1" applyBorder="1" applyAlignment="1">
      <alignment horizontal="left" wrapText="1"/>
    </xf>
    <xf numFmtId="0" fontId="28" fillId="0" borderId="2" xfId="0" applyFont="1" applyBorder="1" applyAlignment="1">
      <alignment horizontal="left" wrapText="1"/>
    </xf>
    <xf numFmtId="4" fontId="10" fillId="3" borderId="2" xfId="4" applyNumberFormat="1" applyFont="1" applyFill="1" applyBorder="1" applyAlignment="1">
      <alignment horizontal="center" vertical="center" wrapText="1"/>
    </xf>
    <xf numFmtId="4" fontId="10" fillId="0" borderId="2" xfId="4" applyNumberFormat="1" applyFont="1" applyFill="1" applyBorder="1" applyAlignment="1">
      <alignment horizontal="center" vertical="center" wrapText="1"/>
    </xf>
    <xf numFmtId="10" fontId="3" fillId="0" borderId="115" xfId="11" applyNumberFormat="1" applyFont="1" applyFill="1" applyBorder="1" applyAlignment="1">
      <alignment horizontal="center" vertical="center" wrapText="1"/>
    </xf>
    <xf numFmtId="0" fontId="3" fillId="0" borderId="131" xfId="1" applyFont="1" applyFill="1" applyBorder="1" applyAlignment="1">
      <alignment horizontal="center" vertical="center" wrapText="1"/>
    </xf>
    <xf numFmtId="10" fontId="3" fillId="0" borderId="27" xfId="11" applyNumberFormat="1" applyFont="1" applyFill="1" applyBorder="1" applyAlignment="1">
      <alignment horizontal="center" vertical="center" wrapText="1"/>
    </xf>
    <xf numFmtId="0" fontId="3" fillId="0" borderId="153" xfId="1" applyFont="1" applyFill="1" applyBorder="1" applyAlignment="1">
      <alignment horizontal="center" vertical="center" wrapText="1"/>
    </xf>
    <xf numFmtId="2" fontId="19" fillId="0" borderId="2" xfId="1" applyNumberFormat="1" applyFont="1" applyFill="1" applyBorder="1" applyAlignment="1">
      <alignment horizontal="center" vertical="center" wrapText="1"/>
    </xf>
    <xf numFmtId="0" fontId="3" fillId="0" borderId="30" xfId="5" applyNumberFormat="1" applyFont="1" applyFill="1" applyBorder="1" applyAlignment="1">
      <alignment horizontal="center" vertical="center" wrapText="1"/>
    </xf>
    <xf numFmtId="0" fontId="3" fillId="0" borderId="59" xfId="5" applyNumberFormat="1" applyFont="1" applyFill="1" applyBorder="1" applyAlignment="1">
      <alignment horizontal="center" vertical="center" wrapText="1"/>
    </xf>
    <xf numFmtId="49" fontId="3" fillId="0" borderId="58" xfId="1"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49" fontId="3" fillId="0" borderId="59" xfId="1" applyNumberFormat="1" applyFont="1" applyBorder="1" applyAlignment="1">
      <alignment horizontal="center" vertical="center" wrapText="1"/>
    </xf>
    <xf numFmtId="0" fontId="3" fillId="0" borderId="62" xfId="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10" fontId="3" fillId="0" borderId="73" xfId="1" applyNumberFormat="1" applyFont="1" applyFill="1" applyBorder="1" applyAlignment="1">
      <alignment horizontal="center" vertical="center" wrapText="1"/>
    </xf>
    <xf numFmtId="0" fontId="3" fillId="0" borderId="114" xfId="1" applyFont="1" applyFill="1" applyBorder="1" applyAlignment="1">
      <alignment vertical="center" wrapText="1"/>
    </xf>
    <xf numFmtId="0" fontId="3" fillId="0" borderId="42" xfId="1" applyFont="1" applyFill="1" applyBorder="1" applyAlignment="1">
      <alignment horizontal="left" vertical="center" wrapText="1"/>
    </xf>
    <xf numFmtId="3" fontId="3" fillId="0" borderId="154" xfId="1" applyNumberFormat="1" applyFont="1" applyFill="1" applyBorder="1" applyAlignment="1">
      <alignment horizontal="center" vertical="center" wrapText="1"/>
    </xf>
    <xf numFmtId="2" fontId="3" fillId="0" borderId="154" xfId="1" applyNumberFormat="1" applyFont="1" applyFill="1" applyBorder="1" applyAlignment="1">
      <alignment horizontal="center" vertical="center" wrapText="1"/>
    </xf>
    <xf numFmtId="4" fontId="3" fillId="0" borderId="154" xfId="1" applyNumberFormat="1" applyFont="1" applyFill="1" applyBorder="1" applyAlignment="1">
      <alignment horizontal="center" vertical="center" wrapText="1"/>
    </xf>
    <xf numFmtId="2" fontId="3" fillId="0" borderId="155" xfId="1" applyNumberFormat="1" applyFont="1" applyFill="1" applyBorder="1" applyAlignment="1">
      <alignment horizontal="center" vertical="center" wrapText="1"/>
    </xf>
    <xf numFmtId="0" fontId="27" fillId="16" borderId="57" xfId="1" applyFont="1" applyFill="1" applyBorder="1" applyAlignment="1">
      <alignment horizontal="center" vertical="center" wrapText="1"/>
    </xf>
    <xf numFmtId="3" fontId="27" fillId="16" borderId="54" xfId="1" applyNumberFormat="1" applyFont="1" applyFill="1" applyBorder="1" applyAlignment="1">
      <alignment horizontal="center" vertical="center" wrapText="1"/>
    </xf>
    <xf numFmtId="10" fontId="27" fillId="16" borderId="57" xfId="1" applyNumberFormat="1" applyFont="1" applyFill="1" applyBorder="1" applyAlignment="1">
      <alignment horizontal="center" vertical="center" wrapText="1"/>
    </xf>
    <xf numFmtId="0" fontId="27" fillId="2" borderId="156" xfId="1" applyFont="1" applyFill="1" applyBorder="1" applyAlignment="1">
      <alignment horizontal="center" vertical="center" wrapText="1"/>
    </xf>
    <xf numFmtId="4" fontId="60" fillId="0" borderId="128" xfId="1" applyNumberFormat="1" applyFont="1" applyFill="1" applyBorder="1" applyAlignment="1">
      <alignment horizontal="center" vertical="center" wrapText="1"/>
    </xf>
    <xf numFmtId="4" fontId="60" fillId="0" borderId="1" xfId="1" applyNumberFormat="1" applyFont="1" applyFill="1" applyBorder="1" applyAlignment="1">
      <alignment horizontal="center" vertical="center" wrapText="1"/>
    </xf>
    <xf numFmtId="4" fontId="60" fillId="0" borderId="2" xfId="1" applyNumberFormat="1" applyFont="1" applyFill="1" applyBorder="1" applyAlignment="1">
      <alignment horizontal="center" vertical="center" wrapText="1"/>
    </xf>
    <xf numFmtId="4" fontId="60" fillId="18" borderId="2" xfId="1" applyNumberFormat="1" applyFont="1" applyFill="1" applyBorder="1" applyAlignment="1">
      <alignment horizontal="center" vertical="center" wrapText="1"/>
    </xf>
    <xf numFmtId="4" fontId="60" fillId="0" borderId="3" xfId="1" applyNumberFormat="1" applyFont="1" applyFill="1" applyBorder="1" applyAlignment="1">
      <alignment horizontal="center" vertical="center" wrapText="1"/>
    </xf>
    <xf numFmtId="4" fontId="60" fillId="0" borderId="58" xfId="1"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0" fillId="2" borderId="0" xfId="0" applyFill="1" applyAlignment="1">
      <alignment horizontal="left" vertical="center" wrapText="1"/>
    </xf>
    <xf numFmtId="0" fontId="3" fillId="18" borderId="60" xfId="1" applyFont="1" applyFill="1" applyBorder="1" applyAlignment="1">
      <alignment horizontal="center" vertical="center" wrapText="1"/>
    </xf>
    <xf numFmtId="0" fontId="3" fillId="18" borderId="61" xfId="1" applyFont="1" applyFill="1" applyBorder="1" applyAlignment="1">
      <alignment horizontal="left" vertical="center" wrapText="1"/>
    </xf>
    <xf numFmtId="3" fontId="3" fillId="18" borderId="60" xfId="1" applyNumberFormat="1" applyFont="1" applyFill="1" applyBorder="1" applyAlignment="1">
      <alignment horizontal="center" vertical="center" wrapText="1"/>
    </xf>
    <xf numFmtId="3" fontId="3" fillId="18" borderId="2" xfId="1" applyNumberFormat="1" applyFont="1" applyFill="1" applyBorder="1" applyAlignment="1">
      <alignment horizontal="center" vertical="center" wrapText="1"/>
    </xf>
    <xf numFmtId="2" fontId="3" fillId="18" borderId="2" xfId="1" applyNumberFormat="1" applyFont="1" applyFill="1" applyBorder="1" applyAlignment="1">
      <alignment horizontal="center" vertical="center" wrapText="1"/>
    </xf>
    <xf numFmtId="4" fontId="3" fillId="18" borderId="2" xfId="1" applyNumberFormat="1" applyFont="1" applyFill="1" applyBorder="1" applyAlignment="1">
      <alignment horizontal="center" vertical="center" wrapText="1"/>
    </xf>
    <xf numFmtId="10" fontId="3" fillId="18" borderId="60" xfId="1" applyNumberFormat="1" applyFont="1" applyFill="1" applyBorder="1" applyAlignment="1">
      <alignment horizontal="center" vertical="center" wrapText="1"/>
    </xf>
    <xf numFmtId="10" fontId="3" fillId="18" borderId="2" xfId="11" applyNumberFormat="1" applyFont="1" applyFill="1" applyBorder="1" applyAlignment="1">
      <alignment horizontal="center" vertical="center" wrapText="1"/>
    </xf>
    <xf numFmtId="10" fontId="3" fillId="18" borderId="61" xfId="11" applyNumberFormat="1" applyFont="1" applyFill="1" applyBorder="1" applyAlignment="1">
      <alignment horizontal="center" vertical="center" wrapText="1"/>
    </xf>
    <xf numFmtId="2" fontId="3" fillId="18" borderId="61" xfId="1" applyNumberFormat="1" applyFont="1" applyFill="1" applyBorder="1" applyAlignment="1">
      <alignment horizontal="center" vertical="center" wrapText="1"/>
    </xf>
    <xf numFmtId="49" fontId="3" fillId="0" borderId="30" xfId="1" applyNumberFormat="1" applyFont="1" applyBorder="1" applyAlignment="1">
      <alignment horizontal="center" vertical="center" wrapText="1"/>
    </xf>
    <xf numFmtId="10" fontId="3" fillId="18" borderId="8" xfId="11" applyNumberFormat="1" applyFont="1" applyFill="1" applyBorder="1" applyAlignment="1">
      <alignment horizontal="center" vertical="center" wrapText="1"/>
    </xf>
    <xf numFmtId="10" fontId="27" fillId="16" borderId="98" xfId="11" applyNumberFormat="1" applyFont="1" applyFill="1" applyBorder="1" applyAlignment="1">
      <alignment horizontal="center" vertical="center" wrapText="1"/>
    </xf>
    <xf numFmtId="3" fontId="62" fillId="0" borderId="0" xfId="1" applyNumberFormat="1" applyFont="1"/>
    <xf numFmtId="2" fontId="3" fillId="18" borderId="8" xfId="1" applyNumberFormat="1" applyFont="1" applyFill="1" applyBorder="1" applyAlignment="1">
      <alignment horizontal="center" vertical="center" wrapText="1"/>
    </xf>
    <xf numFmtId="10" fontId="3" fillId="0" borderId="47" xfId="1" applyNumberFormat="1" applyFont="1" applyFill="1" applyBorder="1" applyAlignment="1">
      <alignment horizontal="center" vertical="center" wrapText="1"/>
    </xf>
    <xf numFmtId="10" fontId="3" fillId="0" borderId="42" xfId="11" applyNumberFormat="1" applyFont="1" applyFill="1" applyBorder="1" applyAlignment="1">
      <alignment horizontal="center" vertical="center" wrapText="1"/>
    </xf>
    <xf numFmtId="3" fontId="19" fillId="0" borderId="33" xfId="1" applyNumberFormat="1" applyFont="1" applyFill="1" applyBorder="1" applyAlignment="1">
      <alignment horizontal="center" vertical="center" wrapText="1"/>
    </xf>
    <xf numFmtId="3" fontId="15" fillId="0" borderId="0" xfId="1" applyNumberFormat="1" applyFont="1"/>
    <xf numFmtId="4" fontId="53" fillId="16" borderId="161" xfId="1" applyNumberFormat="1" applyFont="1" applyFill="1" applyBorder="1" applyAlignment="1">
      <alignment horizontal="center" vertical="center" wrapText="1"/>
    </xf>
    <xf numFmtId="4" fontId="53" fillId="16" borderId="164" xfId="1" applyNumberFormat="1" applyFont="1" applyFill="1" applyBorder="1" applyAlignment="1">
      <alignment horizontal="center" vertical="center" wrapText="1"/>
    </xf>
    <xf numFmtId="0" fontId="53" fillId="16" borderId="160" xfId="1" applyNumberFormat="1" applyFont="1" applyFill="1" applyBorder="1" applyAlignment="1">
      <alignment horizontal="center" vertical="center" wrapText="1"/>
    </xf>
    <xf numFmtId="4" fontId="61" fillId="16" borderId="165" xfId="1" applyNumberFormat="1" applyFont="1" applyFill="1" applyBorder="1" applyAlignment="1">
      <alignment horizontal="center" vertical="center" wrapText="1"/>
    </xf>
    <xf numFmtId="0" fontId="53" fillId="16" borderId="165" xfId="1" applyNumberFormat="1" applyFont="1" applyFill="1" applyBorder="1" applyAlignment="1">
      <alignment horizontal="center" vertical="center" wrapText="1"/>
    </xf>
    <xf numFmtId="4" fontId="61" fillId="16" borderId="164" xfId="1" applyNumberFormat="1" applyFont="1" applyFill="1" applyBorder="1" applyAlignment="1">
      <alignment horizontal="center" vertical="center" wrapText="1"/>
    </xf>
    <xf numFmtId="0" fontId="53" fillId="16" borderId="143" xfId="1" applyFont="1" applyFill="1" applyBorder="1" applyAlignment="1">
      <alignment horizontal="center" vertical="center" wrapText="1"/>
    </xf>
    <xf numFmtId="2" fontId="53" fillId="16" borderId="96" xfId="1" applyNumberFormat="1" applyFont="1" applyFill="1" applyBorder="1" applyAlignment="1">
      <alignment horizontal="center" vertical="center" wrapText="1"/>
    </xf>
    <xf numFmtId="2" fontId="61" fillId="16" borderId="162" xfId="1" applyNumberFormat="1" applyFont="1" applyFill="1" applyBorder="1" applyAlignment="1">
      <alignment horizontal="center" vertical="center" wrapText="1"/>
    </xf>
    <xf numFmtId="2" fontId="53" fillId="16" borderId="162" xfId="1" applyNumberFormat="1" applyFont="1" applyFill="1" applyBorder="1" applyAlignment="1">
      <alignment horizontal="center" vertical="center" wrapText="1"/>
    </xf>
    <xf numFmtId="2" fontId="61" fillId="16" borderId="161" xfId="1" applyNumberFormat="1" applyFont="1" applyFill="1" applyBorder="1" applyAlignment="1">
      <alignment horizontal="center" vertical="center" wrapText="1"/>
    </xf>
    <xf numFmtId="2" fontId="53" fillId="16" borderId="144" xfId="1" applyNumberFormat="1" applyFont="1" applyFill="1" applyBorder="1" applyAlignment="1">
      <alignment horizontal="center" vertical="center" wrapText="1"/>
    </xf>
    <xf numFmtId="0" fontId="24" fillId="17" borderId="167" xfId="5" applyFont="1" applyFill="1" applyBorder="1" applyAlignment="1">
      <alignment horizontal="center" vertical="center" wrapText="1"/>
    </xf>
    <xf numFmtId="0" fontId="10" fillId="0" borderId="168" xfId="6" applyFont="1" applyFill="1" applyBorder="1" applyAlignment="1">
      <alignment horizontal="center" vertical="center" wrapText="1"/>
    </xf>
    <xf numFmtId="0" fontId="10" fillId="0" borderId="169" xfId="6" applyFont="1" applyFill="1" applyBorder="1" applyAlignment="1">
      <alignment horizontal="center" vertical="center" wrapText="1"/>
    </xf>
    <xf numFmtId="0" fontId="10" fillId="0" borderId="170" xfId="6" applyFont="1" applyFill="1" applyBorder="1" applyAlignment="1">
      <alignment horizontal="center" vertical="center" wrapText="1"/>
    </xf>
    <xf numFmtId="0" fontId="10" fillId="0" borderId="159" xfId="6" applyFont="1" applyFill="1" applyBorder="1" applyAlignment="1">
      <alignment horizontal="center" vertical="center" wrapText="1"/>
    </xf>
    <xf numFmtId="0" fontId="14" fillId="16" borderId="178" xfId="4" applyFont="1" applyFill="1" applyBorder="1" applyAlignment="1">
      <alignment horizontal="center" vertical="center" wrapText="1"/>
    </xf>
    <xf numFmtId="0" fontId="15" fillId="0" borderId="58" xfId="4" applyFont="1" applyFill="1" applyBorder="1" applyAlignment="1">
      <alignment horizontal="center" vertical="center" wrapText="1"/>
    </xf>
    <xf numFmtId="0" fontId="15" fillId="0" borderId="60" xfId="4" applyFont="1" applyFill="1" applyBorder="1" applyAlignment="1">
      <alignment horizontal="center" vertical="center" wrapText="1"/>
    </xf>
    <xf numFmtId="0" fontId="10" fillId="0" borderId="73" xfId="6" applyFont="1" applyFill="1" applyBorder="1" applyAlignment="1">
      <alignment horizontal="center" vertical="center" wrapText="1"/>
    </xf>
    <xf numFmtId="10" fontId="64" fillId="0" borderId="75" xfId="4" applyNumberFormat="1" applyFont="1" applyFill="1" applyBorder="1" applyAlignment="1">
      <alignment horizontal="center" vertical="center" wrapText="1"/>
    </xf>
    <xf numFmtId="10" fontId="64" fillId="0" borderId="59" xfId="4" applyNumberFormat="1" applyFont="1" applyFill="1" applyBorder="1" applyAlignment="1">
      <alignment horizontal="center" vertical="center"/>
    </xf>
    <xf numFmtId="10" fontId="14" fillId="16" borderId="96" xfId="4" applyNumberFormat="1" applyFont="1" applyFill="1" applyBorder="1" applyAlignment="1">
      <alignment horizontal="center" vertical="center"/>
    </xf>
    <xf numFmtId="10" fontId="14" fillId="16" borderId="78" xfId="4" applyNumberFormat="1" applyFont="1" applyFill="1" applyBorder="1" applyAlignment="1">
      <alignment horizontal="center" vertical="center"/>
    </xf>
    <xf numFmtId="10" fontId="63" fillId="0" borderId="59" xfId="4" applyNumberFormat="1" applyFont="1" applyFill="1" applyBorder="1" applyAlignment="1">
      <alignment horizontal="center" vertical="center" wrapText="1"/>
    </xf>
    <xf numFmtId="10" fontId="63" fillId="20" borderId="59" xfId="4" applyNumberFormat="1" applyFont="1" applyFill="1" applyBorder="1" applyAlignment="1">
      <alignment horizontal="center" vertical="center" wrapText="1"/>
    </xf>
    <xf numFmtId="10" fontId="63" fillId="4" borderId="61" xfId="4" applyNumberFormat="1" applyFont="1" applyFill="1" applyBorder="1" applyAlignment="1">
      <alignment horizontal="center" vertical="center" wrapText="1"/>
    </xf>
    <xf numFmtId="10" fontId="63" fillId="0" borderId="115" xfId="4" applyNumberFormat="1" applyFont="1" applyFill="1" applyBorder="1" applyAlignment="1">
      <alignment horizontal="center" vertical="center" wrapText="1"/>
    </xf>
    <xf numFmtId="10" fontId="63" fillId="0" borderId="63" xfId="4" applyNumberFormat="1" applyFont="1" applyFill="1" applyBorder="1" applyAlignment="1">
      <alignment horizontal="center" vertical="center" wrapText="1"/>
    </xf>
    <xf numFmtId="10" fontId="65" fillId="16" borderId="55" xfId="4" applyNumberFormat="1" applyFont="1" applyFill="1" applyBorder="1" applyAlignment="1">
      <alignment horizontal="center" vertical="center"/>
    </xf>
    <xf numFmtId="10" fontId="65" fillId="16" borderId="56" xfId="4" applyNumberFormat="1" applyFont="1" applyFill="1" applyBorder="1" applyAlignment="1">
      <alignment horizontal="center" vertical="center"/>
    </xf>
    <xf numFmtId="3" fontId="7" fillId="0" borderId="0" xfId="1" applyNumberFormat="1" applyFont="1" applyAlignment="1">
      <alignment vertical="center"/>
    </xf>
    <xf numFmtId="3" fontId="7" fillId="0" borderId="0" xfId="1" applyNumberFormat="1" applyFont="1"/>
    <xf numFmtId="0" fontId="10" fillId="21" borderId="169" xfId="6" applyFont="1" applyFill="1" applyBorder="1" applyAlignment="1">
      <alignment horizontal="center" vertical="center" wrapText="1"/>
    </xf>
    <xf numFmtId="0" fontId="10" fillId="21" borderId="159" xfId="6" applyFont="1" applyFill="1" applyBorder="1" applyAlignment="1">
      <alignment horizontal="center" vertical="center" wrapText="1"/>
    </xf>
    <xf numFmtId="4" fontId="11" fillId="0" borderId="0" xfId="4" applyNumberFormat="1" applyFont="1" applyAlignment="1">
      <alignment vertical="center" wrapText="1"/>
    </xf>
    <xf numFmtId="4" fontId="1" fillId="0" borderId="0" xfId="1" applyNumberFormat="1"/>
    <xf numFmtId="0" fontId="15" fillId="0" borderId="157" xfId="1" applyFont="1" applyFill="1" applyBorder="1"/>
    <xf numFmtId="2" fontId="3" fillId="0" borderId="8" xfId="1" applyNumberFormat="1" applyFont="1" applyFill="1" applyBorder="1" applyAlignment="1">
      <alignment horizontal="center" vertical="center" wrapText="1"/>
    </xf>
    <xf numFmtId="0" fontId="7" fillId="2" borderId="0" xfId="2" applyFont="1" applyFill="1"/>
    <xf numFmtId="0" fontId="7" fillId="2" borderId="0" xfId="2" applyFont="1" applyFill="1" applyBorder="1" applyAlignment="1">
      <alignment horizontal="center" vertical="center" wrapText="1"/>
    </xf>
    <xf numFmtId="0" fontId="23" fillId="16" borderId="97" xfId="2" applyFont="1" applyFill="1" applyBorder="1" applyAlignment="1">
      <alignment horizontal="center" vertical="center" wrapText="1"/>
    </xf>
    <xf numFmtId="0" fontId="23" fillId="16" borderId="78" xfId="2" applyFont="1" applyFill="1" applyBorder="1" applyAlignment="1">
      <alignment horizontal="center" vertical="center" wrapText="1"/>
    </xf>
    <xf numFmtId="0" fontId="25" fillId="22" borderId="185" xfId="6" applyFont="1" applyFill="1" applyBorder="1" applyAlignment="1">
      <alignment horizontal="center" vertical="center" wrapText="1"/>
    </xf>
    <xf numFmtId="0" fontId="7" fillId="2" borderId="186" xfId="2" applyFont="1" applyFill="1" applyBorder="1" applyAlignment="1">
      <alignment horizontal="left" vertical="center" wrapText="1"/>
    </xf>
    <xf numFmtId="0" fontId="7" fillId="2" borderId="186" xfId="2" applyFont="1" applyFill="1" applyBorder="1" applyAlignment="1">
      <alignment horizontal="center" vertical="center" wrapText="1"/>
    </xf>
    <xf numFmtId="0" fontId="9" fillId="2" borderId="186" xfId="2" applyFont="1" applyFill="1" applyBorder="1" applyAlignment="1">
      <alignment horizontal="center" vertical="center" wrapText="1"/>
    </xf>
    <xf numFmtId="0" fontId="23" fillId="16" borderId="187" xfId="2" applyFont="1" applyFill="1" applyBorder="1" applyAlignment="1">
      <alignment horizontal="center" vertical="center" wrapText="1"/>
    </xf>
    <xf numFmtId="3" fontId="4" fillId="0" borderId="0" xfId="4" applyNumberFormat="1" applyFont="1"/>
    <xf numFmtId="0" fontId="27" fillId="16" borderId="77" xfId="4" applyFont="1" applyFill="1" applyBorder="1" applyAlignment="1">
      <alignment horizontal="center" vertical="center" wrapText="1"/>
    </xf>
    <xf numFmtId="4" fontId="27" fillId="16" borderId="96" xfId="4" applyNumberFormat="1" applyFont="1" applyFill="1" applyBorder="1" applyAlignment="1">
      <alignment horizontal="center" vertical="center" wrapText="1"/>
    </xf>
    <xf numFmtId="4" fontId="27" fillId="16" borderId="77" xfId="4" applyNumberFormat="1" applyFont="1" applyFill="1" applyBorder="1" applyAlignment="1">
      <alignment horizontal="center" vertical="center" wrapText="1"/>
    </xf>
    <xf numFmtId="0" fontId="27" fillId="16" borderId="162" xfId="4" applyNumberFormat="1" applyFont="1" applyFill="1" applyBorder="1" applyAlignment="1">
      <alignment horizontal="center" vertical="center" wrapText="1"/>
    </xf>
    <xf numFmtId="0" fontId="27" fillId="16" borderId="77" xfId="4" applyNumberFormat="1" applyFont="1" applyFill="1" applyBorder="1" applyAlignment="1">
      <alignment horizontal="center" vertical="center" wrapText="1"/>
    </xf>
    <xf numFmtId="2" fontId="27" fillId="16" borderId="162" xfId="4" applyNumberFormat="1" applyFont="1" applyFill="1" applyBorder="1" applyAlignment="1">
      <alignment horizontal="center" vertical="center" wrapText="1"/>
    </xf>
    <xf numFmtId="2" fontId="27" fillId="16" borderId="144" xfId="4" applyNumberFormat="1" applyFont="1" applyFill="1" applyBorder="1" applyAlignment="1">
      <alignment horizontal="center" vertical="center" wrapText="1"/>
    </xf>
    <xf numFmtId="0" fontId="3" fillId="0" borderId="2" xfId="5" applyNumberFormat="1" applyFont="1" applyFill="1" applyBorder="1" applyAlignment="1">
      <alignment horizontal="center" vertical="center" wrapText="1"/>
    </xf>
    <xf numFmtId="0" fontId="27" fillId="17" borderId="2" xfId="5" applyFont="1" applyFill="1" applyBorder="1" applyAlignment="1">
      <alignment horizontal="center" vertical="center" wrapText="1"/>
    </xf>
    <xf numFmtId="4" fontId="27" fillId="17" borderId="2" xfId="5"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3" fillId="16" borderId="2" xfId="1" applyFont="1" applyFill="1" applyBorder="1" applyAlignment="1">
      <alignment horizontal="center" vertical="center" wrapText="1"/>
    </xf>
    <xf numFmtId="4" fontId="23" fillId="16" borderId="2" xfId="1" applyNumberFormat="1" applyFont="1" applyFill="1" applyBorder="1" applyAlignment="1">
      <alignment horizontal="center" vertical="center" wrapText="1"/>
    </xf>
    <xf numFmtId="4" fontId="29" fillId="6" borderId="2" xfId="0" applyNumberFormat="1" applyFont="1" applyFill="1" applyBorder="1" applyAlignment="1">
      <alignment horizontal="center" vertical="center" wrapText="1"/>
    </xf>
    <xf numFmtId="4" fontId="29" fillId="0" borderId="2" xfId="0" applyNumberFormat="1" applyFont="1" applyBorder="1" applyAlignment="1">
      <alignment horizontal="center" vertical="center" wrapText="1"/>
    </xf>
    <xf numFmtId="4" fontId="32" fillId="0" borderId="0" xfId="1" applyNumberFormat="1" applyFont="1" applyAlignment="1">
      <alignment horizontal="center" vertical="center" wrapText="1"/>
    </xf>
    <xf numFmtId="0" fontId="23" fillId="16" borderId="77" xfId="4" applyFont="1" applyFill="1" applyBorder="1" applyAlignment="1">
      <alignment horizontal="center" vertical="center" wrapText="1"/>
    </xf>
    <xf numFmtId="4" fontId="23" fillId="16" borderId="77" xfId="4" applyNumberFormat="1" applyFont="1" applyFill="1" applyBorder="1" applyAlignment="1">
      <alignment horizontal="center" vertical="center" wrapText="1"/>
    </xf>
    <xf numFmtId="2" fontId="23" fillId="16" borderId="77" xfId="4" applyNumberFormat="1" applyFont="1" applyFill="1" applyBorder="1" applyAlignment="1">
      <alignment horizontal="center" vertical="center" wrapText="1"/>
    </xf>
    <xf numFmtId="2" fontId="23" fillId="16" borderId="78" xfId="4" applyNumberFormat="1" applyFont="1" applyFill="1" applyBorder="1" applyAlignment="1">
      <alignment horizontal="center" vertical="center" wrapText="1"/>
    </xf>
    <xf numFmtId="2" fontId="3" fillId="0" borderId="61" xfId="1" applyNumberFormat="1" applyFont="1" applyFill="1" applyBorder="1" applyAlignment="1">
      <alignment horizontal="center" vertical="center" wrapText="1"/>
    </xf>
    <xf numFmtId="3" fontId="23" fillId="16" borderId="54" xfId="9" applyNumberFormat="1" applyFont="1" applyFill="1" applyBorder="1" applyAlignment="1">
      <alignment horizontal="center" vertical="center" wrapText="1"/>
    </xf>
    <xf numFmtId="3" fontId="30" fillId="19" borderId="2" xfId="0" applyNumberFormat="1" applyFont="1" applyFill="1" applyBorder="1" applyAlignment="1">
      <alignment horizontal="center" vertical="center" wrapText="1"/>
    </xf>
    <xf numFmtId="1" fontId="19" fillId="0" borderId="2" xfId="1" applyNumberFormat="1" applyFont="1" applyFill="1" applyBorder="1" applyAlignment="1">
      <alignment horizontal="center" vertical="center" wrapText="1"/>
    </xf>
    <xf numFmtId="1" fontId="19" fillId="0" borderId="8" xfId="1" applyNumberFormat="1" applyFont="1" applyFill="1" applyBorder="1" applyAlignment="1">
      <alignment horizontal="center" vertical="center" wrapText="1"/>
    </xf>
    <xf numFmtId="3" fontId="15" fillId="0" borderId="2" xfId="1" applyNumberFormat="1" applyFont="1" applyFill="1" applyBorder="1" applyAlignment="1">
      <alignment horizontal="center" vertical="center" wrapText="1"/>
    </xf>
    <xf numFmtId="4" fontId="29" fillId="2" borderId="0" xfId="0" applyNumberFormat="1" applyFont="1" applyFill="1" applyAlignment="1">
      <alignment horizontal="left" vertical="center" wrapText="1"/>
    </xf>
    <xf numFmtId="3" fontId="0" fillId="2" borderId="0" xfId="0" applyNumberFormat="1" applyFill="1" applyAlignment="1">
      <alignment horizontal="left" vertical="center" wrapText="1"/>
    </xf>
    <xf numFmtId="4" fontId="30" fillId="19" borderId="2" xfId="0" applyNumberFormat="1" applyFont="1" applyFill="1" applyBorder="1" applyAlignment="1">
      <alignment horizontal="center" vertical="center" wrapText="1"/>
    </xf>
    <xf numFmtId="0" fontId="23" fillId="16" borderId="77" xfId="1" applyFont="1" applyFill="1" applyBorder="1" applyAlignment="1">
      <alignment horizontal="center" vertical="center" wrapText="1"/>
    </xf>
    <xf numFmtId="0" fontId="15" fillId="2" borderId="190" xfId="1" applyFont="1" applyFill="1" applyBorder="1" applyAlignment="1">
      <alignment horizontal="center" vertical="center"/>
    </xf>
    <xf numFmtId="0" fontId="15" fillId="2" borderId="141" xfId="1" applyFont="1" applyFill="1" applyBorder="1" applyAlignment="1">
      <alignment vertical="center"/>
    </xf>
    <xf numFmtId="0" fontId="15" fillId="2" borderId="141" xfId="1" applyFont="1" applyFill="1" applyBorder="1" applyAlignment="1">
      <alignment horizontal="right" vertical="center"/>
    </xf>
    <xf numFmtId="0" fontId="15" fillId="3" borderId="191" xfId="1" applyFont="1" applyFill="1" applyBorder="1" applyAlignment="1">
      <alignment horizontal="center" vertical="center"/>
    </xf>
    <xf numFmtId="0" fontId="15" fillId="3" borderId="142" xfId="1" applyFont="1" applyFill="1" applyBorder="1" applyAlignment="1">
      <alignment vertical="center"/>
    </xf>
    <xf numFmtId="0" fontId="15" fillId="3" borderId="142" xfId="1" applyFont="1" applyFill="1" applyBorder="1" applyAlignment="1">
      <alignment horizontal="right" vertical="center"/>
    </xf>
    <xf numFmtId="0" fontId="15" fillId="0" borderId="191" xfId="1" applyFont="1" applyFill="1" applyBorder="1" applyAlignment="1">
      <alignment horizontal="center" vertical="center"/>
    </xf>
    <xf numFmtId="0" fontId="15" fillId="0" borderId="142" xfId="1" applyFont="1" applyFill="1" applyBorder="1" applyAlignment="1">
      <alignment vertical="center"/>
    </xf>
    <xf numFmtId="0" fontId="15" fillId="0" borderId="142" xfId="1" applyFont="1" applyFill="1" applyBorder="1" applyAlignment="1">
      <alignment horizontal="right" vertical="center"/>
    </xf>
    <xf numFmtId="0" fontId="15" fillId="2" borderId="191" xfId="1" applyFont="1" applyFill="1" applyBorder="1" applyAlignment="1">
      <alignment horizontal="center" vertical="center"/>
    </xf>
    <xf numFmtId="0" fontId="15" fillId="2" borderId="142" xfId="1" applyFont="1" applyFill="1" applyBorder="1" applyAlignment="1">
      <alignment vertical="center"/>
    </xf>
    <xf numFmtId="0" fontId="15" fillId="2" borderId="142" xfId="1" applyFont="1" applyFill="1" applyBorder="1" applyAlignment="1">
      <alignment horizontal="right" vertical="center"/>
    </xf>
    <xf numFmtId="0" fontId="15" fillId="2" borderId="192" xfId="1" applyFont="1" applyFill="1" applyBorder="1" applyAlignment="1">
      <alignment horizontal="center" vertical="center"/>
    </xf>
    <xf numFmtId="0" fontId="15" fillId="2" borderId="193" xfId="1" applyFont="1" applyFill="1" applyBorder="1" applyAlignment="1">
      <alignment vertical="center"/>
    </xf>
    <xf numFmtId="0" fontId="15" fillId="2" borderId="193" xfId="1" applyFont="1" applyFill="1" applyBorder="1" applyAlignment="1">
      <alignment horizontal="right" vertical="center"/>
    </xf>
    <xf numFmtId="3" fontId="15" fillId="0" borderId="1" xfId="1" applyNumberFormat="1" applyFont="1" applyFill="1" applyBorder="1" applyAlignment="1">
      <alignment horizontal="center" vertical="center" wrapText="1"/>
    </xf>
    <xf numFmtId="1" fontId="3" fillId="0" borderId="2" xfId="5" applyNumberFormat="1" applyFont="1" applyFill="1" applyBorder="1" applyAlignment="1">
      <alignment horizontal="center" vertical="center" wrapText="1"/>
    </xf>
    <xf numFmtId="2" fontId="10" fillId="2" borderId="2" xfId="1" applyNumberFormat="1" applyFont="1" applyFill="1" applyBorder="1" applyAlignment="1">
      <alignment horizontal="center" vertical="center" wrapText="1"/>
    </xf>
    <xf numFmtId="4" fontId="10" fillId="2" borderId="2" xfId="1" applyNumberFormat="1" applyFont="1" applyFill="1" applyBorder="1" applyAlignment="1">
      <alignment horizontal="center" vertical="center" wrapText="1"/>
    </xf>
    <xf numFmtId="4" fontId="4" fillId="0" borderId="0" xfId="1" applyNumberFormat="1" applyFont="1" applyAlignment="1">
      <alignment vertical="center" wrapText="1"/>
    </xf>
    <xf numFmtId="4" fontId="60" fillId="18" borderId="58" xfId="1" applyNumberFormat="1" applyFont="1" applyFill="1" applyBorder="1" applyAlignment="1">
      <alignment horizontal="center" vertical="center" wrapText="1"/>
    </xf>
    <xf numFmtId="0" fontId="19" fillId="18" borderId="59" xfId="1" applyFont="1" applyFill="1" applyBorder="1" applyAlignment="1">
      <alignment horizontal="center" vertical="center" wrapText="1"/>
    </xf>
    <xf numFmtId="0" fontId="7" fillId="23" borderId="196" xfId="1" applyFont="1" applyFill="1" applyBorder="1" applyAlignment="1">
      <alignment horizontal="center" vertical="center"/>
    </xf>
    <xf numFmtId="0" fontId="7" fillId="23" borderId="197" xfId="1" applyFont="1" applyFill="1" applyBorder="1" applyAlignment="1">
      <alignment horizontal="center" vertical="center"/>
    </xf>
    <xf numFmtId="0" fontId="7" fillId="24" borderId="198" xfId="1" applyFont="1" applyFill="1" applyBorder="1" applyAlignment="1">
      <alignment horizontal="center" vertical="center"/>
    </xf>
    <xf numFmtId="0" fontId="7" fillId="24" borderId="199" xfId="1" applyFont="1" applyFill="1" applyBorder="1" applyAlignment="1">
      <alignment horizontal="center" vertical="center"/>
    </xf>
    <xf numFmtId="0" fontId="7" fillId="0" borderId="198" xfId="1" applyFont="1" applyFill="1" applyBorder="1" applyAlignment="1">
      <alignment horizontal="center" vertical="center"/>
    </xf>
    <xf numFmtId="0" fontId="7" fillId="0" borderId="199" xfId="1" applyFont="1" applyFill="1" applyBorder="1" applyAlignment="1">
      <alignment horizontal="center" vertical="center"/>
    </xf>
    <xf numFmtId="0" fontId="7" fillId="23" borderId="198" xfId="1" applyFont="1" applyFill="1" applyBorder="1" applyAlignment="1">
      <alignment horizontal="center" vertical="center"/>
    </xf>
    <xf numFmtId="0" fontId="7" fillId="23" borderId="199" xfId="1" applyFont="1" applyFill="1" applyBorder="1" applyAlignment="1">
      <alignment horizontal="center" vertical="center"/>
    </xf>
    <xf numFmtId="0" fontId="66" fillId="0" borderId="198" xfId="1" applyFont="1" applyFill="1" applyBorder="1" applyAlignment="1">
      <alignment horizontal="center" vertical="center"/>
    </xf>
    <xf numFmtId="0" fontId="66" fillId="0" borderId="199" xfId="1" applyFont="1" applyFill="1" applyBorder="1" applyAlignment="1">
      <alignment horizontal="center" vertical="center"/>
    </xf>
    <xf numFmtId="3" fontId="7" fillId="24" borderId="198" xfId="1" applyNumberFormat="1" applyFont="1" applyFill="1" applyBorder="1" applyAlignment="1">
      <alignment horizontal="center" vertical="center"/>
    </xf>
    <xf numFmtId="0" fontId="66" fillId="23" borderId="198" xfId="1" applyFont="1" applyFill="1" applyBorder="1" applyAlignment="1">
      <alignment horizontal="center" vertical="center"/>
    </xf>
    <xf numFmtId="3" fontId="66" fillId="23" borderId="198" xfId="1" applyNumberFormat="1" applyFont="1" applyFill="1" applyBorder="1" applyAlignment="1">
      <alignment horizontal="center" vertical="center"/>
    </xf>
    <xf numFmtId="0" fontId="66" fillId="23" borderId="199" xfId="1" applyFont="1" applyFill="1" applyBorder="1" applyAlignment="1">
      <alignment horizontal="center" vertical="center"/>
    </xf>
    <xf numFmtId="0" fontId="66" fillId="24" borderId="198" xfId="1" applyFont="1" applyFill="1" applyBorder="1" applyAlignment="1">
      <alignment horizontal="center" vertical="center"/>
    </xf>
    <xf numFmtId="0" fontId="66" fillId="24" borderId="199" xfId="1" applyFont="1" applyFill="1" applyBorder="1" applyAlignment="1">
      <alignment horizontal="center" vertical="center"/>
    </xf>
    <xf numFmtId="0" fontId="7" fillId="23" borderId="200" xfId="1" applyFont="1" applyFill="1" applyBorder="1" applyAlignment="1">
      <alignment horizontal="center" vertical="center"/>
    </xf>
    <xf numFmtId="0" fontId="7" fillId="23" borderId="201" xfId="1" applyFont="1" applyFill="1" applyBorder="1" applyAlignment="1">
      <alignment horizontal="center" vertical="center"/>
    </xf>
    <xf numFmtId="0" fontId="67" fillId="25" borderId="202" xfId="1" applyFont="1" applyFill="1" applyBorder="1" applyAlignment="1">
      <alignment horizontal="center" vertical="center"/>
    </xf>
    <xf numFmtId="0" fontId="67" fillId="25" borderId="203" xfId="1" applyFont="1" applyFill="1" applyBorder="1" applyAlignment="1">
      <alignment horizontal="center" vertical="center"/>
    </xf>
    <xf numFmtId="0" fontId="67" fillId="25" borderId="204" xfId="1" applyFont="1" applyFill="1" applyBorder="1" applyAlignment="1">
      <alignment horizontal="center" vertical="center"/>
    </xf>
    <xf numFmtId="0" fontId="29" fillId="6" borderId="2" xfId="0" applyFont="1" applyFill="1" applyBorder="1" applyAlignment="1">
      <alignment horizontal="left" vertical="center" wrapText="1"/>
    </xf>
    <xf numFmtId="0" fontId="29" fillId="0" borderId="2" xfId="0" applyFont="1" applyBorder="1" applyAlignment="1">
      <alignment horizontal="left" vertical="center" wrapText="1"/>
    </xf>
    <xf numFmtId="0" fontId="28" fillId="0" borderId="2" xfId="0" applyFont="1" applyBorder="1" applyAlignment="1">
      <alignment horizontal="left" vertical="center" wrapText="1"/>
    </xf>
    <xf numFmtId="0" fontId="28" fillId="6" borderId="2" xfId="0" applyFont="1" applyFill="1" applyBorder="1" applyAlignment="1">
      <alignment horizontal="left" vertical="center" wrapText="1"/>
    </xf>
    <xf numFmtId="3" fontId="14" fillId="16" borderId="205" xfId="1" applyNumberFormat="1" applyFont="1" applyFill="1" applyBorder="1" applyAlignment="1">
      <alignment horizontal="center" vertical="center" wrapText="1"/>
    </xf>
    <xf numFmtId="3" fontId="14" fillId="16" borderId="206" xfId="1" applyNumberFormat="1" applyFont="1" applyFill="1" applyBorder="1" applyAlignment="1">
      <alignment horizontal="center" vertical="center" wrapText="1"/>
    </xf>
    <xf numFmtId="3" fontId="14" fillId="16" borderId="207" xfId="1" applyNumberFormat="1" applyFont="1" applyFill="1" applyBorder="1" applyAlignment="1">
      <alignment horizontal="center" vertical="center" wrapText="1"/>
    </xf>
    <xf numFmtId="0" fontId="29" fillId="2" borderId="2" xfId="0" applyFont="1" applyFill="1" applyBorder="1" applyAlignment="1">
      <alignment horizontal="left" vertical="center" wrapText="1"/>
    </xf>
    <xf numFmtId="0" fontId="28" fillId="6" borderId="208" xfId="0" applyFont="1" applyFill="1" applyBorder="1" applyAlignment="1">
      <alignment horizontal="left" wrapText="1"/>
    </xf>
    <xf numFmtId="0" fontId="28" fillId="0" borderId="208" xfId="0" applyFont="1" applyBorder="1" applyAlignment="1">
      <alignment horizontal="left" wrapText="1"/>
    </xf>
    <xf numFmtId="0" fontId="27" fillId="16" borderId="210" xfId="1" applyFont="1" applyFill="1" applyBorder="1" applyAlignment="1">
      <alignment horizontal="center" vertical="center" wrapText="1"/>
    </xf>
    <xf numFmtId="4" fontId="27" fillId="16" borderId="210" xfId="1" applyNumberFormat="1" applyFont="1" applyFill="1" applyBorder="1" applyAlignment="1">
      <alignment horizontal="center" vertical="center" wrapText="1"/>
    </xf>
    <xf numFmtId="1" fontId="27" fillId="16" borderId="210" xfId="1" applyNumberFormat="1" applyFont="1" applyFill="1" applyBorder="1" applyAlignment="1">
      <alignment horizontal="center" vertical="center" wrapText="1"/>
    </xf>
    <xf numFmtId="0" fontId="27" fillId="16" borderId="210" xfId="1" applyNumberFormat="1" applyFont="1" applyFill="1" applyBorder="1" applyAlignment="1">
      <alignment horizontal="center" vertical="center" wrapText="1"/>
    </xf>
    <xf numFmtId="4" fontId="27" fillId="16" borderId="212" xfId="1" applyNumberFormat="1" applyFont="1" applyFill="1" applyBorder="1" applyAlignment="1">
      <alignment horizontal="center" vertical="center" wrapText="1"/>
    </xf>
    <xf numFmtId="4" fontId="27" fillId="16" borderId="211" xfId="1" applyNumberFormat="1" applyFont="1" applyFill="1" applyBorder="1" applyAlignment="1">
      <alignment horizontal="center" vertical="center" wrapText="1"/>
    </xf>
    <xf numFmtId="0" fontId="27" fillId="17" borderId="215" xfId="5" applyFont="1" applyFill="1" applyBorder="1" applyAlignment="1">
      <alignment horizontal="center" vertical="center" wrapText="1"/>
    </xf>
    <xf numFmtId="4" fontId="27" fillId="17" borderId="215" xfId="5" applyNumberFormat="1" applyFont="1" applyFill="1" applyBorder="1" applyAlignment="1">
      <alignment horizontal="center" vertical="center" wrapText="1"/>
    </xf>
    <xf numFmtId="0" fontId="27" fillId="17" borderId="218" xfId="5" applyNumberFormat="1" applyFont="1" applyFill="1" applyBorder="1" applyAlignment="1">
      <alignment horizontal="center" vertical="center" wrapText="1"/>
    </xf>
    <xf numFmtId="4" fontId="27" fillId="17" borderId="218" xfId="5" applyNumberFormat="1" applyFont="1" applyFill="1" applyBorder="1" applyAlignment="1">
      <alignment horizontal="center" vertical="center" wrapText="1"/>
    </xf>
    <xf numFmtId="0" fontId="29" fillId="6" borderId="8" xfId="0" applyFont="1" applyFill="1" applyBorder="1" applyAlignment="1">
      <alignment horizontal="left" wrapText="1"/>
    </xf>
    <xf numFmtId="0" fontId="29" fillId="0" borderId="8" xfId="0" applyFont="1" applyBorder="1" applyAlignment="1">
      <alignment horizontal="left" wrapText="1"/>
    </xf>
    <xf numFmtId="0" fontId="29" fillId="0" borderId="30" xfId="0" applyFont="1" applyBorder="1" applyAlignment="1">
      <alignment horizontal="left" wrapText="1"/>
    </xf>
    <xf numFmtId="0" fontId="29" fillId="6" borderId="30" xfId="0" applyFont="1" applyFill="1" applyBorder="1" applyAlignment="1">
      <alignment horizontal="left" wrapText="1"/>
    </xf>
    <xf numFmtId="4" fontId="29" fillId="3" borderId="2" xfId="0" applyNumberFormat="1" applyFont="1" applyFill="1" applyBorder="1" applyAlignment="1">
      <alignment horizontal="center" vertical="center" wrapText="1"/>
    </xf>
    <xf numFmtId="2" fontId="30" fillId="19" borderId="2" xfId="0" applyNumberFormat="1" applyFont="1" applyFill="1" applyBorder="1" applyAlignment="1">
      <alignment horizontal="center" vertical="center" wrapText="1"/>
    </xf>
    <xf numFmtId="2" fontId="30" fillId="19" borderId="61" xfId="0" applyNumberFormat="1" applyFont="1" applyFill="1" applyBorder="1" applyAlignment="1">
      <alignment horizontal="center" vertical="center" wrapText="1"/>
    </xf>
    <xf numFmtId="0" fontId="10" fillId="18" borderId="128" xfId="6" applyFont="1" applyFill="1" applyBorder="1" applyAlignment="1">
      <alignment horizontal="center" vertical="center" wrapText="1"/>
    </xf>
    <xf numFmtId="3" fontId="3" fillId="2" borderId="154" xfId="1" applyNumberFormat="1" applyFont="1" applyFill="1" applyBorder="1" applyAlignment="1">
      <alignment horizontal="center" vertical="center" wrapText="1"/>
    </xf>
    <xf numFmtId="2" fontId="3" fillId="2" borderId="154" xfId="1" applyNumberFormat="1" applyFont="1" applyFill="1" applyBorder="1" applyAlignment="1">
      <alignment horizontal="center" vertical="center" wrapText="1"/>
    </xf>
    <xf numFmtId="4" fontId="3" fillId="2" borderId="154" xfId="1" applyNumberFormat="1" applyFont="1" applyFill="1" applyBorder="1" applyAlignment="1">
      <alignment horizontal="center" vertical="center" wrapText="1"/>
    </xf>
    <xf numFmtId="0" fontId="12" fillId="0" borderId="0" xfId="4" applyNumberFormat="1" applyFont="1" applyBorder="1" applyAlignment="1">
      <alignment horizontal="center" vertical="center" wrapText="1"/>
    </xf>
    <xf numFmtId="4" fontId="1" fillId="0" borderId="0" xfId="4" applyNumberFormat="1" applyFont="1"/>
    <xf numFmtId="0" fontId="15" fillId="0" borderId="141" xfId="2" applyFont="1" applyFill="1" applyBorder="1" applyAlignment="1">
      <alignment horizontal="left" vertical="center" wrapText="1"/>
    </xf>
    <xf numFmtId="0" fontId="15" fillId="3" borderId="142" xfId="2" applyFont="1" applyFill="1" applyBorder="1" applyAlignment="1">
      <alignment horizontal="left" vertical="center" wrapText="1"/>
    </xf>
    <xf numFmtId="0" fontId="15" fillId="0" borderId="142" xfId="2" applyFont="1" applyFill="1" applyBorder="1" applyAlignment="1">
      <alignment horizontal="left" vertical="center" wrapText="1"/>
    </xf>
    <xf numFmtId="0" fontId="15" fillId="3" borderId="193" xfId="2" applyFont="1" applyFill="1" applyBorder="1" applyAlignment="1">
      <alignment horizontal="left" vertical="center" wrapText="1"/>
    </xf>
    <xf numFmtId="0" fontId="62" fillId="0" borderId="0" xfId="1" applyFont="1" applyAlignment="1">
      <alignment horizontal="center" vertical="center" wrapText="1"/>
    </xf>
    <xf numFmtId="0" fontId="62" fillId="0" borderId="0" xfId="1" applyNumberFormat="1" applyFont="1" applyAlignment="1">
      <alignment horizontal="center" vertical="center" wrapText="1"/>
    </xf>
    <xf numFmtId="0" fontId="49" fillId="0" borderId="129" xfId="1" applyFont="1" applyFill="1" applyBorder="1" applyAlignment="1">
      <alignment horizontal="left" vertical="center" wrapText="1"/>
    </xf>
    <xf numFmtId="4" fontId="68" fillId="0" borderId="2" xfId="1" applyNumberFormat="1" applyFont="1" applyFill="1" applyBorder="1" applyAlignment="1">
      <alignment horizontal="center" vertical="center" wrapText="1"/>
    </xf>
    <xf numFmtId="4" fontId="49" fillId="0" borderId="2" xfId="1" applyNumberFormat="1" applyFont="1" applyFill="1" applyBorder="1" applyAlignment="1">
      <alignment horizontal="center" vertical="center" wrapText="1"/>
    </xf>
    <xf numFmtId="0" fontId="49" fillId="0" borderId="59" xfId="1" applyFont="1" applyFill="1" applyBorder="1" applyAlignment="1">
      <alignment horizontal="left" vertical="center" wrapText="1"/>
    </xf>
    <xf numFmtId="0" fontId="49" fillId="0" borderId="61" xfId="1" applyFont="1" applyFill="1" applyBorder="1" applyAlignment="1">
      <alignment horizontal="left" vertical="center" wrapText="1"/>
    </xf>
    <xf numFmtId="0" fontId="49" fillId="18" borderId="61" xfId="1" applyFont="1" applyFill="1" applyBorder="1" applyAlignment="1">
      <alignment horizontal="left" vertical="center" wrapText="1"/>
    </xf>
    <xf numFmtId="4" fontId="68" fillId="18" borderId="2" xfId="1" applyNumberFormat="1" applyFont="1" applyFill="1" applyBorder="1" applyAlignment="1">
      <alignment horizontal="center" vertical="center" wrapText="1"/>
    </xf>
    <xf numFmtId="4" fontId="49" fillId="18" borderId="2" xfId="1" applyNumberFormat="1" applyFont="1" applyFill="1" applyBorder="1" applyAlignment="1">
      <alignment horizontal="center" vertical="center" wrapText="1"/>
    </xf>
    <xf numFmtId="0" fontId="49" fillId="0" borderId="75" xfId="1" applyFont="1" applyFill="1" applyBorder="1" applyAlignment="1">
      <alignment horizontal="left" vertical="center" wrapText="1"/>
    </xf>
    <xf numFmtId="4" fontId="68" fillId="0" borderId="3" xfId="1" applyNumberFormat="1" applyFont="1" applyFill="1" applyBorder="1" applyAlignment="1">
      <alignment horizontal="center" vertical="center" wrapText="1"/>
    </xf>
    <xf numFmtId="4" fontId="49" fillId="0" borderId="74" xfId="1" applyNumberFormat="1" applyFont="1" applyFill="1" applyBorder="1" applyAlignment="1">
      <alignment horizontal="center" vertical="center" wrapText="1"/>
    </xf>
    <xf numFmtId="4" fontId="70" fillId="0" borderId="2" xfId="1" applyNumberFormat="1" applyFont="1" applyFill="1" applyBorder="1" applyAlignment="1">
      <alignment horizontal="center" vertical="center" wrapText="1"/>
    </xf>
    <xf numFmtId="4" fontId="70" fillId="18" borderId="2" xfId="1" applyNumberFormat="1" applyFont="1" applyFill="1" applyBorder="1" applyAlignment="1">
      <alignment horizontal="center" vertical="center" wrapText="1"/>
    </xf>
    <xf numFmtId="4" fontId="49" fillId="0" borderId="3" xfId="1" applyNumberFormat="1" applyFont="1" applyFill="1" applyBorder="1" applyAlignment="1">
      <alignment horizontal="center" vertical="center" wrapText="1"/>
    </xf>
    <xf numFmtId="4" fontId="70" fillId="0" borderId="74" xfId="1" applyNumberFormat="1" applyFont="1" applyFill="1" applyBorder="1" applyAlignment="1">
      <alignment horizontal="center" vertical="center" wrapText="1"/>
    </xf>
    <xf numFmtId="0" fontId="47" fillId="0" borderId="1" xfId="4" applyFont="1" applyFill="1" applyBorder="1" applyAlignment="1">
      <alignment vertical="center"/>
    </xf>
    <xf numFmtId="0" fontId="47" fillId="0" borderId="59" xfId="4" applyFont="1" applyFill="1" applyBorder="1" applyAlignment="1">
      <alignment vertical="center"/>
    </xf>
    <xf numFmtId="0" fontId="47" fillId="0" borderId="2" xfId="4" applyFont="1" applyFill="1" applyBorder="1" applyAlignment="1">
      <alignment vertical="center"/>
    </xf>
    <xf numFmtId="0" fontId="47" fillId="0" borderId="61" xfId="4" applyFont="1" applyFill="1" applyBorder="1" applyAlignment="1">
      <alignment vertical="center"/>
    </xf>
    <xf numFmtId="0" fontId="32" fillId="0" borderId="0" xfId="4" applyFont="1" applyAlignment="1">
      <alignment horizontal="right" vertical="center" wrapText="1"/>
    </xf>
    <xf numFmtId="0" fontId="32" fillId="0" borderId="0" xfId="4" applyNumberFormat="1" applyFont="1" applyAlignment="1">
      <alignment horizontal="right" vertical="center" wrapText="1"/>
    </xf>
    <xf numFmtId="4" fontId="33" fillId="0" borderId="0" xfId="4" applyNumberFormat="1" applyFont="1" applyAlignment="1">
      <alignment horizontal="right" vertical="center" wrapText="1"/>
    </xf>
    <xf numFmtId="0" fontId="0" fillId="0" borderId="0" xfId="0" applyAlignment="1">
      <alignment wrapText="1"/>
    </xf>
    <xf numFmtId="4" fontId="13" fillId="0" borderId="0" xfId="4" applyNumberFormat="1" applyFont="1" applyAlignment="1">
      <alignment wrapText="1"/>
    </xf>
    <xf numFmtId="0" fontId="27" fillId="17" borderId="77" xfId="5" applyFont="1" applyFill="1" applyBorder="1" applyAlignment="1">
      <alignment horizontal="center" vertical="center" wrapText="1"/>
    </xf>
    <xf numFmtId="4" fontId="27" fillId="17" borderId="97" xfId="5" applyNumberFormat="1" applyFont="1" applyFill="1" applyBorder="1" applyAlignment="1">
      <alignment horizontal="center" vertical="center" wrapText="1"/>
    </xf>
    <xf numFmtId="3" fontId="29" fillId="6" borderId="2" xfId="0" applyNumberFormat="1" applyFont="1" applyFill="1" applyBorder="1" applyAlignment="1">
      <alignment horizontal="center" vertical="center" wrapText="1"/>
    </xf>
    <xf numFmtId="3" fontId="27" fillId="16" borderId="77" xfId="4" applyNumberFormat="1" applyFont="1" applyFill="1" applyBorder="1" applyAlignment="1">
      <alignment horizontal="center" vertical="center" wrapText="1"/>
    </xf>
    <xf numFmtId="3" fontId="10" fillId="0" borderId="0" xfId="4" applyNumberFormat="1" applyFont="1" applyFill="1" applyBorder="1" applyAlignment="1">
      <alignment horizontal="center" vertical="center" wrapText="1"/>
    </xf>
    <xf numFmtId="0" fontId="1" fillId="0" borderId="0" xfId="4" applyFont="1" applyAlignment="1">
      <alignment wrapText="1"/>
    </xf>
    <xf numFmtId="3" fontId="10" fillId="3" borderId="2" xfId="4" applyNumberFormat="1" applyFont="1" applyFill="1" applyBorder="1" applyAlignment="1">
      <alignment horizontal="center" vertical="center" wrapText="1"/>
    </xf>
    <xf numFmtId="1" fontId="10" fillId="3" borderId="2" xfId="4" applyNumberFormat="1" applyFont="1" applyFill="1" applyBorder="1" applyAlignment="1">
      <alignment horizontal="center" vertical="center" wrapText="1"/>
    </xf>
    <xf numFmtId="3" fontId="10" fillId="0" borderId="2" xfId="4" applyNumberFormat="1" applyFont="1" applyFill="1" applyBorder="1" applyAlignment="1">
      <alignment horizontal="center" vertical="center" wrapText="1"/>
    </xf>
    <xf numFmtId="1" fontId="10" fillId="0" borderId="2" xfId="4" applyNumberFormat="1" applyFont="1" applyFill="1" applyBorder="1" applyAlignment="1">
      <alignment horizontal="center" vertical="center" wrapText="1"/>
    </xf>
    <xf numFmtId="2" fontId="10" fillId="2" borderId="0" xfId="4" applyNumberFormat="1" applyFont="1" applyFill="1" applyBorder="1" applyAlignment="1">
      <alignment horizontal="center" vertical="center" wrapText="1"/>
    </xf>
    <xf numFmtId="0" fontId="0" fillId="0" borderId="0" xfId="0" applyBorder="1" applyAlignment="1">
      <alignment wrapText="1"/>
    </xf>
    <xf numFmtId="3" fontId="29" fillId="19" borderId="2" xfId="0" applyNumberFormat="1" applyFont="1" applyFill="1" applyBorder="1" applyAlignment="1">
      <alignment horizontal="center" vertical="center" wrapText="1"/>
    </xf>
    <xf numFmtId="4" fontId="29" fillId="19" borderId="2" xfId="0" applyNumberFormat="1" applyFont="1" applyFill="1" applyBorder="1" applyAlignment="1">
      <alignment horizontal="center" vertical="center" wrapText="1"/>
    </xf>
    <xf numFmtId="3" fontId="29" fillId="3" borderId="2" xfId="0" applyNumberFormat="1" applyFont="1" applyFill="1" applyBorder="1" applyAlignment="1">
      <alignment horizontal="center" vertical="center" wrapText="1"/>
    </xf>
    <xf numFmtId="4" fontId="7" fillId="2" borderId="0" xfId="1" applyNumberFormat="1" applyFont="1" applyFill="1"/>
    <xf numFmtId="3" fontId="7" fillId="2" borderId="0" xfId="1" applyNumberFormat="1" applyFont="1" applyFill="1"/>
    <xf numFmtId="4" fontId="11" fillId="0" borderId="0" xfId="1" applyNumberFormat="1" applyFont="1" applyAlignment="1">
      <alignment horizontal="right" vertical="center" wrapText="1"/>
    </xf>
    <xf numFmtId="0" fontId="12" fillId="0" borderId="0" xfId="1" applyFont="1" applyAlignment="1">
      <alignment horizontal="center" vertical="center"/>
    </xf>
    <xf numFmtId="0" fontId="14" fillId="16" borderId="53" xfId="1" applyFont="1" applyFill="1" applyBorder="1" applyAlignment="1">
      <alignment horizontal="center" vertical="center"/>
    </xf>
    <xf numFmtId="0" fontId="5" fillId="16" borderId="57" xfId="0" applyFont="1" applyFill="1" applyBorder="1"/>
    <xf numFmtId="4" fontId="11" fillId="0" borderId="0" xfId="4" applyNumberFormat="1" applyFont="1" applyAlignment="1">
      <alignment horizontal="right" vertical="center" wrapText="1"/>
    </xf>
    <xf numFmtId="0" fontId="6" fillId="16" borderId="55" xfId="0" applyFont="1" applyFill="1" applyBorder="1"/>
    <xf numFmtId="4" fontId="17" fillId="0" borderId="0" xfId="1" applyNumberFormat="1" applyFont="1" applyAlignment="1">
      <alignment horizontal="right" vertical="center" wrapText="1"/>
    </xf>
    <xf numFmtId="0" fontId="18" fillId="0" borderId="0" xfId="1" applyFont="1" applyFill="1" applyBorder="1" applyAlignment="1">
      <alignment horizontal="center" vertical="center" wrapText="1"/>
    </xf>
    <xf numFmtId="0" fontId="14" fillId="16" borderId="163" xfId="1" applyFont="1" applyFill="1" applyBorder="1" applyAlignment="1">
      <alignment horizontal="center" vertical="center"/>
    </xf>
    <xf numFmtId="0" fontId="6" fillId="16" borderId="97" xfId="0" applyFont="1" applyFill="1" applyBorder="1"/>
    <xf numFmtId="49" fontId="14" fillId="16" borderId="66" xfId="1" applyNumberFormat="1" applyFont="1" applyFill="1" applyBorder="1" applyAlignment="1">
      <alignment horizontal="center" vertical="center" wrapText="1"/>
    </xf>
    <xf numFmtId="49" fontId="14" fillId="16" borderId="194" xfId="1" applyNumberFormat="1" applyFont="1" applyFill="1" applyBorder="1" applyAlignment="1">
      <alignment horizontal="center" vertical="center" wrapText="1"/>
    </xf>
    <xf numFmtId="0" fontId="14" fillId="16" borderId="68" xfId="1" applyFont="1" applyFill="1" applyBorder="1" applyAlignment="1">
      <alignment horizontal="center" vertical="center" wrapText="1"/>
    </xf>
    <xf numFmtId="0" fontId="14" fillId="16" borderId="195" xfId="1" applyFont="1" applyFill="1" applyBorder="1" applyAlignment="1">
      <alignment horizontal="center" vertical="center" wrapText="1"/>
    </xf>
    <xf numFmtId="0" fontId="23" fillId="17" borderId="71" xfId="5" applyFont="1" applyFill="1" applyBorder="1" applyAlignment="1">
      <alignment horizontal="center" vertical="center" wrapText="1"/>
    </xf>
    <xf numFmtId="0" fontId="23" fillId="17" borderId="76" xfId="5" applyFont="1" applyFill="1" applyBorder="1" applyAlignment="1">
      <alignment horizontal="center" vertical="center" wrapText="1"/>
    </xf>
    <xf numFmtId="0" fontId="23" fillId="16" borderId="72" xfId="1" applyFont="1" applyFill="1" applyBorder="1" applyAlignment="1">
      <alignment horizontal="center" vertical="center" wrapText="1"/>
    </xf>
    <xf numFmtId="0" fontId="23" fillId="16" borderId="77" xfId="1" applyFont="1" applyFill="1" applyBorder="1" applyAlignment="1">
      <alignment horizontal="center" vertical="center" wrapText="1"/>
    </xf>
    <xf numFmtId="4" fontId="11" fillId="0" borderId="0" xfId="2" applyNumberFormat="1" applyFont="1" applyAlignment="1">
      <alignment horizontal="right" vertical="center" wrapText="1"/>
    </xf>
    <xf numFmtId="0" fontId="23" fillId="16" borderId="188" xfId="2" applyFont="1" applyFill="1" applyBorder="1" applyAlignment="1">
      <alignment horizontal="center" vertical="center" wrapText="1"/>
    </xf>
    <xf numFmtId="0" fontId="23" fillId="16" borderId="189" xfId="2" applyFont="1" applyFill="1" applyBorder="1" applyAlignment="1">
      <alignment horizontal="center" vertical="center" wrapText="1"/>
    </xf>
    <xf numFmtId="0" fontId="8" fillId="0" borderId="0" xfId="2" applyFont="1" applyBorder="1" applyAlignment="1">
      <alignment horizontal="center" vertical="center" wrapText="1"/>
    </xf>
    <xf numFmtId="0" fontId="23" fillId="16" borderId="2" xfId="1" applyFont="1" applyFill="1" applyBorder="1" applyAlignment="1">
      <alignment horizontal="center" vertical="center" wrapText="1"/>
    </xf>
    <xf numFmtId="0" fontId="23" fillId="16" borderId="209" xfId="1" applyFont="1" applyFill="1" applyBorder="1" applyAlignment="1">
      <alignment horizontal="center" vertical="center" wrapText="1"/>
    </xf>
    <xf numFmtId="0" fontId="12" fillId="0" borderId="0" xfId="1" applyFont="1" applyAlignment="1">
      <alignment horizontal="center" vertical="center" wrapText="1"/>
    </xf>
    <xf numFmtId="49" fontId="12" fillId="0" borderId="0" xfId="1" applyNumberFormat="1" applyFont="1" applyBorder="1" applyAlignment="1">
      <alignment horizontal="center" vertical="center" wrapText="1"/>
    </xf>
    <xf numFmtId="0" fontId="27" fillId="17" borderId="8" xfId="5" applyFont="1" applyFill="1" applyBorder="1" applyAlignment="1">
      <alignment horizontal="center" vertical="center" wrapText="1"/>
    </xf>
    <xf numFmtId="0" fontId="27" fillId="17" borderId="213" xfId="5" applyFont="1" applyFill="1" applyBorder="1" applyAlignment="1">
      <alignment horizontal="center" vertical="center" wrapText="1"/>
    </xf>
    <xf numFmtId="0" fontId="27" fillId="16" borderId="216" xfId="1" applyFont="1" applyFill="1" applyBorder="1" applyAlignment="1">
      <alignment horizontal="center" vertical="center" wrapText="1"/>
    </xf>
    <xf numFmtId="0" fontId="27" fillId="16" borderId="217" xfId="1" applyFont="1" applyFill="1" applyBorder="1" applyAlignment="1">
      <alignment horizontal="center" vertical="center" wrapText="1"/>
    </xf>
    <xf numFmtId="0" fontId="27" fillId="16" borderId="32" xfId="1" applyFont="1" applyFill="1" applyBorder="1" applyAlignment="1">
      <alignment horizontal="center" vertical="center" wrapText="1"/>
    </xf>
    <xf numFmtId="0" fontId="27" fillId="16" borderId="33" xfId="1" applyFont="1" applyFill="1" applyBorder="1" applyAlignment="1">
      <alignment horizontal="center" vertical="center" wrapText="1"/>
    </xf>
    <xf numFmtId="0" fontId="27" fillId="16" borderId="214" xfId="1" applyFont="1" applyFill="1" applyBorder="1" applyAlignment="1">
      <alignment horizontal="center" vertical="center" wrapText="1"/>
    </xf>
    <xf numFmtId="0" fontId="27" fillId="16" borderId="213" xfId="1" applyNumberFormat="1" applyFont="1" applyFill="1" applyBorder="1" applyAlignment="1">
      <alignment horizontal="center" vertical="center" wrapText="1"/>
    </xf>
    <xf numFmtId="0" fontId="27" fillId="16" borderId="213" xfId="1" applyFont="1" applyFill="1" applyBorder="1" applyAlignment="1">
      <alignment horizontal="center" vertical="center" wrapText="1"/>
    </xf>
    <xf numFmtId="4" fontId="27" fillId="16" borderId="213" xfId="1" applyNumberFormat="1" applyFont="1" applyFill="1" applyBorder="1" applyAlignment="1">
      <alignment horizontal="center" vertical="center" wrapText="1"/>
    </xf>
    <xf numFmtId="4" fontId="27" fillId="16" borderId="211" xfId="1" applyNumberFormat="1" applyFont="1" applyFill="1" applyBorder="1" applyAlignment="1">
      <alignment horizontal="center" vertical="center" wrapText="1"/>
    </xf>
    <xf numFmtId="0" fontId="23" fillId="16" borderId="163" xfId="4" applyFont="1" applyFill="1" applyBorder="1" applyAlignment="1">
      <alignment horizontal="center" vertical="center" wrapText="1"/>
    </xf>
    <xf numFmtId="0" fontId="23" fillId="16" borderId="97" xfId="4" applyFont="1" applyFill="1" applyBorder="1" applyAlignment="1">
      <alignment horizontal="center" vertical="center" wrapText="1"/>
    </xf>
    <xf numFmtId="4" fontId="27" fillId="16" borderId="68" xfId="4" applyNumberFormat="1" applyFont="1" applyFill="1" applyBorder="1" applyAlignment="1">
      <alignment horizontal="center" vertical="center" wrapText="1"/>
    </xf>
    <xf numFmtId="4" fontId="27" fillId="16" borderId="4" xfId="4" applyNumberFormat="1" applyFont="1" applyFill="1" applyBorder="1" applyAlignment="1">
      <alignment horizontal="center" vertical="center" wrapText="1"/>
    </xf>
    <xf numFmtId="4" fontId="27" fillId="16" borderId="83" xfId="4" applyNumberFormat="1" applyFont="1" applyFill="1" applyBorder="1" applyAlignment="1">
      <alignment horizontal="center" vertical="center" wrapText="1"/>
    </xf>
    <xf numFmtId="4" fontId="27" fillId="16" borderId="89" xfId="4" applyNumberFormat="1" applyFont="1" applyFill="1" applyBorder="1" applyAlignment="1">
      <alignment horizontal="center" vertical="center" wrapText="1"/>
    </xf>
    <xf numFmtId="0" fontId="12" fillId="0" borderId="0" xfId="4" applyNumberFormat="1" applyFont="1" applyBorder="1" applyAlignment="1">
      <alignment horizontal="center" vertical="center" wrapText="1"/>
    </xf>
    <xf numFmtId="0" fontId="27" fillId="17" borderId="66" xfId="5" applyFont="1" applyFill="1" applyBorder="1" applyAlignment="1">
      <alignment horizontal="center" vertical="center" wrapText="1"/>
    </xf>
    <xf numFmtId="0" fontId="27" fillId="17" borderId="70" xfId="5" applyFont="1" applyFill="1" applyBorder="1" applyAlignment="1">
      <alignment horizontal="center" vertical="center" wrapText="1"/>
    </xf>
    <xf numFmtId="0" fontId="27" fillId="17" borderId="68" xfId="5" applyFont="1" applyFill="1" applyBorder="1" applyAlignment="1">
      <alignment horizontal="center" vertical="center" wrapText="1"/>
    </xf>
    <xf numFmtId="0" fontId="27" fillId="17" borderId="4" xfId="5" applyFont="1" applyFill="1" applyBorder="1" applyAlignment="1">
      <alignment horizontal="center" vertical="center" wrapText="1"/>
    </xf>
    <xf numFmtId="0" fontId="27" fillId="16" borderId="88" xfId="4" applyFont="1" applyFill="1" applyBorder="1" applyAlignment="1">
      <alignment horizontal="center" vertical="center" wrapText="1"/>
    </xf>
    <xf numFmtId="0" fontId="27" fillId="16" borderId="82" xfId="4" applyFont="1" applyFill="1" applyBorder="1" applyAlignment="1">
      <alignment horizontal="center" vertical="center" wrapText="1"/>
    </xf>
    <xf numFmtId="0" fontId="27" fillId="16" borderId="68" xfId="4" applyFont="1" applyFill="1" applyBorder="1" applyAlignment="1">
      <alignment horizontal="center" vertical="center" wrapText="1"/>
    </xf>
    <xf numFmtId="0" fontId="27" fillId="16" borderId="4" xfId="4" applyFont="1" applyFill="1" applyBorder="1" applyAlignment="1">
      <alignment horizontal="center" vertical="center" wrapText="1"/>
    </xf>
    <xf numFmtId="4" fontId="27" fillId="16" borderId="2" xfId="1" applyNumberFormat="1" applyFont="1" applyFill="1" applyBorder="1" applyAlignment="1">
      <alignment horizontal="center" vertical="center" wrapText="1"/>
    </xf>
    <xf numFmtId="4" fontId="23" fillId="16" borderId="2" xfId="1" applyNumberFormat="1" applyFont="1" applyFill="1" applyBorder="1" applyAlignment="1">
      <alignment horizontal="center" vertical="center" wrapText="1"/>
    </xf>
    <xf numFmtId="0" fontId="12" fillId="0" borderId="0" xfId="1" applyNumberFormat="1" applyFont="1" applyBorder="1" applyAlignment="1">
      <alignment horizontal="center" vertical="center" wrapText="1"/>
    </xf>
    <xf numFmtId="0" fontId="27" fillId="17" borderId="2" xfId="5" applyFont="1" applyFill="1" applyBorder="1" applyAlignment="1">
      <alignment horizontal="center" vertical="center" wrapText="1"/>
    </xf>
    <xf numFmtId="0" fontId="27" fillId="16" borderId="2" xfId="1" applyFont="1" applyFill="1" applyBorder="1" applyAlignment="1">
      <alignment horizontal="center" vertical="center" wrapText="1"/>
    </xf>
    <xf numFmtId="4" fontId="24" fillId="16" borderId="68" xfId="4" applyNumberFormat="1" applyFont="1" applyFill="1" applyBorder="1" applyAlignment="1">
      <alignment horizontal="center" vertical="center" wrapText="1"/>
    </xf>
    <xf numFmtId="4" fontId="24" fillId="16" borderId="85" xfId="4" applyNumberFormat="1" applyFont="1" applyFill="1" applyBorder="1" applyAlignment="1">
      <alignment horizontal="center" vertical="center" wrapText="1"/>
    </xf>
    <xf numFmtId="4" fontId="24" fillId="16" borderId="83" xfId="4" applyNumberFormat="1" applyFont="1" applyFill="1" applyBorder="1" applyAlignment="1">
      <alignment horizontal="center" vertical="center" wrapText="1"/>
    </xf>
    <xf numFmtId="4" fontId="24" fillId="16" borderId="80" xfId="4" applyNumberFormat="1" applyFont="1" applyFill="1" applyBorder="1" applyAlignment="1">
      <alignment horizontal="center" vertical="center" wrapText="1"/>
    </xf>
    <xf numFmtId="0" fontId="27" fillId="16" borderId="163" xfId="4" applyFont="1" applyFill="1" applyBorder="1" applyAlignment="1">
      <alignment horizontal="center" vertical="center" wrapText="1"/>
    </xf>
    <xf numFmtId="0" fontId="27" fillId="16" borderId="97" xfId="4" applyFont="1" applyFill="1" applyBorder="1" applyAlignment="1">
      <alignment horizontal="center" vertical="center" wrapText="1"/>
    </xf>
    <xf numFmtId="0" fontId="24" fillId="17" borderId="66" xfId="5" applyFont="1" applyFill="1" applyBorder="1" applyAlignment="1">
      <alignment horizontal="center" vertical="center" wrapText="1"/>
    </xf>
    <xf numFmtId="0" fontId="24" fillId="17" borderId="84" xfId="5" applyFont="1" applyFill="1" applyBorder="1" applyAlignment="1">
      <alignment horizontal="center" vertical="center" wrapText="1"/>
    </xf>
    <xf numFmtId="0" fontId="24" fillId="17" borderId="68" xfId="5" applyFont="1" applyFill="1" applyBorder="1" applyAlignment="1">
      <alignment horizontal="center" vertical="center" wrapText="1"/>
    </xf>
    <xf numFmtId="0" fontId="24" fillId="17" borderId="85" xfId="5" applyFont="1" applyFill="1" applyBorder="1" applyAlignment="1">
      <alignment horizontal="center" vertical="center" wrapText="1"/>
    </xf>
    <xf numFmtId="0" fontId="24" fillId="16" borderId="93" xfId="4" applyFont="1" applyFill="1" applyBorder="1" applyAlignment="1">
      <alignment horizontal="center" vertical="center" wrapText="1"/>
    </xf>
    <xf numFmtId="0" fontId="24" fillId="16" borderId="94" xfId="4" applyFont="1" applyFill="1" applyBorder="1" applyAlignment="1">
      <alignment horizontal="center" vertical="center" wrapText="1"/>
    </xf>
    <xf numFmtId="0" fontId="24" fillId="16" borderId="95" xfId="4" applyFont="1" applyFill="1" applyBorder="1" applyAlignment="1">
      <alignment horizontal="center" vertical="center" wrapText="1"/>
    </xf>
    <xf numFmtId="0" fontId="24" fillId="16" borderId="91" xfId="4" applyFont="1" applyFill="1" applyBorder="1" applyAlignment="1">
      <alignment horizontal="center" vertical="center" wrapText="1"/>
    </xf>
    <xf numFmtId="0" fontId="24" fillId="16" borderId="92" xfId="4" applyFont="1" applyFill="1" applyBorder="1" applyAlignment="1">
      <alignment horizontal="center" vertical="center" wrapText="1"/>
    </xf>
    <xf numFmtId="0" fontId="24" fillId="16" borderId="68" xfId="4" applyFont="1" applyFill="1" applyBorder="1" applyAlignment="1">
      <alignment horizontal="center" vertical="center" wrapText="1"/>
    </xf>
    <xf numFmtId="0" fontId="24" fillId="16" borderId="85" xfId="4" applyFont="1" applyFill="1" applyBorder="1" applyAlignment="1">
      <alignment horizontal="center" vertical="center" wrapText="1"/>
    </xf>
    <xf numFmtId="0" fontId="27" fillId="17" borderId="146" xfId="5" applyFont="1" applyFill="1" applyBorder="1" applyAlignment="1">
      <alignment horizontal="center" vertical="center" wrapText="1"/>
    </xf>
    <xf numFmtId="0" fontId="27" fillId="17" borderId="77" xfId="5" applyFont="1" applyFill="1" applyBorder="1" applyAlignment="1">
      <alignment horizontal="center" vertical="center" wrapText="1"/>
    </xf>
    <xf numFmtId="0" fontId="57" fillId="0" borderId="0" xfId="4" applyNumberFormat="1" applyFont="1" applyBorder="1" applyAlignment="1">
      <alignment horizontal="center" vertical="center" wrapText="1"/>
    </xf>
    <xf numFmtId="0" fontId="27" fillId="17" borderId="84" xfId="5" applyFont="1" applyFill="1" applyBorder="1" applyAlignment="1">
      <alignment horizontal="center" vertical="center" wrapText="1"/>
    </xf>
    <xf numFmtId="0" fontId="27" fillId="17" borderId="85" xfId="5" applyFont="1" applyFill="1" applyBorder="1" applyAlignment="1">
      <alignment horizontal="center" vertical="center" wrapText="1"/>
    </xf>
    <xf numFmtId="0" fontId="27" fillId="16" borderId="93" xfId="4" applyFont="1" applyFill="1" applyBorder="1" applyAlignment="1">
      <alignment horizontal="center" vertical="center" wrapText="1"/>
    </xf>
    <xf numFmtId="0" fontId="27" fillId="16" borderId="94" xfId="4" applyFont="1" applyFill="1" applyBorder="1" applyAlignment="1">
      <alignment horizontal="center" vertical="center" wrapText="1"/>
    </xf>
    <xf numFmtId="4" fontId="27" fillId="16" borderId="85" xfId="4" applyNumberFormat="1" applyFont="1" applyFill="1" applyBorder="1" applyAlignment="1">
      <alignment horizontal="center" vertical="center" wrapText="1"/>
    </xf>
    <xf numFmtId="4" fontId="27" fillId="16" borderId="80" xfId="4" applyNumberFormat="1" applyFont="1" applyFill="1" applyBorder="1" applyAlignment="1">
      <alignment horizontal="center" vertical="center" wrapText="1"/>
    </xf>
    <xf numFmtId="4" fontId="24" fillId="16" borderId="68" xfId="9" applyNumberFormat="1" applyFont="1" applyFill="1" applyBorder="1" applyAlignment="1">
      <alignment horizontal="center" vertical="center" wrapText="1"/>
    </xf>
    <xf numFmtId="4" fontId="24" fillId="16" borderId="85" xfId="9" applyNumberFormat="1" applyFont="1" applyFill="1" applyBorder="1" applyAlignment="1">
      <alignment horizontal="center" vertical="center" wrapText="1"/>
    </xf>
    <xf numFmtId="4" fontId="24" fillId="16" borderId="91" xfId="9" applyNumberFormat="1" applyFont="1" applyFill="1" applyBorder="1" applyAlignment="1">
      <alignment horizontal="center" vertical="center" wrapText="1"/>
    </xf>
    <xf numFmtId="4" fontId="24" fillId="16" borderId="92" xfId="9" applyNumberFormat="1" applyFont="1" applyFill="1" applyBorder="1" applyAlignment="1">
      <alignment horizontal="center" vertical="center" wrapText="1"/>
    </xf>
    <xf numFmtId="4" fontId="24" fillId="16" borderId="108" xfId="9" applyNumberFormat="1" applyFont="1" applyFill="1" applyBorder="1" applyAlignment="1">
      <alignment horizontal="center" vertical="center" wrapText="1"/>
    </xf>
    <xf numFmtId="4" fontId="24" fillId="16" borderId="109" xfId="9" applyNumberFormat="1" applyFont="1" applyFill="1" applyBorder="1" applyAlignment="1">
      <alignment horizontal="center" vertical="center" wrapText="1"/>
    </xf>
    <xf numFmtId="0" fontId="14" fillId="16" borderId="99" xfId="10" applyFont="1" applyFill="1" applyBorder="1" applyAlignment="1">
      <alignment horizontal="center" vertical="center"/>
    </xf>
    <xf numFmtId="0" fontId="6" fillId="16" borderId="106" xfId="0" applyFont="1" applyFill="1" applyBorder="1"/>
    <xf numFmtId="4" fontId="11" fillId="0" borderId="0" xfId="9" applyNumberFormat="1" applyFont="1" applyAlignment="1">
      <alignment horizontal="right" vertical="center" wrapText="1"/>
    </xf>
    <xf numFmtId="0" fontId="12" fillId="0" borderId="0" xfId="9" applyNumberFormat="1" applyFont="1" applyBorder="1" applyAlignment="1">
      <alignment horizontal="center" vertical="center" wrapText="1"/>
    </xf>
    <xf numFmtId="0" fontId="24" fillId="17" borderId="91" xfId="5" applyFont="1" applyFill="1" applyBorder="1" applyAlignment="1">
      <alignment horizontal="center" vertical="center" wrapText="1"/>
    </xf>
    <xf numFmtId="0" fontId="24" fillId="17" borderId="92" xfId="5" applyFont="1" applyFill="1" applyBorder="1" applyAlignment="1">
      <alignment horizontal="center" vertical="center" wrapText="1"/>
    </xf>
    <xf numFmtId="0" fontId="24" fillId="16" borderId="88" xfId="9" applyFont="1" applyFill="1" applyBorder="1" applyAlignment="1">
      <alignment horizontal="center" vertical="center" wrapText="1"/>
    </xf>
    <xf numFmtId="0" fontId="24" fillId="16" borderId="110" xfId="9" applyFont="1" applyFill="1" applyBorder="1" applyAlignment="1">
      <alignment horizontal="center" vertical="center" wrapText="1"/>
    </xf>
    <xf numFmtId="0" fontId="24" fillId="16" borderId="82" xfId="9" applyFont="1" applyFill="1" applyBorder="1" applyAlignment="1">
      <alignment horizontal="center" vertical="center" wrapText="1"/>
    </xf>
    <xf numFmtId="0" fontId="24" fillId="16" borderId="81" xfId="9" applyFont="1" applyFill="1" applyBorder="1" applyAlignment="1">
      <alignment horizontal="center" vertical="center" wrapText="1"/>
    </xf>
    <xf numFmtId="0" fontId="24" fillId="16" borderId="68" xfId="9" applyFont="1" applyFill="1" applyBorder="1" applyAlignment="1">
      <alignment horizontal="center" vertical="center" wrapText="1"/>
    </xf>
    <xf numFmtId="0" fontId="24" fillId="16" borderId="85" xfId="9" applyFont="1" applyFill="1" applyBorder="1" applyAlignment="1">
      <alignment horizontal="center" vertical="center" wrapText="1"/>
    </xf>
    <xf numFmtId="0" fontId="24" fillId="17" borderId="72" xfId="5" applyFont="1" applyFill="1" applyBorder="1" applyAlignment="1">
      <alignment horizontal="center" vertical="center" wrapText="1"/>
    </xf>
    <xf numFmtId="0" fontId="24" fillId="17" borderId="77" xfId="5" applyFont="1" applyFill="1" applyBorder="1" applyAlignment="1">
      <alignment horizontal="center" vertical="center" wrapText="1"/>
    </xf>
    <xf numFmtId="0" fontId="53" fillId="17" borderId="90" xfId="5" applyFont="1" applyFill="1" applyBorder="1" applyAlignment="1">
      <alignment horizontal="center" vertical="center" wrapText="1"/>
    </xf>
    <xf numFmtId="0" fontId="53" fillId="17" borderId="79" xfId="5" applyFont="1" applyFill="1" applyBorder="1" applyAlignment="1">
      <alignment horizontal="center" vertical="center" wrapText="1"/>
    </xf>
    <xf numFmtId="0" fontId="53" fillId="16" borderId="119" xfId="1" applyFont="1" applyFill="1" applyBorder="1" applyAlignment="1">
      <alignment horizontal="center" vertical="center" wrapText="1"/>
    </xf>
    <xf numFmtId="0" fontId="53" fillId="16" borderId="120" xfId="1" applyFont="1" applyFill="1" applyBorder="1" applyAlignment="1">
      <alignment horizontal="center" vertical="center" wrapText="1"/>
    </xf>
    <xf numFmtId="0" fontId="53" fillId="16" borderId="95" xfId="1" applyFont="1" applyFill="1" applyBorder="1" applyAlignment="1">
      <alignment horizontal="center" vertical="center"/>
    </xf>
    <xf numFmtId="0" fontId="53" fillId="16" borderId="94" xfId="1" applyFont="1" applyFill="1" applyBorder="1" applyAlignment="1">
      <alignment horizontal="center" vertical="center"/>
    </xf>
    <xf numFmtId="0" fontId="53" fillId="16" borderId="93" xfId="1" applyFont="1" applyFill="1" applyBorder="1" applyAlignment="1">
      <alignment horizontal="center" vertical="center"/>
    </xf>
    <xf numFmtId="0" fontId="53" fillId="16" borderId="118" xfId="1" applyFont="1" applyFill="1" applyBorder="1" applyAlignment="1">
      <alignment horizontal="center" vertical="center"/>
    </xf>
    <xf numFmtId="0" fontId="53" fillId="16" borderId="95" xfId="1" applyFont="1" applyFill="1" applyBorder="1" applyAlignment="1">
      <alignment horizontal="center" vertical="center" wrapText="1"/>
    </xf>
    <xf numFmtId="0" fontId="53" fillId="16" borderId="135" xfId="1" applyFont="1" applyFill="1" applyBorder="1" applyAlignment="1">
      <alignment horizontal="center" vertical="center" wrapText="1"/>
    </xf>
    <xf numFmtId="0" fontId="53" fillId="16" borderId="163" xfId="1" applyFont="1" applyFill="1" applyBorder="1" applyAlignment="1">
      <alignment horizontal="center" vertical="center" wrapText="1"/>
    </xf>
    <xf numFmtId="0" fontId="53" fillId="16" borderId="96" xfId="1" applyFont="1" applyFill="1" applyBorder="1" applyAlignment="1">
      <alignment horizontal="center" vertical="center" wrapText="1"/>
    </xf>
    <xf numFmtId="0" fontId="27" fillId="17" borderId="138" xfId="5" applyFont="1" applyFill="1" applyBorder="1" applyAlignment="1">
      <alignment horizontal="center" vertical="center" wrapText="1"/>
    </xf>
    <xf numFmtId="0" fontId="27" fillId="17" borderId="139" xfId="5" applyFont="1" applyFill="1" applyBorder="1" applyAlignment="1">
      <alignment horizontal="center" vertical="center" wrapText="1"/>
    </xf>
    <xf numFmtId="0" fontId="3" fillId="0" borderId="133" xfId="1" applyFont="1" applyFill="1" applyBorder="1" applyAlignment="1">
      <alignment horizontal="center" vertical="center" wrapText="1"/>
    </xf>
    <xf numFmtId="0" fontId="3" fillId="0" borderId="134" xfId="1" applyFont="1" applyFill="1" applyBorder="1" applyAlignment="1">
      <alignment horizontal="center" vertical="center" wrapText="1"/>
    </xf>
    <xf numFmtId="0" fontId="53" fillId="16" borderId="166" xfId="1" applyFont="1" applyFill="1" applyBorder="1" applyAlignment="1">
      <alignment horizontal="center" vertical="center" wrapText="1"/>
    </xf>
    <xf numFmtId="0" fontId="53" fillId="16" borderId="160" xfId="1" applyFont="1" applyFill="1" applyBorder="1" applyAlignment="1">
      <alignment horizontal="center" vertical="center" wrapText="1"/>
    </xf>
    <xf numFmtId="2" fontId="3" fillId="0" borderId="61" xfId="1" applyNumberFormat="1" applyFont="1" applyFill="1" applyBorder="1" applyAlignment="1">
      <alignment horizontal="center" vertical="center" wrapText="1"/>
    </xf>
    <xf numFmtId="2" fontId="3" fillId="0" borderId="8" xfId="1" applyNumberFormat="1" applyFont="1" applyFill="1" applyBorder="1" applyAlignment="1">
      <alignment horizontal="center" vertical="center" wrapText="1"/>
    </xf>
    <xf numFmtId="10" fontId="3" fillId="0" borderId="61" xfId="11" applyNumberFormat="1" applyFont="1" applyFill="1" applyBorder="1" applyAlignment="1">
      <alignment horizontal="center" vertical="center" wrapText="1"/>
    </xf>
    <xf numFmtId="0" fontId="27" fillId="16" borderId="72" xfId="1" applyFont="1" applyFill="1" applyBorder="1" applyAlignment="1">
      <alignment horizontal="center" vertical="center" wrapText="1"/>
    </xf>
    <xf numFmtId="0" fontId="27" fillId="16" borderId="77" xfId="1" applyFont="1" applyFill="1" applyBorder="1" applyAlignment="1">
      <alignment horizontal="center" vertical="center" wrapText="1"/>
    </xf>
    <xf numFmtId="10" fontId="3" fillId="0" borderId="3" xfId="11" applyNumberFormat="1" applyFont="1" applyFill="1" applyBorder="1" applyAlignment="1">
      <alignment horizontal="center" vertical="center" wrapText="1"/>
    </xf>
    <xf numFmtId="10" fontId="3" fillId="0" borderId="27" xfId="11" applyNumberFormat="1" applyFont="1" applyFill="1" applyBorder="1" applyAlignment="1">
      <alignment horizontal="center" vertical="center" wrapText="1"/>
    </xf>
    <xf numFmtId="10" fontId="3" fillId="0" borderId="1" xfId="11" applyNumberFormat="1" applyFont="1" applyFill="1" applyBorder="1" applyAlignment="1">
      <alignment horizontal="center" vertical="center" wrapText="1"/>
    </xf>
    <xf numFmtId="0" fontId="27" fillId="16" borderId="53" xfId="1" applyFont="1" applyFill="1" applyBorder="1" applyAlignment="1">
      <alignment horizontal="center" vertical="center" wrapText="1"/>
    </xf>
    <xf numFmtId="0" fontId="27" fillId="16" borderId="55" xfId="1" applyFont="1" applyFill="1" applyBorder="1" applyAlignment="1">
      <alignment horizontal="center" vertical="center" wrapText="1"/>
    </xf>
    <xf numFmtId="0" fontId="16" fillId="2" borderId="0" xfId="0" applyFont="1" applyFill="1" applyAlignment="1">
      <alignment horizontal="left" vertical="center" wrapText="1"/>
    </xf>
    <xf numFmtId="0" fontId="0" fillId="2" borderId="0" xfId="0" applyFill="1" applyAlignment="1">
      <alignment horizontal="left" vertical="center" wrapText="1"/>
    </xf>
    <xf numFmtId="0" fontId="27" fillId="16" borderId="119" xfId="1" applyFont="1" applyFill="1" applyBorder="1" applyAlignment="1">
      <alignment horizontal="center" vertical="center" wrapText="1"/>
    </xf>
    <xf numFmtId="0" fontId="27" fillId="16" borderId="120" xfId="1" applyFont="1" applyFill="1" applyBorder="1" applyAlignment="1">
      <alignment horizontal="center" vertical="center" wrapText="1"/>
    </xf>
    <xf numFmtId="0" fontId="27" fillId="16" borderId="121" xfId="1" applyFont="1" applyFill="1" applyBorder="1" applyAlignment="1">
      <alignment horizontal="center" vertical="center" wrapText="1"/>
    </xf>
    <xf numFmtId="0" fontId="27" fillId="16" borderId="105" xfId="1" applyFont="1" applyFill="1" applyBorder="1" applyAlignment="1">
      <alignment horizontal="center" vertical="center" wrapText="1"/>
    </xf>
    <xf numFmtId="0" fontId="27" fillId="16" borderId="118" xfId="1" applyFont="1" applyFill="1" applyBorder="1" applyAlignment="1">
      <alignment horizontal="center" vertical="center" wrapText="1"/>
    </xf>
    <xf numFmtId="0" fontId="27" fillId="16" borderId="94" xfId="1" applyFont="1" applyFill="1" applyBorder="1" applyAlignment="1">
      <alignment horizontal="center" vertical="center" wrapText="1"/>
    </xf>
    <xf numFmtId="0" fontId="27" fillId="16" borderId="157" xfId="1" applyFont="1" applyFill="1" applyBorder="1" applyAlignment="1">
      <alignment horizontal="center" vertical="center" wrapText="1"/>
    </xf>
    <xf numFmtId="0" fontId="27" fillId="16" borderId="97" xfId="1" applyFont="1" applyFill="1" applyBorder="1" applyAlignment="1">
      <alignment horizontal="center" vertical="center" wrapText="1"/>
    </xf>
    <xf numFmtId="0" fontId="27" fillId="16" borderId="68" xfId="1" applyFont="1" applyFill="1" applyBorder="1" applyAlignment="1">
      <alignment horizontal="center" vertical="center" wrapText="1"/>
    </xf>
    <xf numFmtId="0" fontId="27" fillId="16" borderId="85" xfId="1" applyFont="1" applyFill="1" applyBorder="1" applyAlignment="1">
      <alignment horizontal="center" vertical="center" wrapText="1"/>
    </xf>
    <xf numFmtId="0" fontId="27" fillId="16" borderId="116" xfId="1" applyFont="1" applyFill="1" applyBorder="1" applyAlignment="1">
      <alignment horizontal="center" vertical="center" wrapText="1"/>
    </xf>
    <xf numFmtId="0" fontId="27" fillId="16" borderId="107" xfId="1" applyFont="1" applyFill="1" applyBorder="1" applyAlignment="1">
      <alignment horizontal="center" vertical="center" wrapText="1"/>
    </xf>
    <xf numFmtId="0" fontId="27" fillId="16" borderId="108" xfId="1" applyFont="1" applyFill="1" applyBorder="1" applyAlignment="1">
      <alignment horizontal="center" vertical="center" wrapText="1"/>
    </xf>
    <xf numFmtId="0" fontId="27" fillId="16" borderId="109" xfId="1" applyFont="1" applyFill="1" applyBorder="1" applyAlignment="1">
      <alignment horizontal="center" vertical="center" wrapText="1"/>
    </xf>
    <xf numFmtId="0" fontId="27" fillId="16" borderId="102" xfId="1" applyFont="1" applyFill="1" applyBorder="1" applyAlignment="1">
      <alignment horizontal="center" vertical="center" wrapText="1"/>
    </xf>
    <xf numFmtId="0" fontId="27" fillId="16" borderId="123" xfId="1" applyFont="1" applyFill="1" applyBorder="1" applyAlignment="1">
      <alignment horizontal="center" vertical="center" wrapText="1"/>
    </xf>
    <xf numFmtId="0" fontId="27" fillId="16" borderId="103" xfId="1" applyFont="1" applyFill="1" applyBorder="1" applyAlignment="1">
      <alignment horizontal="center" vertical="center" wrapText="1"/>
    </xf>
    <xf numFmtId="0" fontId="27" fillId="16" borderId="158" xfId="1" applyFont="1" applyFill="1" applyBorder="1" applyAlignment="1">
      <alignment horizontal="center" vertical="center" wrapText="1"/>
    </xf>
    <xf numFmtId="0" fontId="8" fillId="0" borderId="0" xfId="1" applyFont="1" applyBorder="1" applyAlignment="1">
      <alignment horizontal="center" vertical="center" wrapText="1"/>
    </xf>
    <xf numFmtId="0" fontId="3" fillId="0" borderId="131" xfId="1" applyFont="1" applyFill="1" applyBorder="1" applyAlignment="1">
      <alignment horizontal="center" vertical="center" wrapText="1"/>
    </xf>
    <xf numFmtId="0" fontId="3" fillId="0" borderId="114" xfId="1" applyFont="1" applyFill="1" applyBorder="1" applyAlignment="1">
      <alignment horizontal="center" vertical="center" wrapText="1"/>
    </xf>
    <xf numFmtId="0" fontId="15" fillId="0" borderId="74" xfId="4" applyFont="1" applyFill="1" applyBorder="1" applyAlignment="1">
      <alignment horizontal="left" vertical="center" wrapText="1"/>
    </xf>
    <xf numFmtId="0" fontId="15" fillId="0" borderId="75" xfId="4" applyFont="1" applyFill="1" applyBorder="1" applyAlignment="1">
      <alignment horizontal="left" vertical="center" wrapText="1"/>
    </xf>
    <xf numFmtId="0" fontId="64" fillId="0" borderId="73" xfId="4" applyFont="1" applyFill="1" applyBorder="1" applyAlignment="1">
      <alignment horizontal="center" vertical="center" wrapText="1"/>
    </xf>
    <xf numFmtId="0" fontId="64" fillId="0" borderId="74" xfId="4" applyFont="1" applyFill="1" applyBorder="1" applyAlignment="1">
      <alignment horizontal="center" vertical="center" wrapText="1"/>
    </xf>
    <xf numFmtId="0" fontId="23" fillId="16" borderId="99" xfId="4" applyFont="1" applyFill="1" applyBorder="1" applyAlignment="1">
      <alignment horizontal="center" vertical="center" wrapText="1"/>
    </xf>
    <xf numFmtId="0" fontId="23" fillId="16" borderId="100" xfId="4" applyFont="1" applyFill="1" applyBorder="1" applyAlignment="1">
      <alignment horizontal="center" vertical="center" wrapText="1"/>
    </xf>
    <xf numFmtId="0" fontId="23" fillId="16" borderId="127" xfId="4" applyFont="1" applyFill="1" applyBorder="1" applyAlignment="1">
      <alignment horizontal="center" vertical="center" wrapText="1"/>
    </xf>
    <xf numFmtId="0" fontId="23" fillId="16" borderId="126" xfId="4" applyFont="1" applyFill="1" applyBorder="1" applyAlignment="1">
      <alignment horizontal="center" vertical="center"/>
    </xf>
    <xf numFmtId="0" fontId="23" fillId="16" borderId="127" xfId="4" applyFont="1" applyFill="1" applyBorder="1" applyAlignment="1">
      <alignment horizontal="center" vertical="center"/>
    </xf>
    <xf numFmtId="0" fontId="7" fillId="0" borderId="3" xfId="4" applyFont="1" applyFill="1" applyBorder="1" applyAlignment="1">
      <alignment horizontal="left" vertical="center" wrapText="1"/>
    </xf>
    <xf numFmtId="0" fontId="7" fillId="0" borderId="63" xfId="4" applyFont="1" applyFill="1" applyBorder="1" applyAlignment="1">
      <alignment horizontal="left" vertical="center" wrapText="1"/>
    </xf>
    <xf numFmtId="0" fontId="7" fillId="0" borderId="183" xfId="4" applyFont="1" applyFill="1" applyBorder="1" applyAlignment="1">
      <alignment horizontal="center" vertical="center" wrapText="1"/>
    </xf>
    <xf numFmtId="0" fontId="7" fillId="0" borderId="184" xfId="4" applyFont="1" applyFill="1" applyBorder="1" applyAlignment="1">
      <alignment horizontal="center" vertical="center" wrapText="1"/>
    </xf>
    <xf numFmtId="0" fontId="14" fillId="16" borderId="179" xfId="4" applyFont="1" applyFill="1" applyBorder="1" applyAlignment="1">
      <alignment horizontal="center" vertical="center"/>
    </xf>
    <xf numFmtId="0" fontId="14" fillId="16" borderId="180" xfId="4" applyFont="1" applyFill="1" applyBorder="1" applyAlignment="1">
      <alignment horizontal="center" vertical="center"/>
    </xf>
    <xf numFmtId="0" fontId="14" fillId="16" borderId="163" xfId="4" applyFont="1" applyFill="1" applyBorder="1" applyAlignment="1">
      <alignment horizontal="center" vertical="center" wrapText="1"/>
    </xf>
    <xf numFmtId="0" fontId="14" fillId="16" borderId="96" xfId="4" applyFont="1" applyFill="1" applyBorder="1" applyAlignment="1">
      <alignment horizontal="center" vertical="center" wrapText="1"/>
    </xf>
    <xf numFmtId="0" fontId="7" fillId="0" borderId="0" xfId="4" applyFont="1" applyBorder="1" applyAlignment="1">
      <alignment horizontal="center"/>
    </xf>
    <xf numFmtId="0" fontId="24" fillId="17" borderId="171" xfId="5" applyFont="1" applyFill="1" applyBorder="1" applyAlignment="1">
      <alignment horizontal="center" vertical="center" wrapText="1"/>
    </xf>
    <xf numFmtId="0" fontId="24" fillId="17" borderId="175" xfId="5" applyFont="1" applyFill="1" applyBorder="1" applyAlignment="1">
      <alignment horizontal="center" vertical="center" wrapText="1"/>
    </xf>
    <xf numFmtId="0" fontId="7" fillId="0" borderId="62"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1" xfId="4" applyFont="1" applyFill="1" applyBorder="1" applyAlignment="1">
      <alignment horizontal="left" vertical="center" wrapText="1"/>
    </xf>
    <xf numFmtId="0" fontId="7" fillId="0" borderId="59" xfId="4" applyFont="1" applyFill="1" applyBorder="1" applyAlignment="1">
      <alignment horizontal="left" vertical="center" wrapText="1"/>
    </xf>
    <xf numFmtId="0" fontId="7" fillId="0" borderId="181" xfId="4" applyFont="1" applyFill="1" applyBorder="1" applyAlignment="1">
      <alignment horizontal="center" vertical="center" wrapText="1"/>
    </xf>
    <xf numFmtId="0" fontId="7" fillId="0" borderId="182" xfId="4" applyFont="1" applyFill="1" applyBorder="1" applyAlignment="1">
      <alignment horizontal="center" vertical="center" wrapText="1"/>
    </xf>
    <xf numFmtId="0" fontId="46" fillId="0" borderId="0" xfId="4" applyFont="1" applyFill="1" applyBorder="1" applyAlignment="1">
      <alignment horizontal="center" vertical="center"/>
    </xf>
    <xf numFmtId="0" fontId="15" fillId="0" borderId="1" xfId="4" applyFont="1" applyFill="1" applyBorder="1" applyAlignment="1">
      <alignment horizontal="left" vertical="center"/>
    </xf>
    <xf numFmtId="0" fontId="15" fillId="0" borderId="59" xfId="4" applyFont="1" applyFill="1" applyBorder="1" applyAlignment="1">
      <alignment horizontal="left" vertical="center"/>
    </xf>
    <xf numFmtId="0" fontId="15" fillId="0" borderId="2" xfId="4" applyFont="1" applyFill="1" applyBorder="1" applyAlignment="1">
      <alignment horizontal="left" vertical="center"/>
    </xf>
    <xf numFmtId="0" fontId="15" fillId="0" borderId="61" xfId="4" applyFont="1" applyFill="1" applyBorder="1" applyAlignment="1">
      <alignment horizontal="left" vertical="center"/>
    </xf>
    <xf numFmtId="0" fontId="14" fillId="16" borderId="172" xfId="4" applyFont="1" applyFill="1" applyBorder="1" applyAlignment="1">
      <alignment horizontal="center" vertical="center" wrapText="1"/>
    </xf>
    <xf numFmtId="0" fontId="14" fillId="16" borderId="173" xfId="4" applyFont="1" applyFill="1" applyBorder="1" applyAlignment="1">
      <alignment horizontal="center" vertical="center" wrapText="1"/>
    </xf>
    <xf numFmtId="0" fontId="14" fillId="16" borderId="174" xfId="4" applyFont="1" applyFill="1" applyBorder="1" applyAlignment="1">
      <alignment horizontal="center" vertical="center" wrapText="1"/>
    </xf>
    <xf numFmtId="0" fontId="7" fillId="0" borderId="0" xfId="4" applyFont="1" applyFill="1" applyBorder="1" applyAlignment="1">
      <alignment horizontal="left" vertical="center" wrapText="1"/>
    </xf>
    <xf numFmtId="0" fontId="14" fillId="16" borderId="176" xfId="4" applyFont="1" applyFill="1" applyBorder="1" applyAlignment="1">
      <alignment horizontal="center" vertical="center" wrapText="1"/>
    </xf>
    <xf numFmtId="0" fontId="14" fillId="16" borderId="177" xfId="4" applyFont="1" applyFill="1" applyBorder="1" applyAlignment="1">
      <alignment horizontal="center" vertical="center" wrapText="1"/>
    </xf>
    <xf numFmtId="10" fontId="64" fillId="0" borderId="59" xfId="4" applyNumberFormat="1" applyFont="1" applyFill="1" applyBorder="1" applyAlignment="1">
      <alignment horizontal="center" vertical="center"/>
    </xf>
    <xf numFmtId="10" fontId="64" fillId="0" borderId="61" xfId="4" applyNumberFormat="1" applyFont="1" applyFill="1" applyBorder="1" applyAlignment="1">
      <alignment horizontal="center" vertical="center"/>
    </xf>
    <xf numFmtId="0" fontId="14" fillId="16" borderId="101" xfId="4" applyFont="1" applyFill="1" applyBorder="1" applyAlignment="1">
      <alignment horizontal="center" vertical="center" wrapText="1"/>
    </xf>
    <xf numFmtId="0" fontId="15" fillId="0" borderId="7" xfId="4" applyFont="1" applyFill="1" applyBorder="1" applyAlignment="1">
      <alignment horizontal="left" vertical="center" wrapText="1"/>
    </xf>
    <xf numFmtId="0" fontId="15" fillId="0" borderId="2" xfId="4" applyFont="1" applyFill="1" applyBorder="1" applyAlignment="1">
      <alignment horizontal="left" vertical="center" wrapText="1"/>
    </xf>
    <xf numFmtId="0" fontId="15" fillId="0" borderId="61" xfId="4" applyFont="1" applyFill="1" applyBorder="1" applyAlignment="1">
      <alignment horizontal="left" vertical="center" wrapText="1"/>
    </xf>
    <xf numFmtId="0" fontId="15" fillId="3" borderId="7" xfId="4" applyFont="1" applyFill="1" applyBorder="1" applyAlignment="1">
      <alignment horizontal="left" vertical="center" wrapText="1"/>
    </xf>
    <xf numFmtId="0" fontId="15" fillId="3" borderId="2" xfId="4" applyFont="1" applyFill="1" applyBorder="1" applyAlignment="1">
      <alignment horizontal="left" vertical="center" wrapText="1"/>
    </xf>
    <xf numFmtId="0" fontId="15" fillId="3" borderId="61" xfId="4" applyFont="1" applyFill="1" applyBorder="1" applyAlignment="1">
      <alignment horizontal="left" vertical="center" wrapText="1"/>
    </xf>
    <xf numFmtId="3" fontId="7" fillId="0" borderId="60" xfId="4" applyNumberFormat="1" applyFont="1" applyFill="1" applyBorder="1" applyAlignment="1">
      <alignment horizontal="center" vertical="center" wrapText="1"/>
    </xf>
    <xf numFmtId="3" fontId="7" fillId="0" borderId="2" xfId="4" applyNumberFormat="1" applyFont="1" applyFill="1" applyBorder="1" applyAlignment="1">
      <alignment horizontal="center" vertical="center" wrapText="1"/>
    </xf>
    <xf numFmtId="3" fontId="7" fillId="0" borderId="61" xfId="4" applyNumberFormat="1" applyFont="1" applyFill="1" applyBorder="1" applyAlignment="1">
      <alignment horizontal="center" vertical="center" wrapText="1"/>
    </xf>
    <xf numFmtId="0" fontId="7" fillId="0" borderId="60"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61" xfId="4" applyFont="1" applyFill="1" applyBorder="1" applyAlignment="1">
      <alignment horizontal="center" vertical="center" wrapText="1"/>
    </xf>
    <xf numFmtId="3" fontId="7" fillId="3" borderId="60" xfId="4" applyNumberFormat="1" applyFont="1" applyFill="1" applyBorder="1" applyAlignment="1">
      <alignment horizontal="center" vertical="center" wrapText="1"/>
    </xf>
    <xf numFmtId="3" fontId="7" fillId="3" borderId="2" xfId="4" applyNumberFormat="1" applyFont="1" applyFill="1" applyBorder="1" applyAlignment="1">
      <alignment horizontal="center" vertical="center" wrapText="1"/>
    </xf>
    <xf numFmtId="3" fontId="7" fillId="3" borderId="61" xfId="4" applyNumberFormat="1" applyFont="1" applyFill="1" applyBorder="1" applyAlignment="1">
      <alignment horizontal="center" vertical="center" wrapText="1"/>
    </xf>
    <xf numFmtId="0" fontId="7" fillId="3" borderId="60"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61" xfId="4" applyFont="1" applyFill="1" applyBorder="1" applyAlignment="1">
      <alignment horizontal="center" vertical="center" wrapText="1"/>
    </xf>
    <xf numFmtId="3" fontId="7" fillId="0" borderId="58" xfId="4" applyNumberFormat="1" applyFont="1" applyFill="1" applyBorder="1" applyAlignment="1">
      <alignment horizontal="center" vertical="center" wrapText="1"/>
    </xf>
    <xf numFmtId="3" fontId="7" fillId="0" borderId="1" xfId="4" applyNumberFormat="1" applyFont="1" applyFill="1" applyBorder="1" applyAlignment="1">
      <alignment horizontal="center" vertical="center" wrapText="1"/>
    </xf>
    <xf numFmtId="3" fontId="7" fillId="0" borderId="59" xfId="4" applyNumberFormat="1" applyFont="1" applyFill="1" applyBorder="1" applyAlignment="1">
      <alignment horizontal="center" vertical="center" wrapText="1"/>
    </xf>
    <xf numFmtId="0" fontId="7" fillId="0" borderId="58" xfId="4" applyFont="1" applyFill="1" applyBorder="1" applyAlignment="1">
      <alignment horizontal="center" vertical="center" wrapText="1"/>
    </xf>
    <xf numFmtId="0" fontId="7" fillId="0" borderId="1" xfId="4" applyFont="1" applyFill="1" applyBorder="1" applyAlignment="1">
      <alignment horizontal="center" vertical="center" wrapText="1"/>
    </xf>
    <xf numFmtId="0" fontId="7" fillId="0" borderId="59" xfId="4" applyFont="1" applyFill="1" applyBorder="1" applyAlignment="1">
      <alignment horizontal="center" vertical="center" wrapText="1"/>
    </xf>
    <xf numFmtId="0" fontId="23" fillId="16" borderId="104" xfId="4" applyFont="1" applyFill="1" applyBorder="1" applyAlignment="1">
      <alignment horizontal="center" vertical="center" wrapText="1"/>
    </xf>
    <xf numFmtId="0" fontId="23" fillId="16" borderId="106" xfId="4" applyFont="1" applyFill="1" applyBorder="1" applyAlignment="1">
      <alignment horizontal="center" vertical="center" wrapText="1"/>
    </xf>
    <xf numFmtId="0" fontId="23" fillId="16" borderId="124" xfId="4" applyFont="1" applyFill="1" applyBorder="1" applyAlignment="1">
      <alignment horizontal="center" vertical="center" wrapText="1"/>
    </xf>
    <xf numFmtId="0" fontId="23" fillId="16" borderId="55" xfId="4" applyFont="1" applyFill="1" applyBorder="1" applyAlignment="1">
      <alignment horizontal="center" vertical="center" wrapText="1"/>
    </xf>
    <xf numFmtId="0" fontId="23" fillId="16" borderId="125" xfId="4" applyFont="1" applyFill="1" applyBorder="1" applyAlignment="1">
      <alignment horizontal="center" vertical="center" wrapText="1"/>
    </xf>
    <xf numFmtId="0" fontId="23" fillId="16" borderId="56" xfId="4" applyFont="1" applyFill="1" applyBorder="1" applyAlignment="1">
      <alignment horizontal="center" vertical="center" wrapText="1"/>
    </xf>
    <xf numFmtId="0" fontId="15" fillId="0" borderId="29" xfId="4" applyFont="1" applyFill="1" applyBorder="1" applyAlignment="1">
      <alignment horizontal="left" vertical="center" wrapText="1"/>
    </xf>
    <xf numFmtId="0" fontId="15" fillId="0" borderId="1" xfId="4" applyFont="1" applyFill="1" applyBorder="1" applyAlignment="1">
      <alignment horizontal="left" vertical="center" wrapText="1"/>
    </xf>
    <xf numFmtId="0" fontId="15" fillId="0" borderId="59" xfId="4" applyFont="1" applyFill="1" applyBorder="1" applyAlignment="1">
      <alignment horizontal="left" vertical="center" wrapText="1"/>
    </xf>
    <xf numFmtId="0" fontId="8" fillId="0" borderId="0" xfId="4" applyFont="1" applyAlignment="1">
      <alignment horizontal="center"/>
    </xf>
    <xf numFmtId="0" fontId="8" fillId="0" borderId="0" xfId="4" applyFont="1" applyBorder="1" applyAlignment="1">
      <alignment horizontal="center" vertical="center" wrapText="1"/>
    </xf>
    <xf numFmtId="0" fontId="7" fillId="0" borderId="63" xfId="4" applyFont="1" applyFill="1" applyBorder="1" applyAlignment="1">
      <alignment horizontal="center" vertical="center" wrapText="1"/>
    </xf>
    <xf numFmtId="0" fontId="15" fillId="3" borderId="99" xfId="4" applyFont="1" applyFill="1" applyBorder="1" applyAlignment="1">
      <alignment horizontal="left" vertical="center" wrapText="1"/>
    </xf>
    <xf numFmtId="0" fontId="15" fillId="3" borderId="100" xfId="4" applyFont="1" applyFill="1" applyBorder="1" applyAlignment="1">
      <alignment horizontal="left" vertical="center" wrapText="1"/>
    </xf>
    <xf numFmtId="0" fontId="15" fillId="3" borderId="130" xfId="4" applyFont="1" applyFill="1" applyBorder="1" applyAlignment="1">
      <alignment horizontal="left" vertical="center" wrapText="1"/>
    </xf>
    <xf numFmtId="3" fontId="63" fillId="3" borderId="99" xfId="4" applyNumberFormat="1" applyFont="1" applyFill="1" applyBorder="1" applyAlignment="1">
      <alignment horizontal="center" vertical="center" wrapText="1"/>
    </xf>
    <xf numFmtId="3" fontId="63" fillId="3" borderId="100" xfId="4" applyNumberFormat="1" applyFont="1" applyFill="1" applyBorder="1" applyAlignment="1">
      <alignment horizontal="center" vertical="center" wrapText="1"/>
    </xf>
    <xf numFmtId="3" fontId="63" fillId="3" borderId="130" xfId="4" applyNumberFormat="1" applyFont="1" applyFill="1" applyBorder="1" applyAlignment="1">
      <alignment horizontal="center" vertical="center" wrapText="1"/>
    </xf>
    <xf numFmtId="0" fontId="63" fillId="3" borderId="99" xfId="4" applyFont="1" applyFill="1" applyBorder="1" applyAlignment="1">
      <alignment horizontal="center" vertical="center" wrapText="1"/>
    </xf>
    <xf numFmtId="0" fontId="63" fillId="3" borderId="100" xfId="4" applyFont="1" applyFill="1" applyBorder="1" applyAlignment="1">
      <alignment horizontal="center" vertical="center" wrapText="1"/>
    </xf>
    <xf numFmtId="0" fontId="63" fillId="3" borderId="130" xfId="4" applyFont="1" applyFill="1" applyBorder="1" applyAlignment="1">
      <alignment horizontal="center" vertical="center" wrapText="1"/>
    </xf>
    <xf numFmtId="164" fontId="63" fillId="0" borderId="99" xfId="4" applyNumberFormat="1" applyFont="1" applyFill="1" applyBorder="1" applyAlignment="1">
      <alignment horizontal="center" vertical="center" wrapText="1"/>
    </xf>
    <xf numFmtId="164" fontId="63" fillId="0" borderId="100" xfId="4" applyNumberFormat="1" applyFont="1" applyFill="1" applyBorder="1" applyAlignment="1">
      <alignment horizontal="center" vertical="center" wrapText="1"/>
    </xf>
    <xf numFmtId="164" fontId="63" fillId="0" borderId="130" xfId="4" applyNumberFormat="1" applyFont="1" applyFill="1" applyBorder="1" applyAlignment="1">
      <alignment horizontal="center" vertical="center" wrapText="1"/>
    </xf>
    <xf numFmtId="0" fontId="15" fillId="0" borderId="32" xfId="4" applyFont="1" applyFill="1" applyBorder="1" applyAlignment="1">
      <alignment horizontal="left" vertical="center" wrapText="1"/>
    </xf>
    <xf numFmtId="0" fontId="15" fillId="0" borderId="3" xfId="4" applyFont="1" applyFill="1" applyBorder="1" applyAlignment="1">
      <alignment horizontal="left" vertical="center" wrapText="1"/>
    </xf>
    <xf numFmtId="0" fontId="15" fillId="0" borderId="63" xfId="4" applyFont="1" applyFill="1" applyBorder="1" applyAlignment="1">
      <alignment horizontal="left" vertical="center" wrapText="1"/>
    </xf>
    <xf numFmtId="0" fontId="15" fillId="0" borderId="104" xfId="4" applyFont="1" applyFill="1" applyBorder="1" applyAlignment="1">
      <alignment horizontal="left" vertical="center" wrapText="1"/>
    </xf>
    <xf numFmtId="0" fontId="15" fillId="0" borderId="100" xfId="4" applyFont="1" applyFill="1" applyBorder="1" applyAlignment="1">
      <alignment horizontal="left" vertical="center" wrapText="1"/>
    </xf>
    <xf numFmtId="0" fontId="15" fillId="0" borderId="106" xfId="4" applyFont="1" applyFill="1" applyBorder="1" applyAlignment="1">
      <alignment horizontal="left" vertical="center" wrapText="1"/>
    </xf>
    <xf numFmtId="3" fontId="7" fillId="0" borderId="62" xfId="4" applyNumberFormat="1" applyFont="1" applyFill="1" applyBorder="1" applyAlignment="1">
      <alignment horizontal="center" vertical="center" wrapText="1"/>
    </xf>
    <xf numFmtId="3" fontId="7" fillId="0" borderId="3" xfId="4" applyNumberFormat="1" applyFont="1" applyFill="1" applyBorder="1" applyAlignment="1">
      <alignment horizontal="center" vertical="center" wrapText="1"/>
    </xf>
    <xf numFmtId="3" fontId="7" fillId="0" borderId="63" xfId="4" applyNumberFormat="1" applyFont="1" applyFill="1" applyBorder="1" applyAlignment="1">
      <alignment horizontal="center" vertical="center" wrapText="1"/>
    </xf>
    <xf numFmtId="0" fontId="10" fillId="0" borderId="58" xfId="6" applyFont="1" applyFill="1" applyBorder="1" applyAlignment="1">
      <alignment horizontal="center" vertical="center" wrapText="1"/>
    </xf>
    <xf numFmtId="0" fontId="10" fillId="0" borderId="60" xfId="6" applyFont="1" applyFill="1" applyBorder="1" applyAlignment="1">
      <alignment horizontal="center" vertical="center" wrapText="1"/>
    </xf>
    <xf numFmtId="0" fontId="15" fillId="0" borderId="1" xfId="4" applyFont="1" applyFill="1" applyBorder="1" applyAlignment="1">
      <alignment horizontal="center" vertical="center" wrapText="1"/>
    </xf>
    <xf numFmtId="0" fontId="15" fillId="0" borderId="2" xfId="4" applyFont="1" applyFill="1" applyBorder="1" applyAlignment="1">
      <alignment horizontal="center" vertical="center" wrapText="1"/>
    </xf>
    <xf numFmtId="0" fontId="64" fillId="0" borderId="1" xfId="4" applyFont="1" applyFill="1" applyBorder="1" applyAlignment="1">
      <alignment horizontal="center" vertical="center"/>
    </xf>
    <xf numFmtId="0" fontId="64" fillId="0" borderId="2" xfId="4" applyFont="1" applyFill="1" applyBorder="1" applyAlignment="1">
      <alignment horizontal="center" vertical="center"/>
    </xf>
    <xf numFmtId="0" fontId="7" fillId="4" borderId="2" xfId="4" applyFont="1" applyFill="1" applyBorder="1" applyAlignment="1">
      <alignment horizontal="left" vertical="center" wrapText="1"/>
    </xf>
    <xf numFmtId="0" fontId="7" fillId="4" borderId="61" xfId="4" applyFont="1" applyFill="1" applyBorder="1" applyAlignment="1">
      <alignment horizontal="left" vertical="center" wrapText="1"/>
    </xf>
    <xf numFmtId="0" fontId="7" fillId="4" borderId="67" xfId="4" applyFont="1" applyFill="1" applyBorder="1" applyAlignment="1">
      <alignment horizontal="center" vertical="center" wrapText="1"/>
    </xf>
    <xf numFmtId="0" fontId="7" fillId="4" borderId="7" xfId="4" applyFont="1" applyFill="1" applyBorder="1" applyAlignment="1">
      <alignment horizontal="center" vertical="center" wrapText="1"/>
    </xf>
    <xf numFmtId="0" fontId="7" fillId="4" borderId="60" xfId="4" applyFont="1" applyFill="1" applyBorder="1" applyAlignment="1">
      <alignment horizontal="center" vertical="center" wrapText="1"/>
    </xf>
    <xf numFmtId="0" fontId="7" fillId="4" borderId="2" xfId="4" applyFont="1" applyFill="1" applyBorder="1" applyAlignment="1">
      <alignment horizontal="center" vertical="center" wrapText="1"/>
    </xf>
    <xf numFmtId="0" fontId="23" fillId="16" borderId="101" xfId="4" applyFont="1" applyFill="1" applyBorder="1" applyAlignment="1">
      <alignment horizontal="center" vertical="center" wrapText="1"/>
    </xf>
    <xf numFmtId="0" fontId="23" fillId="16" borderId="96" xfId="4" applyFont="1" applyFill="1" applyBorder="1" applyAlignment="1">
      <alignment horizontal="center" vertical="center" wrapText="1"/>
    </xf>
    <xf numFmtId="0" fontId="23" fillId="16" borderId="172" xfId="4" applyFont="1" applyFill="1" applyBorder="1" applyAlignment="1">
      <alignment horizontal="center" vertical="center" wrapText="1"/>
    </xf>
    <xf numFmtId="0" fontId="23" fillId="16" borderId="173" xfId="4" applyFont="1" applyFill="1" applyBorder="1" applyAlignment="1">
      <alignment horizontal="center" vertical="center" wrapText="1"/>
    </xf>
    <xf numFmtId="0" fontId="23" fillId="16" borderId="174" xfId="4" applyFont="1" applyFill="1" applyBorder="1" applyAlignment="1">
      <alignment horizontal="center" vertical="center" wrapText="1"/>
    </xf>
    <xf numFmtId="0" fontId="23" fillId="16" borderId="145" xfId="4" applyFont="1" applyFill="1" applyBorder="1" applyAlignment="1">
      <alignment horizontal="center" vertical="center" wrapText="1"/>
    </xf>
    <xf numFmtId="0" fontId="45" fillId="0" borderId="31" xfId="1" applyFont="1" applyFill="1" applyBorder="1" applyAlignment="1">
      <alignment horizontal="center" vertical="center" wrapText="1"/>
    </xf>
    <xf numFmtId="0" fontId="45" fillId="0" borderId="26" xfId="1" applyFont="1" applyFill="1" applyBorder="1" applyAlignment="1">
      <alignment horizontal="center" vertical="center" wrapText="1"/>
    </xf>
    <xf numFmtId="0" fontId="45" fillId="0" borderId="45" xfId="1" applyFont="1" applyFill="1" applyBorder="1" applyAlignment="1">
      <alignment horizontal="center" vertical="center" wrapText="1"/>
    </xf>
    <xf numFmtId="0" fontId="45" fillId="4" borderId="31" xfId="1" applyFont="1" applyFill="1" applyBorder="1" applyAlignment="1">
      <alignment horizontal="center" vertical="center" wrapText="1"/>
    </xf>
    <xf numFmtId="0" fontId="45" fillId="4" borderId="45" xfId="1" applyFont="1" applyFill="1" applyBorder="1" applyAlignment="1">
      <alignment horizontal="center" vertical="center" wrapText="1"/>
    </xf>
    <xf numFmtId="0" fontId="38" fillId="8" borderId="34" xfId="1" applyFont="1" applyFill="1" applyBorder="1" applyAlignment="1">
      <alignment horizontal="center" vertical="center" wrapText="1"/>
    </xf>
    <xf numFmtId="0" fontId="38" fillId="8" borderId="35" xfId="1" applyFont="1" applyFill="1" applyBorder="1" applyAlignment="1">
      <alignment horizontal="center" vertical="center" wrapText="1"/>
    </xf>
    <xf numFmtId="0" fontId="38" fillId="8" borderId="36" xfId="1" applyFont="1" applyFill="1" applyBorder="1" applyAlignment="1">
      <alignment horizontal="center" vertical="center" wrapText="1"/>
    </xf>
    <xf numFmtId="0" fontId="38" fillId="7" borderId="9" xfId="5" applyFont="1" applyFill="1" applyBorder="1" applyAlignment="1">
      <alignment horizontal="center" vertical="center" wrapText="1"/>
    </xf>
    <xf numFmtId="0" fontId="38" fillId="7" borderId="12" xfId="5" applyFont="1" applyFill="1" applyBorder="1" applyAlignment="1">
      <alignment horizontal="center" vertical="center" wrapText="1"/>
    </xf>
    <xf numFmtId="0" fontId="38" fillId="7" borderId="10" xfId="5" applyFont="1" applyFill="1" applyBorder="1" applyAlignment="1">
      <alignment horizontal="center" vertical="center" wrapText="1"/>
    </xf>
    <xf numFmtId="0" fontId="38" fillId="7" borderId="13" xfId="5" applyFont="1" applyFill="1" applyBorder="1" applyAlignment="1">
      <alignment horizontal="center" vertical="center" wrapText="1"/>
    </xf>
    <xf numFmtId="0" fontId="38" fillId="8" borderId="11" xfId="1" applyFont="1" applyFill="1" applyBorder="1" applyAlignment="1">
      <alignment horizontal="center" vertical="center" wrapText="1"/>
    </xf>
    <xf numFmtId="0" fontId="38" fillId="8" borderId="14" xfId="1" applyFont="1" applyFill="1" applyBorder="1" applyAlignment="1">
      <alignment horizontal="center" vertical="center" wrapText="1"/>
    </xf>
    <xf numFmtId="0" fontId="38" fillId="8" borderId="22" xfId="1" applyFont="1" applyFill="1" applyBorder="1" applyAlignment="1">
      <alignment horizontal="center" vertical="center"/>
    </xf>
    <xf numFmtId="0" fontId="38" fillId="8" borderId="10" xfId="1" applyFont="1" applyFill="1" applyBorder="1" applyAlignment="1">
      <alignment horizontal="center" vertical="center"/>
    </xf>
    <xf numFmtId="0" fontId="38" fillId="8" borderId="11" xfId="1" applyFont="1" applyFill="1" applyBorder="1" applyAlignment="1">
      <alignment horizontal="center" vertical="center"/>
    </xf>
    <xf numFmtId="0" fontId="38" fillId="8" borderId="41" xfId="1" applyFont="1" applyFill="1" applyBorder="1" applyAlignment="1">
      <alignment horizontal="center" vertical="center" wrapText="1"/>
    </xf>
    <xf numFmtId="0" fontId="38" fillId="8" borderId="40" xfId="1" applyFont="1" applyFill="1" applyBorder="1" applyAlignment="1">
      <alignment horizontal="center" vertical="center" wrapText="1"/>
    </xf>
    <xf numFmtId="0" fontId="26" fillId="15" borderId="44" xfId="6" applyFont="1" applyFill="1" applyBorder="1" applyAlignment="1">
      <alignment horizontal="right" vertical="center" wrapText="1"/>
    </xf>
    <xf numFmtId="0" fontId="26" fillId="15" borderId="38" xfId="6" applyFont="1" applyFill="1" applyBorder="1" applyAlignment="1">
      <alignment horizontal="right" vertical="center" wrapText="1"/>
    </xf>
    <xf numFmtId="0" fontId="26" fillId="15" borderId="24" xfId="6" applyFont="1" applyFill="1" applyBorder="1" applyAlignment="1">
      <alignment horizontal="right" vertical="center" wrapText="1"/>
    </xf>
    <xf numFmtId="0" fontId="10" fillId="11" borderId="31" xfId="6" applyFont="1" applyFill="1" applyBorder="1" applyAlignment="1">
      <alignment horizontal="center" vertical="center" wrapText="1"/>
    </xf>
    <xf numFmtId="0" fontId="10" fillId="11" borderId="26" xfId="6" applyFont="1" applyFill="1" applyBorder="1" applyAlignment="1">
      <alignment horizontal="center" vertical="center" wrapText="1"/>
    </xf>
    <xf numFmtId="0" fontId="10" fillId="11" borderId="15" xfId="6" applyFont="1" applyFill="1" applyBorder="1" applyAlignment="1">
      <alignment horizontal="center" vertical="center" wrapText="1"/>
    </xf>
    <xf numFmtId="0" fontId="35" fillId="12" borderId="23" xfId="12" applyFont="1" applyFill="1" applyBorder="1" applyAlignment="1">
      <alignment horizontal="center" vertical="center" textRotation="90" wrapText="1"/>
    </xf>
    <xf numFmtId="0" fontId="35" fillId="12" borderId="27" xfId="12" applyFont="1" applyFill="1" applyBorder="1" applyAlignment="1">
      <alignment horizontal="center" vertical="center" textRotation="90" wrapText="1"/>
    </xf>
    <xf numFmtId="0" fontId="35" fillId="12" borderId="1" xfId="12" applyFont="1" applyFill="1" applyBorder="1" applyAlignment="1">
      <alignment horizontal="center" vertical="center" textRotation="90" wrapText="1"/>
    </xf>
    <xf numFmtId="0" fontId="26" fillId="11" borderId="44" xfId="6" applyFont="1" applyFill="1" applyBorder="1" applyAlignment="1">
      <alignment horizontal="right" vertical="center" wrapText="1"/>
    </xf>
    <xf numFmtId="0" fontId="26" fillId="11" borderId="38" xfId="6" applyFont="1" applyFill="1" applyBorder="1" applyAlignment="1">
      <alignment horizontal="right" vertical="center" wrapText="1"/>
    </xf>
    <xf numFmtId="0" fontId="26" fillId="11" borderId="24" xfId="6" applyFont="1" applyFill="1" applyBorder="1" applyAlignment="1">
      <alignment horizontal="right" vertical="center" wrapText="1"/>
    </xf>
    <xf numFmtId="0" fontId="9" fillId="8" borderId="51" xfId="12" applyFont="1" applyFill="1" applyBorder="1" applyAlignment="1">
      <alignment horizontal="center" vertical="center" wrapText="1"/>
    </xf>
    <xf numFmtId="0" fontId="9" fillId="8" borderId="52" xfId="12" applyFont="1" applyFill="1" applyBorder="1" applyAlignment="1">
      <alignment horizontal="center" vertical="center" wrapText="1"/>
    </xf>
    <xf numFmtId="0" fontId="9" fillId="8" borderId="48" xfId="12" applyFont="1" applyFill="1" applyBorder="1" applyAlignment="1">
      <alignment horizontal="center" vertical="center" wrapText="1"/>
    </xf>
    <xf numFmtId="0" fontId="10" fillId="14" borderId="31" xfId="6" applyFont="1" applyFill="1" applyBorder="1" applyAlignment="1">
      <alignment horizontal="center" vertical="center" wrapText="1"/>
    </xf>
    <xf numFmtId="0" fontId="10" fillId="14" borderId="26" xfId="6" applyFont="1" applyFill="1" applyBorder="1" applyAlignment="1">
      <alignment horizontal="center" vertical="center" wrapText="1"/>
    </xf>
    <xf numFmtId="0" fontId="10" fillId="14" borderId="15" xfId="6" applyFont="1" applyFill="1" applyBorder="1" applyAlignment="1">
      <alignment horizontal="center" vertical="center" wrapText="1"/>
    </xf>
    <xf numFmtId="0" fontId="35" fillId="8" borderId="23" xfId="12" applyFont="1" applyFill="1" applyBorder="1" applyAlignment="1">
      <alignment horizontal="center" vertical="center" textRotation="90" wrapText="1"/>
    </xf>
    <xf numFmtId="0" fontId="35" fillId="8" borderId="27" xfId="12" applyFont="1" applyFill="1" applyBorder="1" applyAlignment="1">
      <alignment horizontal="center" vertical="center" textRotation="90" wrapText="1"/>
    </xf>
    <xf numFmtId="0" fontId="35" fillId="8" borderId="1" xfId="12" applyFont="1" applyFill="1" applyBorder="1" applyAlignment="1">
      <alignment horizontal="center" vertical="center" textRotation="90" wrapText="1"/>
    </xf>
    <xf numFmtId="0" fontId="10" fillId="15" borderId="31" xfId="6" applyFont="1" applyFill="1" applyBorder="1" applyAlignment="1">
      <alignment horizontal="center" vertical="center" wrapText="1"/>
    </xf>
    <xf numFmtId="0" fontId="10" fillId="15" borderId="26" xfId="6" applyFont="1" applyFill="1" applyBorder="1" applyAlignment="1">
      <alignment horizontal="center" vertical="center" wrapText="1"/>
    </xf>
    <xf numFmtId="0" fontId="10" fillId="15" borderId="15" xfId="6" applyFont="1" applyFill="1" applyBorder="1" applyAlignment="1">
      <alignment horizontal="center" vertical="center" wrapText="1"/>
    </xf>
    <xf numFmtId="0" fontId="35" fillId="9" borderId="23" xfId="12" applyFont="1" applyFill="1" applyBorder="1" applyAlignment="1">
      <alignment horizontal="center" vertical="center" textRotation="90" wrapText="1"/>
    </xf>
    <xf numFmtId="0" fontId="35" fillId="9" borderId="27" xfId="12" applyFont="1" applyFill="1" applyBorder="1" applyAlignment="1">
      <alignment horizontal="center" vertical="center" textRotation="90" wrapText="1"/>
    </xf>
    <xf numFmtId="0" fontId="35" fillId="9" borderId="1" xfId="12" applyFont="1" applyFill="1" applyBorder="1" applyAlignment="1">
      <alignment horizontal="center" vertical="center" textRotation="90" wrapText="1"/>
    </xf>
    <xf numFmtId="0" fontId="8" fillId="0" borderId="0" xfId="12" applyFont="1" applyBorder="1" applyAlignment="1">
      <alignment horizontal="center" vertical="center" wrapText="1"/>
    </xf>
    <xf numFmtId="0" fontId="35" fillId="8" borderId="37" xfId="12" applyFont="1" applyFill="1" applyBorder="1" applyAlignment="1">
      <alignment horizontal="center" vertical="center" wrapText="1"/>
    </xf>
    <xf numFmtId="0" fontId="35" fillId="8" borderId="39" xfId="12" applyFont="1" applyFill="1" applyBorder="1" applyAlignment="1">
      <alignment horizontal="center" vertical="center" wrapText="1"/>
    </xf>
    <xf numFmtId="0" fontId="35" fillId="8" borderId="22" xfId="12" applyFont="1" applyFill="1" applyBorder="1" applyAlignment="1">
      <alignment horizontal="center" vertical="center" wrapText="1"/>
    </xf>
    <xf numFmtId="0" fontId="35" fillId="8" borderId="49" xfId="12" applyFont="1" applyFill="1" applyBorder="1" applyAlignment="1">
      <alignment horizontal="center" vertical="center" wrapText="1"/>
    </xf>
    <xf numFmtId="0" fontId="35" fillId="8" borderId="50" xfId="12" applyFont="1" applyFill="1" applyBorder="1" applyAlignment="1">
      <alignment horizontal="center" vertical="center" wrapText="1"/>
    </xf>
    <xf numFmtId="0" fontId="35" fillId="8" borderId="30" xfId="12" applyFont="1" applyFill="1" applyBorder="1" applyAlignment="1">
      <alignment horizontal="center" vertical="center" wrapText="1"/>
    </xf>
    <xf numFmtId="0" fontId="35" fillId="8" borderId="43" xfId="12" applyFont="1" applyFill="1" applyBorder="1" applyAlignment="1">
      <alignment horizontal="center" vertical="center" wrapText="1"/>
    </xf>
    <xf numFmtId="0" fontId="35" fillId="8" borderId="8" xfId="12" applyFont="1" applyFill="1" applyBorder="1" applyAlignment="1">
      <alignment horizontal="center" vertical="center" wrapText="1"/>
    </xf>
    <xf numFmtId="0" fontId="35" fillId="8" borderId="7" xfId="12" applyFont="1" applyFill="1" applyBorder="1" applyAlignment="1">
      <alignment horizontal="center" vertical="center" wrapText="1"/>
    </xf>
    <xf numFmtId="4" fontId="11" fillId="0" borderId="0" xfId="12" applyNumberFormat="1" applyFont="1" applyAlignment="1">
      <alignment horizontal="center" vertical="center" wrapText="1"/>
    </xf>
    <xf numFmtId="4" fontId="11" fillId="0" borderId="0" xfId="12" applyNumberFormat="1" applyFont="1" applyAlignment="1">
      <alignment horizontal="right" vertical="center" wrapText="1"/>
    </xf>
    <xf numFmtId="0" fontId="12" fillId="0" borderId="0" xfId="12" applyFont="1" applyAlignment="1">
      <alignment horizontal="center" vertical="center"/>
    </xf>
    <xf numFmtId="0" fontId="35" fillId="7" borderId="31" xfId="5" applyFont="1" applyFill="1" applyBorder="1" applyAlignment="1">
      <alignment horizontal="center" vertical="center" wrapText="1"/>
    </xf>
    <xf numFmtId="0" fontId="35" fillId="7" borderId="26" xfId="5" applyFont="1" applyFill="1" applyBorder="1" applyAlignment="1">
      <alignment horizontal="center" vertical="center" wrapText="1"/>
    </xf>
    <xf numFmtId="0" fontId="35" fillId="7" borderId="45" xfId="5" applyFont="1" applyFill="1" applyBorder="1" applyAlignment="1">
      <alignment horizontal="center" vertical="center" wrapText="1"/>
    </xf>
    <xf numFmtId="0" fontId="35" fillId="8" borderId="25" xfId="12" applyFont="1" applyFill="1" applyBorder="1" applyAlignment="1">
      <alignment horizontal="center" vertical="center" textRotation="90" wrapText="1"/>
    </xf>
  </cellXfs>
  <cellStyles count="13">
    <cellStyle name="Normal" xfId="0" builtinId="0"/>
    <cellStyle name="Normal 2" xfId="12"/>
    <cellStyle name="Normal_Sheet2 2" xfId="5"/>
    <cellStyle name="Обычный 2" xfId="1"/>
    <cellStyle name="Обычный 2 2" xfId="10"/>
    <cellStyle name="Обычный 3" xfId="2"/>
    <cellStyle name="Обычный 4" xfId="4"/>
    <cellStyle name="Обычный 4 2" xfId="9"/>
    <cellStyle name="Обычный 5" xfId="8"/>
    <cellStyle name="Обычный_sume COP FP " xfId="3"/>
    <cellStyle name="Обычный_sume COP FP  2" xfId="6"/>
    <cellStyle name="Обычный_sume LP  2" xfId="7"/>
    <cellStyle name="Процентный 2" xfId="11"/>
  </cellStyles>
  <dxfs count="0"/>
  <tableStyles count="0" defaultTableStyle="TableStyleMedium2" defaultPivotStyle="PivotStyleLight16"/>
  <colors>
    <mruColors>
      <color rgb="FF16365C"/>
      <color rgb="FFDAE3F3"/>
      <color rgb="FFDB4545"/>
      <color rgb="FFC93535"/>
      <color rgb="FFD1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9186046511627909"/>
          <c:y val="2.3809523809523808E-2"/>
          <c:w val="0.59069767441860466"/>
          <c:h val="0.94897959183673475"/>
        </c:manualLayout>
      </c:layout>
      <c:barChart>
        <c:barDir val="bar"/>
        <c:grouping val="clustered"/>
        <c:varyColors val="0"/>
        <c:ser>
          <c:idx val="0"/>
          <c:order val="0"/>
          <c:spPr>
            <a:solidFill>
              <a:schemeClr val="accent5">
                <a:lumMod val="50000"/>
              </a:schemeClr>
            </a:solidFill>
            <a:ln w="9525">
              <a:solidFill>
                <a:srgbClr val="002060"/>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01'!$B$6:$B$24</c:f>
              <c:strCache>
                <c:ptCount val="19"/>
                <c:pt idx="0">
                  <c:v>Anunţ de intenţie</c:v>
                </c:pt>
                <c:pt idx="1">
                  <c:v>Solicitare privind modificarea conţinutului anunţului de publicare</c:v>
                </c:pt>
                <c:pt idx="2">
                  <c:v>Anunț de publicare privind Acord Cadru</c:v>
                </c:pt>
                <c:pt idx="3">
                  <c:v>Darea de seamă privind Acord Cadru</c:v>
                </c:pt>
                <c:pt idx="4">
                  <c:v>Anunţ de publicare pentru licitaţii publice</c:v>
                </c:pt>
                <c:pt idx="5">
                  <c:v>Darea de seamă privind licitaţia publică</c:v>
                </c:pt>
                <c:pt idx="6">
                  <c:v>Anunţ de publicare pentru cererea ofertei de preţ</c:v>
                </c:pt>
                <c:pt idx="7">
                  <c:v>Darea de seamă privind cererea ofertei de preţ cu publicare</c:v>
                </c:pt>
                <c:pt idx="8">
                  <c:v>Dare de seamă privind cererea ofertei de preţ fără publicare</c:v>
                </c:pt>
                <c:pt idx="9">
                  <c:v>Darea de seamă privind contracte de o singură sursă</c:v>
                </c:pt>
                <c:pt idx="10">
                  <c:v>Dare de seamă privind achiziţiile de mică valoare</c:v>
                </c:pt>
                <c:pt idx="11">
                  <c:v>Modificarea dării de seamă</c:v>
                </c:pt>
                <c:pt idx="12">
                  <c:v>Modificarea conţinutului documentelor de licitaţie</c:v>
                </c:pt>
                <c:pt idx="13">
                  <c:v>Contestaţii de diferit gen din partea operatorilor economici</c:v>
                </c:pt>
                <c:pt idx="14">
                  <c:v>Demers de diferit gen</c:v>
                </c:pt>
                <c:pt idx="15">
                  <c:v>Indicaţii de diferit gen</c:v>
                </c:pt>
                <c:pt idx="16">
                  <c:v>Ordin</c:v>
                </c:pt>
                <c:pt idx="17">
                  <c:v>Scrisori de diferit gen</c:v>
                </c:pt>
                <c:pt idx="18">
                  <c:v>Altele</c:v>
                </c:pt>
              </c:strCache>
            </c:strRef>
          </c:cat>
          <c:val>
            <c:numRef>
              <c:f>'Anexa 01'!$D$6:$D$24</c:f>
              <c:numCache>
                <c:formatCode>General</c:formatCode>
                <c:ptCount val="19"/>
                <c:pt idx="0">
                  <c:v>111</c:v>
                </c:pt>
                <c:pt idx="1">
                  <c:v>13</c:v>
                </c:pt>
                <c:pt idx="2">
                  <c:v>28</c:v>
                </c:pt>
                <c:pt idx="3">
                  <c:v>32</c:v>
                </c:pt>
                <c:pt idx="4">
                  <c:v>749</c:v>
                </c:pt>
                <c:pt idx="5">
                  <c:v>769</c:v>
                </c:pt>
                <c:pt idx="6">
                  <c:v>2375</c:v>
                </c:pt>
                <c:pt idx="7">
                  <c:v>2569</c:v>
                </c:pt>
                <c:pt idx="8">
                  <c:v>1087</c:v>
                </c:pt>
                <c:pt idx="9">
                  <c:v>359</c:v>
                </c:pt>
                <c:pt idx="10">
                  <c:v>1463</c:v>
                </c:pt>
                <c:pt idx="11">
                  <c:v>943</c:v>
                </c:pt>
                <c:pt idx="12">
                  <c:v>10</c:v>
                </c:pt>
                <c:pt idx="13">
                  <c:v>468</c:v>
                </c:pt>
                <c:pt idx="14">
                  <c:v>19</c:v>
                </c:pt>
                <c:pt idx="15">
                  <c:v>19</c:v>
                </c:pt>
                <c:pt idx="16">
                  <c:v>6</c:v>
                </c:pt>
                <c:pt idx="17">
                  <c:v>1672</c:v>
                </c:pt>
                <c:pt idx="18">
                  <c:v>329</c:v>
                </c:pt>
              </c:numCache>
            </c:numRef>
          </c:val>
        </c:ser>
        <c:dLbls>
          <c:showLegendKey val="0"/>
          <c:showVal val="0"/>
          <c:showCatName val="0"/>
          <c:showSerName val="0"/>
          <c:showPercent val="0"/>
          <c:showBubbleSize val="0"/>
        </c:dLbls>
        <c:gapWidth val="30"/>
        <c:axId val="215149216"/>
        <c:axId val="307831136"/>
      </c:barChart>
      <c:catAx>
        <c:axId val="215149216"/>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07831136"/>
        <c:crosses val="autoZero"/>
        <c:auto val="1"/>
        <c:lblAlgn val="ctr"/>
        <c:lblOffset val="100"/>
        <c:noMultiLvlLbl val="0"/>
      </c:catAx>
      <c:valAx>
        <c:axId val="307831136"/>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1514921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3.8685430278661975E-2"/>
                  <c:y val="0.1736040589862976"/>
                </c:manualLayout>
              </c:layout>
              <c:tx>
                <c:rich>
                  <a:bodyPr/>
                  <a:lstStyle/>
                  <a:p>
                    <a:fld id="{E96C79EB-6AB6-4843-BC7F-1344BA38C400}" type="CATEGORYNAME">
                      <a:rPr lang="en-US" sz="1000"/>
                      <a:pPr/>
                      <a:t>[CATEGORY NAME]</a:t>
                    </a:fld>
                    <a:r>
                      <a:rPr lang="en-US" sz="1000" baseline="0"/>
                      <a:t>
</a:t>
                    </a:r>
                    <a:fld id="{1CACEB07-D32D-4E47-8F52-77CF30A20385}" type="VALUE">
                      <a:rPr lang="en-US" sz="1000" baseline="0"/>
                      <a:pPr/>
                      <a:t>[VALUE]</a:t>
                    </a:fld>
                    <a:r>
                      <a:rPr lang="en-US" sz="1000" baseline="0"/>
                      <a:t>
</a:t>
                    </a:r>
                    <a:fld id="{12067884-A9AE-436E-9C30-1E127415EDFC}" type="PERCENTAGE">
                      <a:rPr lang="en-US" sz="1000" b="1" baseline="0"/>
                      <a:pPr/>
                      <a:t>[PERCENTAGE]</a:t>
                    </a:fld>
                    <a:endParaRPr lang="en-US" sz="1000"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30183154719248706"/>
                      <c:h val="8.219831159338345E-2"/>
                    </c:manualLayout>
                  </c15:layout>
                  <c15:dlblFieldTable/>
                  <c15:showDataLabelsRange val="0"/>
                </c:ext>
              </c:extLst>
            </c:dLbl>
            <c:dLbl>
              <c:idx val="1"/>
              <c:layout>
                <c:manualLayout>
                  <c:x val="-0.15731775791082209"/>
                  <c:y val="-0.17719895772522107"/>
                </c:manualLayout>
              </c:layout>
              <c:tx>
                <c:rich>
                  <a:bodyPr rot="0" spcFirstLastPara="1" vertOverflow="overflow" horzOverflow="overflow"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47BCB84-D0BA-4B20-93AA-B7BB0DE8B0DB}" type="CATEGORYNAME">
                      <a:rPr lang="en-US" sz="1000"/>
                      <a:pPr algn="r">
                        <a:defRPr/>
                      </a:pPr>
                      <a:t>[CATEGORY NAME]</a:t>
                    </a:fld>
                    <a:r>
                      <a:rPr lang="en-US" sz="1000" baseline="0"/>
                      <a:t>
</a:t>
                    </a:r>
                    <a:fld id="{A7B4DF47-69E6-4933-ADF5-10BFEBCCC5F4}" type="VALUE">
                      <a:rPr lang="en-US" sz="1000" baseline="0"/>
                      <a:pPr algn="r">
                        <a:defRPr/>
                      </a:pPr>
                      <a:t>[VALUE]</a:t>
                    </a:fld>
                    <a:r>
                      <a:rPr lang="en-US" sz="1000" baseline="0"/>
                      <a:t>
</a:t>
                    </a:r>
                    <a:fld id="{5DC7D57E-4761-4D99-AC74-DC5B9CE69A5A}" type="PERCENTAGE">
                      <a:rPr lang="en-US" sz="1000" b="1" baseline="0"/>
                      <a:pPr algn="r">
                        <a:defRPr/>
                      </a:pPr>
                      <a:t>[PERCENTAGE]</a:t>
                    </a:fld>
                    <a:endParaRPr lang="en-US" sz="1000" baseline="0"/>
                  </a:p>
                </c:rich>
              </c:tx>
              <c:numFmt formatCode="#,##0.00%;#,##0.00%;" sourceLinked="0"/>
              <c:spPr>
                <a:noFill/>
                <a:ln w="25400">
                  <a:noFill/>
                </a:ln>
                <a:effectLst/>
              </c:spPr>
              <c:txPr>
                <a:bodyPr rot="0" spcFirstLastPara="1" vertOverflow="overflow" horzOverflow="overflow"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7650536248271884"/>
                      <c:h val="0.12755309571406967"/>
                    </c:manualLayout>
                  </c15:layout>
                  <c15:dlblFieldTable/>
                  <c15:showDataLabelsRange val="0"/>
                </c:ext>
              </c:extLst>
            </c:dLbl>
            <c:dLbl>
              <c:idx val="2"/>
              <c:layout>
                <c:manualLayout>
                  <c:x val="0.23468821232935824"/>
                  <c:y val="-0.17776974080771549"/>
                </c:manualLayout>
              </c:layout>
              <c:tx>
                <c:rich>
                  <a:bodyPr rot="0" spcFirstLastPara="1" vertOverflow="overflow" horzOverflow="overflow"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147F9F48-9B5A-499A-9792-FFC474C99E8D}" type="CATEGORYNAME">
                      <a:rPr lang="en-US" sz="1000"/>
                      <a:pPr algn="l">
                        <a:defRPr/>
                      </a:pPr>
                      <a:t>[CATEGORY NAME]</a:t>
                    </a:fld>
                    <a:r>
                      <a:rPr lang="en-US" sz="1000" baseline="0"/>
                      <a:t>
</a:t>
                    </a:r>
                    <a:fld id="{036131C0-5EDA-4D90-BFDF-970CD4F48C8A}" type="VALUE">
                      <a:rPr lang="en-US" sz="1000" baseline="0"/>
                      <a:pPr algn="l">
                        <a:defRPr/>
                      </a:pPr>
                      <a:t>[VALUE]</a:t>
                    </a:fld>
                    <a:r>
                      <a:rPr lang="en-US" sz="1000" baseline="0"/>
                      <a:t>
</a:t>
                    </a:r>
                    <a:fld id="{7C4BB3B3-C271-4284-91EE-164A877BB019}" type="PERCENTAGE">
                      <a:rPr lang="en-US" sz="1000" b="1" baseline="0"/>
                      <a:pPr algn="l">
                        <a:defRPr/>
                      </a:pPr>
                      <a:t>[PERCENTAGE]</a:t>
                    </a:fld>
                    <a:endParaRPr lang="en-US" sz="1000" baseline="0"/>
                  </a:p>
                </c:rich>
              </c:tx>
              <c:numFmt formatCode="#,##0.00%;#,##0.00%;" sourceLinked="0"/>
              <c:spPr>
                <a:noFill/>
                <a:ln w="25400">
                  <a:noFill/>
                </a:ln>
                <a:effectLst/>
              </c:spPr>
              <c:txPr>
                <a:bodyPr rot="0" spcFirstLastPara="1" vertOverflow="overflow" horzOverflow="overflow"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0287566568685679"/>
                      <c:h val="0.12033755274261604"/>
                    </c:manualLayout>
                  </c15:layout>
                  <c15:dlblFieldTable/>
                  <c15:showDataLabelsRange val="0"/>
                </c:ext>
              </c:extLst>
            </c:dLbl>
            <c:numFmt formatCode="#,##0.00%;#,##0.00%;" sourceLinked="0"/>
            <c:spPr>
              <a:noFill/>
              <a:ln w="25400">
                <a:noFill/>
              </a:ln>
              <a:effectLst/>
            </c:spPr>
            <c:txPr>
              <a:bodyPr rot="0" spcFirstLastPara="1" vertOverflow="overflow" horzOverflow="overflow"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6'!$D$109,'Anexa 6'!$F$109,'Anexa 6'!$H$109)</c:f>
              <c:strCache>
                <c:ptCount val="3"/>
                <c:pt idx="0">
                  <c:v>Suma total contracte</c:v>
                </c:pt>
                <c:pt idx="1">
                  <c:v>Suma total acorduri adiționale de majorare</c:v>
                </c:pt>
                <c:pt idx="2">
                  <c:v>Suma total acorduri adiționale de micșorare / reziliere</c:v>
                </c:pt>
              </c:strCache>
            </c:strRef>
          </c:cat>
          <c:val>
            <c:numRef>
              <c:f>('Anexa 6'!$D$99,'Anexa 6'!$F$99,'Anexa 6'!$H$99)</c:f>
              <c:numCache>
                <c:formatCode>#,##0.00</c:formatCode>
                <c:ptCount val="3"/>
                <c:pt idx="0">
                  <c:v>1085446081.4800003</c:v>
                </c:pt>
                <c:pt idx="1">
                  <c:v>35699303.759999998</c:v>
                </c:pt>
                <c:pt idx="2">
                  <c:v>-20702570.639999997</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0.1079663388379954"/>
                  <c:y val="0.19643927420464846"/>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6D27354A-4540-46E6-A661-724D60E9FB90}" type="CATEGORYNAME">
                      <a:rPr lang="en-US" b="0" baseline="0"/>
                      <a:pPr>
                        <a:defRPr/>
                      </a:pPr>
                      <a:t>[CATEGORY NAME]</a:t>
                    </a:fld>
                    <a:endParaRPr lang="en-US" b="0" baseline="0"/>
                  </a:p>
                  <a:p>
                    <a:pPr>
                      <a:defRPr/>
                    </a:pPr>
                    <a:fld id="{1DA6A166-8610-41CA-956F-B40AABDBC0DB}" type="VALUE">
                      <a:rPr lang="en-US" b="0" baseline="0"/>
                      <a:pPr>
                        <a:defRPr/>
                      </a:pPr>
                      <a:t>[VALUE]</a:t>
                    </a:fld>
                    <a:endParaRPr lang="en-US" b="0" baseline="0"/>
                  </a:p>
                  <a:p>
                    <a:pPr>
                      <a:defRPr/>
                    </a:pPr>
                    <a:fld id="{38E808E2-77C0-44BD-9DAB-D424628054EB}" type="PERCENTAGE">
                      <a:rPr lang="en-US" b="1" baseline="0"/>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4362167514482572"/>
                      <c:h val="0.10331463629893027"/>
                    </c:manualLayout>
                  </c15:layout>
                  <c15:dlblFieldTable/>
                  <c15:showDataLabelsRange val="0"/>
                </c:ext>
              </c:extLst>
            </c:dLbl>
            <c:dLbl>
              <c:idx val="1"/>
              <c:layout>
                <c:manualLayout>
                  <c:x val="-0.11424614724715836"/>
                  <c:y val="-0.1927483115243506"/>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0D92E567-C96F-41A6-BCFB-3BA19289926A}" type="CATEGORYNAME">
                      <a:rPr lang="en-US" sz="1000" b="0" baseline="0"/>
                      <a:pPr algn="r">
                        <a:defRPr/>
                      </a:pPr>
                      <a:t>[CATEGORY NAME]</a:t>
                    </a:fld>
                    <a:endParaRPr lang="en-US" sz="1000" b="0" baseline="0"/>
                  </a:p>
                  <a:p>
                    <a:pPr algn="r">
                      <a:defRPr/>
                    </a:pPr>
                    <a:fld id="{80433FD8-C051-4917-B075-73731D523110}" type="VALUE">
                      <a:rPr lang="en-US" sz="1000" b="0" baseline="0"/>
                      <a:pPr algn="r">
                        <a:defRPr/>
                      </a:pPr>
                      <a:t>[VALUE]</a:t>
                    </a:fld>
                    <a:endParaRPr lang="en-US" sz="1000" b="0" baseline="0"/>
                  </a:p>
                  <a:p>
                    <a:pPr algn="r">
                      <a:defRPr/>
                    </a:pPr>
                    <a:fld id="{7DF9B8B8-D392-414A-BA3E-0447011F3715}" type="PERCENTAGE">
                      <a:rPr lang="en-US" sz="1000" b="1" baseline="0"/>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7780712235873239"/>
                      <c:h val="0.13648559752815709"/>
                    </c:manualLayout>
                  </c15:layout>
                  <c15:dlblFieldTable/>
                  <c15:showDataLabelsRange val="0"/>
                </c:ext>
              </c:extLst>
            </c:dLbl>
            <c:dLbl>
              <c:idx val="2"/>
              <c:layout>
                <c:manualLayout>
                  <c:x val="0.20978461349918809"/>
                  <c:y val="-0.19792589217487055"/>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558062A-6ABD-4CBD-A2DF-E1B0A9698A52}" type="CATEGORYNAME">
                      <a:rPr lang="en-US" sz="1000" b="0" baseline="0"/>
                      <a:pPr algn="l">
                        <a:defRPr/>
                      </a:pPr>
                      <a:t>[CATEGORY NAME]</a:t>
                    </a:fld>
                    <a:endParaRPr lang="en-US" sz="1000" b="0" baseline="0"/>
                  </a:p>
                  <a:p>
                    <a:pPr algn="l">
                      <a:defRPr/>
                    </a:pPr>
                    <a:fld id="{DF7590A4-B371-484D-BA78-E850F0F1B9D1}" type="VALUE">
                      <a:rPr lang="en-US" sz="1000" b="0" baseline="0"/>
                      <a:pPr algn="l">
                        <a:defRPr/>
                      </a:pPr>
                      <a:t>[VALUE]</a:t>
                    </a:fld>
                    <a:endParaRPr lang="en-US" sz="1000" b="0" baseline="0"/>
                  </a:p>
                  <a:p>
                    <a:pPr algn="l">
                      <a:defRPr/>
                    </a:pPr>
                    <a:fld id="{C4E8D235-33B7-4B7E-9EE1-7C3C72D8FF56}"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35292564110420049"/>
                      <c:h val="0.13059589070353547"/>
                    </c:manualLayout>
                  </c15:layout>
                  <c15:dlblFieldTable/>
                  <c15:showDataLabelsRange val="0"/>
                </c:ext>
              </c:extLst>
            </c:dLbl>
            <c:dLbl>
              <c:idx val="3"/>
              <c:layout>
                <c:manualLayout>
                  <c:x val="0.26324131662530509"/>
                  <c:y val="-9.1688475649404577E-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1A1B079-AF9A-4266-A15B-E15CC0F69AC1}" type="CATEGORYNAME">
                      <a:rPr lang="en-US" sz="1000" b="0" baseline="0"/>
                      <a:pPr algn="l">
                        <a:defRPr/>
                      </a:pPr>
                      <a:t>[CATEGORY NAME]</a:t>
                    </a:fld>
                    <a:endParaRPr lang="en-US" sz="1000" b="0" baseline="0"/>
                  </a:p>
                  <a:p>
                    <a:pPr algn="l">
                      <a:defRPr/>
                    </a:pPr>
                    <a:fld id="{1D4B8449-9D2B-4E1E-AE95-3F93DC4A3713}" type="VALUE">
                      <a:rPr lang="en-US" sz="1000" b="0" baseline="0"/>
                      <a:pPr algn="l">
                        <a:defRPr/>
                      </a:pPr>
                      <a:t>[VALUE]</a:t>
                    </a:fld>
                    <a:endParaRPr lang="en-US" sz="1000" b="0" baseline="0"/>
                  </a:p>
                  <a:p>
                    <a:pPr algn="l">
                      <a:defRPr/>
                    </a:pPr>
                    <a:fld id="{47B34E4E-6C1C-40D4-84C7-A6C4911DAC25}"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0342759684222353"/>
                      <c:h val="0.12806291618610965"/>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6'!$C$109,'Anexa 6'!$E$109,'Anexa 6'!$G$109,'Anexa 6'!$I$109)</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6'!$C$99,'Anexa 6'!$E$99,'Anexa 6'!$G$99,'Anexa 6'!$I$99)</c:f>
              <c:numCache>
                <c:formatCode>#,##0.00</c:formatCode>
                <c:ptCount val="4"/>
                <c:pt idx="0" formatCode="General">
                  <c:v>8119</c:v>
                </c:pt>
                <c:pt idx="1">
                  <c:v>204</c:v>
                </c:pt>
                <c:pt idx="2" formatCode="0">
                  <c:v>195</c:v>
                </c:pt>
                <c:pt idx="3" formatCode="General">
                  <c:v>177</c:v>
                </c:pt>
              </c:numCache>
            </c:numRef>
          </c:val>
        </c:ser>
        <c:dLbls>
          <c:showLegendKey val="0"/>
          <c:showVal val="0"/>
          <c:showCatName val="0"/>
          <c:showSerName val="0"/>
          <c:showPercent val="0"/>
          <c:showBubbleSize val="0"/>
          <c:showLeaderLines val="0"/>
        </c:dLbls>
        <c:firstSliceAng val="29"/>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6'!$B$106</c:f>
              <c:strCache>
                <c:ptCount val="1"/>
                <c:pt idx="0">
                  <c:v>% Bunuri</c:v>
                </c:pt>
              </c:strCache>
            </c:strRef>
          </c:tx>
          <c:spPr>
            <a:solidFill>
              <a:schemeClr val="accent5">
                <a:lumMod val="50000"/>
              </a:schemeClr>
            </a:solidFill>
            <a:ln>
              <a:solidFill>
                <a:schemeClr val="accent5">
                  <a:lumMod val="50000"/>
                </a:schemeClr>
              </a:solidFill>
            </a:ln>
            <a:effectLst/>
          </c:spPr>
          <c:invertIfNegative val="0"/>
          <c:dLbls>
            <c:spPr>
              <a:noFill/>
              <a:ln w="25400">
                <a:noFill/>
              </a:ln>
            </c:spPr>
            <c:txPr>
              <a:bodyPr/>
              <a:lstStyle/>
              <a:p>
                <a:pPr>
                  <a:defRPr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6'!$C$109:$K$109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6'!$C$106:$K$106</c:f>
              <c:numCache>
                <c:formatCode>#,##0.00</c:formatCode>
                <c:ptCount val="9"/>
                <c:pt idx="0" formatCode="0.00">
                  <c:v>94.309644044833107</c:v>
                </c:pt>
                <c:pt idx="1">
                  <c:v>66.710022356217991</c:v>
                </c:pt>
                <c:pt idx="2">
                  <c:v>72.058823529411768</c:v>
                </c:pt>
                <c:pt idx="3">
                  <c:v>16.370163937337249</c:v>
                </c:pt>
                <c:pt idx="4">
                  <c:v>70.769230769230774</c:v>
                </c:pt>
                <c:pt idx="5">
                  <c:v>56.484315273419597</c:v>
                </c:pt>
                <c:pt idx="6">
                  <c:v>29.943502824858758</c:v>
                </c:pt>
                <c:pt idx="7">
                  <c:v>91.949396204715356</c:v>
                </c:pt>
                <c:pt idx="8">
                  <c:v>65.269330070647726</c:v>
                </c:pt>
              </c:numCache>
            </c:numRef>
          </c:val>
        </c:ser>
        <c:ser>
          <c:idx val="1"/>
          <c:order val="1"/>
          <c:tx>
            <c:strRef>
              <c:f>'Anexa 6'!$B$107</c:f>
              <c:strCache>
                <c:ptCount val="1"/>
                <c:pt idx="0">
                  <c:v>% Lucrări</c:v>
                </c:pt>
              </c:strCache>
            </c:strRef>
          </c:tx>
          <c:spPr>
            <a:solidFill>
              <a:schemeClr val="accent5">
                <a:lumMod val="20000"/>
                <a:lumOff val="80000"/>
              </a:schemeClr>
            </a:solidFill>
            <a:ln>
              <a:solidFill>
                <a:schemeClr val="accent5">
                  <a:lumMod val="50000"/>
                </a:schemeClr>
              </a:solidFill>
            </a:ln>
            <a:effectLst/>
          </c:spPr>
          <c:invertIfNegative val="0"/>
          <c:dLbls>
            <c:dLbl>
              <c:idx val="0"/>
              <c:layout>
                <c:manualLayout>
                  <c:x val="-5.2578015664514225E-3"/>
                  <c:y val="-9.8117685757253951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5.359571803874418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3.8242309238737896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1159124947826159E-3"/>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6'!$C$109:$K$109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6'!$C$107:$K$107</c:f>
              <c:numCache>
                <c:formatCode>#,##0.00</c:formatCode>
                <c:ptCount val="9"/>
                <c:pt idx="0" formatCode="0.00">
                  <c:v>1.3794802315556103</c:v>
                </c:pt>
                <c:pt idx="1">
                  <c:v>24.438526015802623</c:v>
                </c:pt>
                <c:pt idx="2">
                  <c:v>25.490196078431371</c:v>
                </c:pt>
                <c:pt idx="3">
                  <c:v>81.897356364576922</c:v>
                </c:pt>
                <c:pt idx="4">
                  <c:v>3.0769230769230771</c:v>
                </c:pt>
                <c:pt idx="5">
                  <c:v>37.167658953100911</c:v>
                </c:pt>
                <c:pt idx="6">
                  <c:v>59.322033898305087</c:v>
                </c:pt>
                <c:pt idx="7">
                  <c:v>3.1627372052903966</c:v>
                </c:pt>
                <c:pt idx="8">
                  <c:v>26.063067010370023</c:v>
                </c:pt>
              </c:numCache>
            </c:numRef>
          </c:val>
        </c:ser>
        <c:ser>
          <c:idx val="2"/>
          <c:order val="2"/>
          <c:tx>
            <c:strRef>
              <c:f>'Anexa 6'!$B$108</c:f>
              <c:strCache>
                <c:ptCount val="1"/>
                <c:pt idx="0">
                  <c:v>% Servicii</c:v>
                </c:pt>
              </c:strCache>
            </c:strRef>
          </c:tx>
          <c:spPr>
            <a:solidFill>
              <a:srgbClr val="92D050"/>
            </a:solidFill>
            <a:ln>
              <a:solidFill>
                <a:schemeClr val="accent5">
                  <a:lumMod val="50000"/>
                </a:schemeClr>
              </a:solidFill>
            </a:ln>
          </c:spPr>
          <c:invertIfNegative val="0"/>
          <c:dLbls>
            <c:dLbl>
              <c:idx val="0"/>
              <c:layout>
                <c:manualLayout>
                  <c:x val="-1.9571253015338401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3.7548184340396276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3.1266467414116589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5.4152190513758033E-4"/>
                  <c:y val="1.2982797792924136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6'!$C$109:$K$109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6'!$C$108:$K$108</c:f>
              <c:numCache>
                <c:formatCode>#,##0.00</c:formatCode>
                <c:ptCount val="9"/>
                <c:pt idx="0" formatCode="0.00">
                  <c:v>4.3108757236112822</c:v>
                </c:pt>
                <c:pt idx="1">
                  <c:v>8.851451627979392</c:v>
                </c:pt>
                <c:pt idx="2">
                  <c:v>2.4509803921568629</c:v>
                </c:pt>
                <c:pt idx="3">
                  <c:v>1.7324796980858541</c:v>
                </c:pt>
                <c:pt idx="4">
                  <c:v>26.153846153846153</c:v>
                </c:pt>
                <c:pt idx="5">
                  <c:v>6.3480257734795016</c:v>
                </c:pt>
                <c:pt idx="6">
                  <c:v>10.734463276836157</c:v>
                </c:pt>
                <c:pt idx="7">
                  <c:v>4.8878665899942497</c:v>
                </c:pt>
                <c:pt idx="8">
                  <c:v>8.6676029189822454</c:v>
                </c:pt>
              </c:numCache>
            </c:numRef>
          </c:val>
        </c:ser>
        <c:dLbls>
          <c:showLegendKey val="0"/>
          <c:showVal val="0"/>
          <c:showCatName val="0"/>
          <c:showSerName val="0"/>
          <c:showPercent val="0"/>
          <c:showBubbleSize val="0"/>
        </c:dLbls>
        <c:gapWidth val="30"/>
        <c:axId val="211566256"/>
        <c:axId val="211566816"/>
      </c:barChart>
      <c:catAx>
        <c:axId val="211566256"/>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a:pPr>
            <a:endParaRPr lang="ro-RO"/>
          </a:p>
        </c:txPr>
        <c:crossAx val="211566816"/>
        <c:crosses val="autoZero"/>
        <c:auto val="1"/>
        <c:lblAlgn val="ctr"/>
        <c:lblOffset val="100"/>
        <c:noMultiLvlLbl val="0"/>
      </c:catAx>
      <c:valAx>
        <c:axId val="21156681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a:pPr>
            <a:endParaRPr lang="ro-RO"/>
          </a:p>
        </c:txPr>
        <c:crossAx val="211566256"/>
        <c:crosses val="autoZero"/>
        <c:crossBetween val="between"/>
      </c:valAx>
      <c:spPr>
        <a:noFill/>
        <a:ln w="25400">
          <a:noFill/>
        </a:ln>
      </c:spPr>
    </c:plotArea>
    <c:legend>
      <c:legendPos val="b"/>
      <c:layout>
        <c:manualLayout>
          <c:xMode val="edge"/>
          <c:yMode val="edge"/>
          <c:x val="0.38514000778804386"/>
          <c:y val="0.96341580476734467"/>
          <c:w val="0.30901036214403838"/>
          <c:h val="2.3491299225376738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2.3332534831269118E-2"/>
                  <c:y val="0.17117371457906999"/>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BB5235DB-FCBA-4CD9-805F-AD21B4D2B546}" type="CATEGORYNAME">
                      <a:rPr lang="en-US" sz="1000" b="0"/>
                      <a:pPr>
                        <a:defRPr/>
                      </a:pPr>
                      <a:t>[CATEGORY NAME]</a:t>
                    </a:fld>
                    <a:endParaRPr lang="en-US" sz="1000" b="0" baseline="0"/>
                  </a:p>
                  <a:p>
                    <a:pPr>
                      <a:defRPr/>
                    </a:pPr>
                    <a:fld id="{22069877-9F08-4114-97C4-E3A5CF5FC20C}" type="VALUE">
                      <a:rPr lang="en-US" sz="1000" b="0"/>
                      <a:pPr>
                        <a:defRPr/>
                      </a:pPr>
                      <a:t>[VALUE]</a:t>
                    </a:fld>
                    <a:endParaRPr lang="en-US" sz="1000" b="0" baseline="0"/>
                  </a:p>
                  <a:p>
                    <a:pPr>
                      <a:defRPr/>
                    </a:pPr>
                    <a:fld id="{2E5B3B6F-3333-40FB-8B33-33C3B9B143D4}" type="PERCENTAGE">
                      <a:rPr lang="en-US" sz="1000" b="1"/>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4357689676383348"/>
                      <c:h val="9.5534005985184203E-2"/>
                    </c:manualLayout>
                  </c15:layout>
                  <c15:dlblFieldTable/>
                  <c15:showDataLabelsRange val="0"/>
                </c:ext>
              </c:extLst>
            </c:dLbl>
            <c:dLbl>
              <c:idx val="1"/>
              <c:layout>
                <c:manualLayout>
                  <c:x val="-0.15104482601147309"/>
                  <c:y val="-0.17347468185331211"/>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8747AD76-4595-425D-9154-E7A5ADAFE1B0}" type="CATEGORYNAME">
                      <a:rPr lang="en-US" sz="1000" b="0"/>
                      <a:pPr algn="r">
                        <a:defRPr/>
                      </a:pPr>
                      <a:t>[CATEGORY NAME]</a:t>
                    </a:fld>
                    <a:endParaRPr lang="en-US" sz="1000" b="0" baseline="0"/>
                  </a:p>
                  <a:p>
                    <a:pPr algn="r">
                      <a:defRPr/>
                    </a:pPr>
                    <a:fld id="{0404B7DE-EB0B-479A-9B4C-FAC1398272F2}" type="VALUE">
                      <a:rPr lang="en-US" sz="1000" b="0"/>
                      <a:pPr algn="r">
                        <a:defRPr/>
                      </a:pPr>
                      <a:t>[VALUE]</a:t>
                    </a:fld>
                    <a:endParaRPr lang="en-US" sz="1000" b="0" baseline="0"/>
                  </a:p>
                  <a:p>
                    <a:pPr algn="r">
                      <a:defRPr/>
                    </a:pPr>
                    <a:fld id="{55D7E22D-3830-4CF1-8EE6-06EF093DE546}" type="PERCENTAGE">
                      <a:rPr lang="en-US" sz="1000" b="1"/>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8157980900630958"/>
                      <c:h val="0.13076002190373684"/>
                    </c:manualLayout>
                  </c15:layout>
                  <c15:dlblFieldTable/>
                  <c15:showDataLabelsRange val="0"/>
                </c:ext>
              </c:extLst>
            </c:dLbl>
            <c:dLbl>
              <c:idx val="2"/>
              <c:layout>
                <c:manualLayout>
                  <c:x val="0.19470196777458837"/>
                  <c:y val="-0.17840078540445947"/>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A9BD09F4-DC22-47A3-B9B2-2E5324AD6AAC}" type="CATEGORYNAME">
                      <a:rPr lang="en-US" sz="1000" b="0"/>
                      <a:pPr algn="l">
                        <a:defRPr/>
                      </a:pPr>
                      <a:t>[CATEGORY NAME]</a:t>
                    </a:fld>
                    <a:endParaRPr lang="en-US" sz="1000" b="0" baseline="0"/>
                  </a:p>
                  <a:p>
                    <a:pPr algn="l">
                      <a:defRPr/>
                    </a:pPr>
                    <a:fld id="{FEAE5017-EBA0-41A0-BC10-4D6CC1BE6755}" type="VALUE">
                      <a:rPr lang="en-US" sz="1000" b="0"/>
                      <a:pPr algn="l">
                        <a:defRPr/>
                      </a:pPr>
                      <a:t>[VALUE]</a:t>
                    </a:fld>
                    <a:endParaRPr lang="en-US" sz="1000" b="0" baseline="0"/>
                  </a:p>
                  <a:p>
                    <a:pPr algn="l">
                      <a:defRPr/>
                    </a:pPr>
                    <a:fld id="{D56AD53E-EF85-4E56-8356-4B9C6F06127D}" type="PERCENTAGE">
                      <a:rPr lang="en-US" sz="1000" b="1"/>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3888535016322372"/>
                      <c:h val="0.12583224758775655"/>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0"/>
            <c:showCatName val="0"/>
            <c:showSerName val="0"/>
            <c:showPercent val="0"/>
            <c:showBubbleSize val="0"/>
            <c:separator>
</c:separator>
            <c:extLst>
              <c:ext xmlns:c15="http://schemas.microsoft.com/office/drawing/2012/chart" uri="{CE6537A1-D6FC-4f65-9D91-7224C49458BB}"/>
            </c:extLst>
          </c:dLbls>
          <c:cat>
            <c:strRef>
              <c:f>('Anexa 7'!$D$159,'Anexa 7'!$F$159,'Anexa 7'!$H$159)</c:f>
              <c:strCache>
                <c:ptCount val="3"/>
                <c:pt idx="0">
                  <c:v>Suma total contracte</c:v>
                </c:pt>
                <c:pt idx="1">
                  <c:v>Suma total acorduri adiționale de majorare</c:v>
                </c:pt>
                <c:pt idx="2">
                  <c:v>Suma total acorduri adiționale de micșorare / reziliere</c:v>
                </c:pt>
              </c:strCache>
            </c:strRef>
          </c:cat>
          <c:val>
            <c:numRef>
              <c:f>('Anexa 7'!$D$149,'Anexa 7'!$F$149,'Anexa 7'!$H$149)</c:f>
              <c:numCache>
                <c:formatCode>#,##0.00</c:formatCode>
                <c:ptCount val="3"/>
                <c:pt idx="0">
                  <c:v>362126724.66999972</c:v>
                </c:pt>
                <c:pt idx="1">
                  <c:v>5144427.92</c:v>
                </c:pt>
                <c:pt idx="2">
                  <c:v>-4990473.9500000011</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0.11378824443981976"/>
                  <c:y val="0.18729998497886854"/>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81D0C551-E13F-4CB7-9EC1-136DCF28925F}" type="CATEGORYNAME">
                      <a:rPr lang="en-US" b="0" baseline="0"/>
                      <a:pPr>
                        <a:defRPr/>
                      </a:pPr>
                      <a:t>[CATEGORY NAME]</a:t>
                    </a:fld>
                    <a:endParaRPr lang="en-US" b="0" baseline="0"/>
                  </a:p>
                  <a:p>
                    <a:pPr>
                      <a:defRPr/>
                    </a:pPr>
                    <a:fld id="{1B03A19D-C69F-4666-A18A-3959455EF601}" type="VALUE">
                      <a:rPr lang="en-US" b="0" baseline="0"/>
                      <a:pPr>
                        <a:defRPr/>
                      </a:pPr>
                      <a:t>[VALUE]</a:t>
                    </a:fld>
                    <a:endParaRPr lang="en-US" b="0" baseline="0"/>
                  </a:p>
                  <a:p>
                    <a:pPr>
                      <a:defRPr/>
                    </a:pPr>
                    <a:fld id="{11C27CEF-43DA-40EB-BE78-EA266003B8C8}" type="PERCENTAGE">
                      <a:rPr lang="en-US" b="1" baseline="0"/>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790157701850377"/>
                      <c:h val="0.10264391749666082"/>
                    </c:manualLayout>
                  </c15:layout>
                  <c15:dlblFieldTable/>
                  <c15:showDataLabelsRange val="0"/>
                </c:ext>
              </c:extLst>
            </c:dLbl>
            <c:dLbl>
              <c:idx val="1"/>
              <c:layout>
                <c:manualLayout>
                  <c:x val="-0.17289538446762107"/>
                  <c:y val="-0.17441564712029173"/>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4888BBE1-39C4-46A3-82A8-90D27ABB0EC9}" type="CATEGORYNAME">
                      <a:rPr lang="en-US" sz="1000" b="0" baseline="0"/>
                      <a:pPr algn="r">
                        <a:defRPr/>
                      </a:pPr>
                      <a:t>[CATEGORY NAME]</a:t>
                    </a:fld>
                    <a:endParaRPr lang="en-US" sz="1000" b="0" baseline="0"/>
                  </a:p>
                  <a:p>
                    <a:pPr algn="r">
                      <a:defRPr/>
                    </a:pPr>
                    <a:fld id="{CC3330BE-E658-4E51-82FA-5587EC9E4D6F}" type="VALUE">
                      <a:rPr lang="en-US" sz="1000" b="0" baseline="0"/>
                      <a:pPr algn="r">
                        <a:defRPr/>
                      </a:pPr>
                      <a:t>[VALUE]</a:t>
                    </a:fld>
                    <a:endParaRPr lang="en-US" sz="1000" b="0" baseline="0"/>
                  </a:p>
                  <a:p>
                    <a:pPr algn="r">
                      <a:defRPr/>
                    </a:pPr>
                    <a:fld id="{AEA6A4DE-2407-4656-937F-6E8EAEA907B1}" type="PERCENTAGE">
                      <a:rPr lang="en-US" sz="1000" b="1" baseline="0"/>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365597884284374"/>
                      <c:h val="9.6641534651044261E-2"/>
                    </c:manualLayout>
                  </c15:layout>
                  <c15:dlblFieldTable/>
                  <c15:showDataLabelsRange val="0"/>
                </c:ext>
              </c:extLst>
            </c:dLbl>
            <c:dLbl>
              <c:idx val="2"/>
              <c:layout>
                <c:manualLayout>
                  <c:x val="0.21558735353789782"/>
                  <c:y val="-0.1816891368794728"/>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27E391EF-5958-4965-8AA5-67A0879B8A50}" type="CATEGORYNAME">
                      <a:rPr lang="en-US" sz="1000" b="0" baseline="0"/>
                      <a:pPr algn="l">
                        <a:defRPr/>
                      </a:pPr>
                      <a:t>[CATEGORY NAME]</a:t>
                    </a:fld>
                    <a:endParaRPr lang="en-US" sz="1000" b="0" baseline="0"/>
                  </a:p>
                  <a:p>
                    <a:pPr algn="l">
                      <a:defRPr/>
                    </a:pPr>
                    <a:fld id="{A5E4FD5B-DCFE-46FA-998D-EA80D5DEBFC3}" type="VALUE">
                      <a:rPr lang="en-US" sz="1000" b="0" baseline="0"/>
                      <a:pPr algn="l">
                        <a:defRPr/>
                      </a:pPr>
                      <a:t>[VALUE]</a:t>
                    </a:fld>
                    <a:endParaRPr lang="en-US" sz="1000" b="0" baseline="0"/>
                  </a:p>
                  <a:p>
                    <a:pPr algn="l">
                      <a:defRPr/>
                    </a:pPr>
                    <a:fld id="{CC3B97C9-3E34-4B12-9260-8A23C87CF3FB}"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6837488741936111"/>
                      <c:h val="0.13571253233633562"/>
                    </c:manualLayout>
                  </c15:layout>
                  <c15:dlblFieldTable/>
                  <c15:showDataLabelsRange val="0"/>
                </c:ext>
              </c:extLst>
            </c:dLbl>
            <c:dLbl>
              <c:idx val="3"/>
              <c:layout>
                <c:manualLayout>
                  <c:x val="0.23220122214761313"/>
                  <c:y val="-6.2599652561415475E-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997E057F-2935-473B-B221-6F4A6C434436}" type="CATEGORYNAME">
                      <a:rPr lang="en-US" sz="1000" b="0" baseline="0"/>
                      <a:pPr algn="l">
                        <a:defRPr/>
                      </a:pPr>
                      <a:t>[CATEGORY NAME]</a:t>
                    </a:fld>
                    <a:endParaRPr lang="en-US" sz="1000" b="0" baseline="0"/>
                  </a:p>
                  <a:p>
                    <a:pPr algn="l">
                      <a:defRPr/>
                    </a:pPr>
                    <a:fld id="{E8C94DE8-3164-4279-9B4A-528085180205}" type="VALUE">
                      <a:rPr lang="en-US" sz="1000" b="0" baseline="0"/>
                      <a:pPr algn="l">
                        <a:defRPr/>
                      </a:pPr>
                      <a:t>[VALUE]</a:t>
                    </a:fld>
                    <a:endParaRPr lang="en-US" sz="1000" b="0" baseline="0"/>
                  </a:p>
                  <a:p>
                    <a:pPr algn="l">
                      <a:defRPr/>
                    </a:pPr>
                    <a:fld id="{41785FD6-2B70-4451-BE27-F44CAF46E0B5}"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8517179184880345"/>
                      <c:h val="0.13079117808115709"/>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0"/>
            <c:showCatName val="0"/>
            <c:showSerName val="0"/>
            <c:showPercent val="0"/>
            <c:showBubbleSize val="0"/>
            <c:separator>
</c:separator>
            <c:extLst>
              <c:ext xmlns:c15="http://schemas.microsoft.com/office/drawing/2012/chart" uri="{CE6537A1-D6FC-4f65-9D91-7224C49458BB}"/>
            </c:extLst>
          </c:dLbls>
          <c:cat>
            <c:strRef>
              <c:f>('Anexa 7'!$C$159,'Anexa 7'!$E$159,'Anexa 7'!$G$159,'Anexa 7'!$I$159)</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7'!$C$149,'Anexa 7'!$E$149,'Anexa 7'!$G$149,'Anexa 7'!$I$149)</c:f>
              <c:numCache>
                <c:formatCode>General</c:formatCode>
                <c:ptCount val="4"/>
                <c:pt idx="0">
                  <c:v>4838</c:v>
                </c:pt>
                <c:pt idx="1">
                  <c:v>260</c:v>
                </c:pt>
                <c:pt idx="2">
                  <c:v>260</c:v>
                </c:pt>
                <c:pt idx="3">
                  <c:v>156</c:v>
                </c:pt>
              </c:numCache>
            </c:numRef>
          </c:val>
        </c:ser>
        <c:dLbls>
          <c:showLegendKey val="0"/>
          <c:showVal val="0"/>
          <c:showCatName val="0"/>
          <c:showSerName val="0"/>
          <c:showPercent val="0"/>
          <c:showBubbleSize val="0"/>
          <c:showLeaderLines val="1"/>
        </c:dLbls>
        <c:firstSliceAng val="43"/>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6335540465022"/>
          <c:y val="4.1903255582658783E-2"/>
          <c:w val="0.7794116949884391"/>
          <c:h val="0.88107093477779563"/>
        </c:manualLayout>
      </c:layout>
      <c:barChart>
        <c:barDir val="bar"/>
        <c:grouping val="clustered"/>
        <c:varyColors val="0"/>
        <c:ser>
          <c:idx val="0"/>
          <c:order val="0"/>
          <c:tx>
            <c:strRef>
              <c:f>'Anexa 7'!$B$156</c:f>
              <c:strCache>
                <c:ptCount val="1"/>
                <c:pt idx="0">
                  <c:v>% Bunuri</c:v>
                </c:pt>
              </c:strCache>
            </c:strRef>
          </c:tx>
          <c:spPr>
            <a:solidFill>
              <a:schemeClr val="accent5">
                <a:lumMod val="50000"/>
              </a:schemeClr>
            </a:solidFill>
            <a:ln>
              <a:solidFill>
                <a:schemeClr val="accent5">
                  <a:lumMod val="50000"/>
                </a:schemeClr>
              </a:solidFill>
            </a:ln>
            <a:effectLst/>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7'!$C$159:$K$159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7'!$C$156:$K$156</c:f>
              <c:numCache>
                <c:formatCode>0.00</c:formatCode>
                <c:ptCount val="9"/>
                <c:pt idx="0">
                  <c:v>83.526250516742451</c:v>
                </c:pt>
                <c:pt idx="1">
                  <c:v>46.297870543187102</c:v>
                </c:pt>
                <c:pt idx="2">
                  <c:v>73.461538461538467</c:v>
                </c:pt>
                <c:pt idx="3">
                  <c:v>13.304675478862576</c:v>
                </c:pt>
                <c:pt idx="4">
                  <c:v>94.230769230769226</c:v>
                </c:pt>
                <c:pt idx="5">
                  <c:v>46.108909355192615</c:v>
                </c:pt>
                <c:pt idx="6">
                  <c:v>43.589743589743591</c:v>
                </c:pt>
                <c:pt idx="7">
                  <c:v>82.426550598476609</c:v>
                </c:pt>
                <c:pt idx="8">
                  <c:v>45.831966292907175</c:v>
                </c:pt>
              </c:numCache>
            </c:numRef>
          </c:val>
        </c:ser>
        <c:ser>
          <c:idx val="1"/>
          <c:order val="1"/>
          <c:tx>
            <c:strRef>
              <c:f>'Anexa 7'!$B$157</c:f>
              <c:strCache>
                <c:ptCount val="1"/>
                <c:pt idx="0">
                  <c:v>% Lucrări</c:v>
                </c:pt>
              </c:strCache>
            </c:strRef>
          </c:tx>
          <c:spPr>
            <a:solidFill>
              <a:schemeClr val="accent5">
                <a:lumMod val="20000"/>
                <a:lumOff val="80000"/>
              </a:schemeClr>
            </a:solidFill>
            <a:ln>
              <a:solidFill>
                <a:schemeClr val="accent5">
                  <a:lumMod val="50000"/>
                </a:schemeClr>
              </a:solidFill>
            </a:ln>
            <a:effectLst/>
          </c:spPr>
          <c:invertIfNegative val="0"/>
          <c:dLbls>
            <c:dLbl>
              <c:idx val="0"/>
              <c:layout>
                <c:manualLayout>
                  <c:x val="2.3199276493039512E-3"/>
                  <c:y val="1.289930981582629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7'!$C$159:$K$159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7'!$C$157:$K$157</c:f>
              <c:numCache>
                <c:formatCode>0.00</c:formatCode>
                <c:ptCount val="9"/>
                <c:pt idx="0">
                  <c:v>9.8801157503100452</c:v>
                </c:pt>
                <c:pt idx="1">
                  <c:v>45.377975643677601</c:v>
                </c:pt>
                <c:pt idx="2">
                  <c:v>21.53846153846154</c:v>
                </c:pt>
                <c:pt idx="3">
                  <c:v>82.942197973297681</c:v>
                </c:pt>
                <c:pt idx="4">
                  <c:v>4.2307692307692308</c:v>
                </c:pt>
                <c:pt idx="5">
                  <c:v>52.385815178937051</c:v>
                </c:pt>
                <c:pt idx="6">
                  <c:v>49.358974358974358</c:v>
                </c:pt>
                <c:pt idx="7">
                  <c:v>11.2803772216177</c:v>
                </c:pt>
                <c:pt idx="8">
                  <c:v>45.814857881210258</c:v>
                </c:pt>
              </c:numCache>
            </c:numRef>
          </c:val>
        </c:ser>
        <c:ser>
          <c:idx val="2"/>
          <c:order val="2"/>
          <c:tx>
            <c:strRef>
              <c:f>'Anexa 7'!$B$158</c:f>
              <c:strCache>
                <c:ptCount val="1"/>
                <c:pt idx="0">
                  <c:v>% Servicii</c:v>
                </c:pt>
              </c:strCache>
            </c:strRef>
          </c:tx>
          <c:spPr>
            <a:solidFill>
              <a:srgbClr val="92D050"/>
            </a:solidFill>
            <a:ln>
              <a:solidFill>
                <a:schemeClr val="accent5">
                  <a:lumMod val="50000"/>
                </a:schemeClr>
              </a:solidFill>
            </a:ln>
          </c:spPr>
          <c:invertIfNegative val="0"/>
          <c:dLbls>
            <c:dLbl>
              <c:idx val="2"/>
              <c:layout>
                <c:manualLayout>
                  <c:x val="-3.721359502802662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5.8249475572310218E-4"/>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3.0663566844156506E-3"/>
                  <c:y val="-1.289930981582629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a:solidFill>
                      <a:sysClr val="windowText" lastClr="000000"/>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7'!$C$159:$K$159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7'!$C$158:$K$158</c:f>
              <c:numCache>
                <c:formatCode>0.00</c:formatCode>
                <c:ptCount val="9"/>
                <c:pt idx="0">
                  <c:v>6.5936337329474988</c:v>
                </c:pt>
                <c:pt idx="1">
                  <c:v>8.3241538131353696</c:v>
                </c:pt>
                <c:pt idx="2">
                  <c:v>5</c:v>
                </c:pt>
                <c:pt idx="3">
                  <c:v>3.7531265478397451</c:v>
                </c:pt>
                <c:pt idx="4">
                  <c:v>1.5384615384615385</c:v>
                </c:pt>
                <c:pt idx="5">
                  <c:v>1.5052754658703302</c:v>
                </c:pt>
                <c:pt idx="6">
                  <c:v>7.0512820512820511</c:v>
                </c:pt>
                <c:pt idx="7">
                  <c:v>6.2930721799056943</c:v>
                </c:pt>
                <c:pt idx="8">
                  <c:v>8.3531758258826319</c:v>
                </c:pt>
              </c:numCache>
            </c:numRef>
          </c:val>
        </c:ser>
        <c:dLbls>
          <c:showLegendKey val="0"/>
          <c:showVal val="0"/>
          <c:showCatName val="0"/>
          <c:showSerName val="0"/>
          <c:showPercent val="0"/>
          <c:showBubbleSize val="0"/>
        </c:dLbls>
        <c:gapWidth val="30"/>
        <c:axId val="320438384"/>
        <c:axId val="320438944"/>
      </c:barChart>
      <c:catAx>
        <c:axId val="320438384"/>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320438944"/>
        <c:crosses val="autoZero"/>
        <c:auto val="1"/>
        <c:lblAlgn val="ctr"/>
        <c:lblOffset val="100"/>
        <c:noMultiLvlLbl val="0"/>
      </c:catAx>
      <c:valAx>
        <c:axId val="3204389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320438384"/>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6.7618198396985407E-2"/>
          <c:y val="0.1290940545475294"/>
          <c:w val="0.81869834408894671"/>
          <c:h val="0.74181189090494126"/>
        </c:manualLayout>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9.0265360930464437E-3"/>
                  <c:y val="0.17537738217505403"/>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r>
                      <a:rPr lang="en-US" baseline="0"/>
                      <a:t>Suma total contracte
</a:t>
                    </a:r>
                    <a:fld id="{B7B504B3-75BA-42B7-9646-61ECC7C02A18}" type="VALUE">
                      <a:rPr lang="en-US" baseline="0"/>
                      <a:pPr>
                        <a:defRPr/>
                      </a:pPr>
                      <a:t>[VALUE]</a:t>
                    </a:fld>
                    <a:r>
                      <a:rPr lang="en-US" baseline="0"/>
                      <a:t>
</a:t>
                    </a:r>
                    <a:fld id="{9674AC60-3715-4E24-9426-DF9738EEC978}" type="PERCENTAGE">
                      <a:rPr lang="en-US" b="1" baseline="0"/>
                      <a:pP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8553181335892003"/>
                      <c:h val="9.4819976771196288E-2"/>
                    </c:manualLayout>
                  </c15:layout>
                  <c15:dlblFieldTable/>
                  <c15:showDataLabelsRange val="0"/>
                </c:ext>
              </c:extLst>
            </c:dLbl>
            <c:dLbl>
              <c:idx val="1"/>
              <c:layout>
                <c:manualLayout>
                  <c:x val="-0.18551856161933694"/>
                  <c:y val="-0.17788793792080337"/>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r>
                      <a:rPr lang="en-US" baseline="0"/>
                      <a:t>Suma total acorduri aditionale de majorare
</a:t>
                    </a:r>
                    <a:fld id="{3FC2BE48-6526-4F1B-AE61-F9190A22368A}" type="VALUE">
                      <a:rPr lang="en-US" baseline="0"/>
                      <a:pPr algn="r">
                        <a:defRPr/>
                      </a:pPr>
                      <a:t>[VALUE]</a:t>
                    </a:fld>
                    <a:r>
                      <a:rPr lang="en-US" baseline="0"/>
                      <a:t>
</a:t>
                    </a:r>
                    <a:fld id="{5A22CA7F-A29B-4C26-A675-CAE6F85B6CD2}"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5819063883809144"/>
                      <c:h val="0.1259698276845829"/>
                    </c:manualLayout>
                  </c15:layout>
                  <c15:dlblFieldTable/>
                  <c15:showDataLabelsRange val="0"/>
                </c:ext>
              </c:extLst>
            </c:dLbl>
            <c:dLbl>
              <c:idx val="2"/>
              <c:layout>
                <c:manualLayout>
                  <c:x val="0.20221258331192285"/>
                  <c:y val="-0.1776144242839210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16DEFE11-E7A5-4688-9F0D-A83260B90155}" type="CATEGORYNAME">
                      <a:rPr lang="en-US"/>
                      <a:pPr algn="l">
                        <a:defRPr/>
                      </a:pPr>
                      <a:t>[CATEGORY NAME]</a:t>
                    </a:fld>
                    <a:r>
                      <a:rPr lang="en-US" baseline="0"/>
                      <a:t>
</a:t>
                    </a:r>
                    <a:fld id="{BBFF3018-5ECD-4EF1-9679-FBF683E0AFD4}" type="VALUE">
                      <a:rPr lang="en-US" baseline="0"/>
                      <a:pPr algn="l">
                        <a:defRPr/>
                      </a:pPr>
                      <a:t>[VALUE]</a:t>
                    </a:fld>
                    <a:r>
                      <a:rPr lang="en-US" baseline="0"/>
                      <a:t>
</a:t>
                    </a:r>
                    <a:fld id="{68A8DFA8-D123-4AB4-851F-2C67215EFEC1}"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8701493067718562"/>
                      <c:h val="0.12644608448334202"/>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8'!$D$109,'Anexa 8'!$F$109,'Anexa 8'!$H$109)</c:f>
              <c:strCache>
                <c:ptCount val="3"/>
                <c:pt idx="0">
                  <c:v>Suma total contracte</c:v>
                </c:pt>
                <c:pt idx="1">
                  <c:v>Suma total acorduri adiționale de majorare</c:v>
                </c:pt>
                <c:pt idx="2">
                  <c:v>Suma total acorduri adiționale de micșorare / reziliere</c:v>
                </c:pt>
              </c:strCache>
            </c:strRef>
          </c:cat>
          <c:val>
            <c:numRef>
              <c:f>('Anexa 8'!$D$99,'Anexa 8'!$F$99,'Anexa 8'!$H$99)</c:f>
              <c:numCache>
                <c:formatCode>#,##0.00</c:formatCode>
                <c:ptCount val="3"/>
                <c:pt idx="0">
                  <c:v>84394025.399999991</c:v>
                </c:pt>
                <c:pt idx="1">
                  <c:v>186359.66999999998</c:v>
                </c:pt>
                <c:pt idx="2">
                  <c:v>-203211.72999999998</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9.5052083333333329E-2"/>
                  <c:y val="0.18343891361405912"/>
                </c:manualLayout>
              </c:layout>
              <c:tx>
                <c:rich>
                  <a:bodyPr rot="0" spcFirstLastPara="1" vertOverflow="ellipsis" vert="horz" wrap="square" lIns="38100" tIns="19050" rIns="38100" bIns="19050" anchor="ctr" anchorCtr="0">
                    <a:noAutofit/>
                  </a:bodyPr>
                  <a:lstStyle/>
                  <a:p>
                    <a:pPr algn="ctr">
                      <a:defRPr sz="1000" b="0" i="0" u="none" strike="noStrike" kern="1200" baseline="0">
                        <a:solidFill>
                          <a:srgbClr val="000000"/>
                        </a:solidFill>
                        <a:latin typeface="Calibri"/>
                        <a:ea typeface="Calibri"/>
                        <a:cs typeface="Calibri"/>
                      </a:defRPr>
                    </a:pPr>
                    <a:fld id="{2758E93C-8228-4B46-B56C-6AE04AE34084}" type="CATEGORYNAME">
                      <a:rPr lang="en-US"/>
                      <a:pPr algn="ctr">
                        <a:defRPr/>
                      </a:pPr>
                      <a:t>[CATEGORY NAME]</a:t>
                    </a:fld>
                    <a:r>
                      <a:rPr lang="en-US" baseline="0"/>
                      <a:t>
</a:t>
                    </a:r>
                    <a:fld id="{B91ED6FB-7C00-46AE-B041-99BD01AACDC9}" type="VALUE">
                      <a:rPr lang="en-US" baseline="0"/>
                      <a:pPr algn="ctr">
                        <a:defRPr/>
                      </a:pPr>
                      <a:t>[VALUE]</a:t>
                    </a:fld>
                    <a:r>
                      <a:rPr lang="en-US" baseline="0"/>
                      <a:t>
</a:t>
                    </a:r>
                    <a:fld id="{50047307-7DC9-4D9A-88BE-ABF353E0148B}" type="PERCENTAGE">
                      <a:rPr lang="en-US" b="1" baseline="0"/>
                      <a:pPr algn="ct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1859375"/>
                      <c:h val="0.1110801393728223"/>
                    </c:manualLayout>
                  </c15:layout>
                  <c15:dlblFieldTable/>
                  <c15:showDataLabelsRange val="0"/>
                </c:ext>
              </c:extLst>
            </c:dLbl>
            <c:dLbl>
              <c:idx val="1"/>
              <c:layout>
                <c:manualLayout>
                  <c:x val="-0.10286458333333333"/>
                  <c:y val="-0.19045997945908935"/>
                </c:manualLayout>
              </c:layout>
              <c:tx>
                <c:rich>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fld id="{0698DAC0-7579-4230-9BD4-259F7A013CFD}" type="CATEGORYNAME">
                      <a:rPr lang="en-US"/>
                      <a:pPr algn="r">
                        <a:defRPr/>
                      </a:pPr>
                      <a:t>[CATEGORY NAME]</a:t>
                    </a:fld>
                    <a:r>
                      <a:rPr lang="en-US" baseline="0"/>
                      <a:t>
</a:t>
                    </a:r>
                    <a:fld id="{C60E558D-64B6-4780-8333-7CD9F1D1DFA5}" type="VALUE">
                      <a:rPr lang="en-US" baseline="0"/>
                      <a:pPr algn="r">
                        <a:defRPr/>
                      </a:pPr>
                      <a:t>[VALUE]</a:t>
                    </a:fld>
                    <a:r>
                      <a:rPr lang="en-US" baseline="0"/>
                      <a:t>
</a:t>
                    </a:r>
                    <a:fld id="{246119B6-F62D-4E30-AFC7-2D97EDFE3A34}"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7894520997375327"/>
                      <c:h val="0.14872250724756966"/>
                    </c:manualLayout>
                  </c15:layout>
                  <c15:dlblFieldTable/>
                  <c15:showDataLabelsRange val="0"/>
                </c:ext>
              </c:extLst>
            </c:dLbl>
            <c:dLbl>
              <c:idx val="2"/>
              <c:layout>
                <c:manualLayout>
                  <c:x val="0.19661458333333334"/>
                  <c:y val="-0.17693352355345826"/>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127B4D4-AEEF-465F-877F-AE051344B3C4}" type="CATEGORYNAME">
                      <a:rPr lang="en-US"/>
                      <a:pPr algn="l">
                        <a:defRPr/>
                      </a:pPr>
                      <a:t>[CATEGORY NAME]</a:t>
                    </a:fld>
                    <a:r>
                      <a:rPr lang="en-US" baseline="0"/>
                      <a:t>
</a:t>
                    </a:r>
                    <a:fld id="{ADE00FAA-8A46-4CDC-8B25-E538D6A748FD}" type="VALUE">
                      <a:rPr lang="en-US" baseline="0"/>
                      <a:pPr algn="l">
                        <a:defRPr/>
                      </a:pPr>
                      <a:t>[VALUE]</a:t>
                    </a:fld>
                    <a:r>
                      <a:rPr lang="en-US" baseline="0"/>
                      <a:t>
</a:t>
                    </a:r>
                    <a:fld id="{B1531A68-AA6B-47BC-B2D7-BB5F32F2B9F4}"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582020997375327"/>
                      <c:h val="0.12364692218350753"/>
                    </c:manualLayout>
                  </c15:layout>
                  <c15:dlblFieldTable/>
                  <c15:showDataLabelsRange val="0"/>
                </c:ext>
              </c:extLst>
            </c:dLbl>
            <c:dLbl>
              <c:idx val="3"/>
              <c:layout>
                <c:manualLayout>
                  <c:x val="0.23437489747375329"/>
                  <c:y val="-0.13008129635969418"/>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AF9DC94F-923F-4130-9C52-20E03D0D4261}" type="CATEGORYNAME">
                      <a:rPr lang="en-US"/>
                      <a:pPr algn="l">
                        <a:defRPr/>
                      </a:pPr>
                      <a:t>[CATEGORY NAME]</a:t>
                    </a:fld>
                    <a:r>
                      <a:rPr lang="en-US" baseline="0"/>
                      <a:t>
</a:t>
                    </a:r>
                    <a:fld id="{8A4FEFA1-30AD-447A-9D24-7A3C4B1490D6}" type="VALUE">
                      <a:rPr lang="en-US" baseline="0"/>
                      <a:pPr algn="l">
                        <a:defRPr/>
                      </a:pPr>
                      <a:t>[VALUE]</a:t>
                    </a:fld>
                    <a:r>
                      <a:rPr lang="en-US" baseline="0"/>
                      <a:t>
</a:t>
                    </a:r>
                    <a:fld id="{72F274F4-381F-4B56-8003-90D8D07BE12F}"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6753916502624669"/>
                      <c:h val="0.1203717448362433"/>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7'!$C$159,'Anexa 7'!$E$159,'Anexa 7'!$G$159,'Anexa 7'!$I$159)</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8'!$C$99,'Anexa 8'!$E$99,'Anexa 8'!$G$99,'Anexa 8'!$I$99)</c:f>
              <c:numCache>
                <c:formatCode>General</c:formatCode>
                <c:ptCount val="4"/>
                <c:pt idx="0">
                  <c:v>1012</c:v>
                </c:pt>
                <c:pt idx="1">
                  <c:v>8</c:v>
                </c:pt>
                <c:pt idx="2">
                  <c:v>5</c:v>
                </c:pt>
                <c:pt idx="3">
                  <c:v>26</c:v>
                </c:pt>
              </c:numCache>
            </c:numRef>
          </c:val>
        </c:ser>
        <c:dLbls>
          <c:showLegendKey val="0"/>
          <c:showVal val="0"/>
          <c:showCatName val="0"/>
          <c:showSerName val="0"/>
          <c:showPercent val="0"/>
          <c:showBubbleSize val="0"/>
          <c:showLeaderLines val="0"/>
        </c:dLbls>
        <c:firstSliceAng val="28"/>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8'!$B$106</c:f>
              <c:strCache>
                <c:ptCount val="1"/>
                <c:pt idx="0">
                  <c:v>% Bunuri</c:v>
                </c:pt>
              </c:strCache>
            </c:strRef>
          </c:tx>
          <c:spPr>
            <a:solidFill>
              <a:schemeClr val="accent5">
                <a:lumMod val="50000"/>
              </a:schemeClr>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8'!$C$106:$K$106</c:f>
              <c:numCache>
                <c:formatCode>#,##0.00</c:formatCode>
                <c:ptCount val="9"/>
                <c:pt idx="0" formatCode="0.00">
                  <c:v>33.003952569169961</c:v>
                </c:pt>
                <c:pt idx="1">
                  <c:v>18.199347640075956</c:v>
                </c:pt>
                <c:pt idx="2" formatCode="0.00">
                  <c:v>0</c:v>
                </c:pt>
                <c:pt idx="3">
                  <c:v>0</c:v>
                </c:pt>
                <c:pt idx="4" formatCode="0.00">
                  <c:v>40</c:v>
                </c:pt>
                <c:pt idx="5" formatCode="0.00">
                  <c:v>35.235170725626915</c:v>
                </c:pt>
                <c:pt idx="6" formatCode="0.00">
                  <c:v>61.53846153846154</c:v>
                </c:pt>
                <c:pt idx="7" formatCode="0.00">
                  <c:v>33.491912464319697</c:v>
                </c:pt>
                <c:pt idx="8" formatCode="0.00">
                  <c:v>18.118123024100825</c:v>
                </c:pt>
              </c:numCache>
            </c:numRef>
          </c:val>
        </c:ser>
        <c:ser>
          <c:idx val="1"/>
          <c:order val="1"/>
          <c:tx>
            <c:strRef>
              <c:f>'Anexa 8'!$B$107</c:f>
              <c:strCache>
                <c:ptCount val="1"/>
                <c:pt idx="0">
                  <c:v>% Lucrări</c:v>
                </c:pt>
              </c:strCache>
            </c:strRef>
          </c:tx>
          <c:spPr>
            <a:solidFill>
              <a:srgbClr val="DAE3F3"/>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8'!$C$107:$K$107</c:f>
              <c:numCache>
                <c:formatCode>#,##0.00</c:formatCode>
                <c:ptCount val="9"/>
                <c:pt idx="0" formatCode="0.00">
                  <c:v>60.869565217391305</c:v>
                </c:pt>
                <c:pt idx="1">
                  <c:v>77.710598741033621</c:v>
                </c:pt>
                <c:pt idx="2" formatCode="0.00">
                  <c:v>100</c:v>
                </c:pt>
                <c:pt idx="3">
                  <c:v>100.00000000000001</c:v>
                </c:pt>
                <c:pt idx="4" formatCode="0.00">
                  <c:v>40</c:v>
                </c:pt>
                <c:pt idx="5" formatCode="0.00">
                  <c:v>59.893653776777555</c:v>
                </c:pt>
                <c:pt idx="6" formatCode="0.00">
                  <c:v>19.23076923076923</c:v>
                </c:pt>
                <c:pt idx="7" formatCode="0.00">
                  <c:v>60.038058991436728</c:v>
                </c:pt>
                <c:pt idx="8" formatCode="0.00">
                  <c:v>77.802738088263155</c:v>
                </c:pt>
              </c:numCache>
            </c:numRef>
          </c:val>
        </c:ser>
        <c:ser>
          <c:idx val="2"/>
          <c:order val="2"/>
          <c:tx>
            <c:strRef>
              <c:f>'Anexa 8'!$B$108</c:f>
              <c:strCache>
                <c:ptCount val="1"/>
                <c:pt idx="0">
                  <c:v>% Servicii</c:v>
                </c:pt>
              </c:strCache>
            </c:strRef>
          </c:tx>
          <c:spPr>
            <a:solidFill>
              <a:srgbClr val="92D050"/>
            </a:solidFill>
            <a:ln>
              <a:solidFill>
                <a:schemeClr val="accent5">
                  <a:lumMod val="50000"/>
                </a:schemeClr>
              </a:solidFill>
            </a:ln>
          </c:spPr>
          <c:invertIfNegative val="0"/>
          <c:dLbls>
            <c:dLbl>
              <c:idx val="3"/>
              <c:layout>
                <c:manualLayout>
                  <c:x val="-5.791404452821822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8'!$C$109:$K$109</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8'!$C$108:$K$108</c:f>
              <c:numCache>
                <c:formatCode>#,##0.00</c:formatCode>
                <c:ptCount val="9"/>
                <c:pt idx="0" formatCode="0.00">
                  <c:v>6.1264822134387353</c:v>
                </c:pt>
                <c:pt idx="1">
                  <c:v>4.09005361889042</c:v>
                </c:pt>
                <c:pt idx="2" formatCode="0.00">
                  <c:v>0</c:v>
                </c:pt>
                <c:pt idx="3">
                  <c:v>0</c:v>
                </c:pt>
                <c:pt idx="4" formatCode="0.00">
                  <c:v>20</c:v>
                </c:pt>
                <c:pt idx="5" formatCode="0.00">
                  <c:v>4.8711754975955373</c:v>
                </c:pt>
                <c:pt idx="6" formatCode="0.00">
                  <c:v>19.23076923076923</c:v>
                </c:pt>
                <c:pt idx="7" formatCode="0.00">
                  <c:v>6.4700285442435774</c:v>
                </c:pt>
                <c:pt idx="8" formatCode="0.00">
                  <c:v>4.0791388876360299</c:v>
                </c:pt>
              </c:numCache>
            </c:numRef>
          </c:val>
        </c:ser>
        <c:dLbls>
          <c:showLegendKey val="0"/>
          <c:showVal val="0"/>
          <c:showCatName val="0"/>
          <c:showSerName val="0"/>
          <c:showPercent val="0"/>
          <c:showBubbleSize val="0"/>
        </c:dLbls>
        <c:gapWidth val="30"/>
        <c:axId val="320446224"/>
        <c:axId val="320446784"/>
      </c:barChart>
      <c:catAx>
        <c:axId val="320446224"/>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320446784"/>
        <c:crosses val="autoZero"/>
        <c:auto val="1"/>
        <c:lblAlgn val="ctr"/>
        <c:lblOffset val="100"/>
        <c:noMultiLvlLbl val="0"/>
      </c:catAx>
      <c:valAx>
        <c:axId val="32044678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320446224"/>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solidFill>
                <a:schemeClr val="bg1"/>
              </a:solidFill>
            </a:ln>
          </c:spPr>
          <c:dPt>
            <c:idx val="0"/>
            <c:bubble3D val="0"/>
            <c:spPr>
              <a:solidFill>
                <a:schemeClr val="accent5">
                  <a:lumMod val="50000"/>
                </a:schemeClr>
              </a:solidFill>
              <a:ln w="25400" cap="flat" cmpd="sng" algn="ctr">
                <a:solidFill>
                  <a:schemeClr val="bg1"/>
                </a:solidFill>
                <a:prstDash val="solid"/>
                <a:round/>
              </a:ln>
              <a:effectLst/>
            </c:spPr>
          </c:dPt>
          <c:dPt>
            <c:idx val="1"/>
            <c:bubble3D val="0"/>
            <c:spPr>
              <a:solidFill>
                <a:schemeClr val="accent5"/>
              </a:solidFill>
              <a:ln w="25400" cap="flat" cmpd="sng" algn="ctr">
                <a:solidFill>
                  <a:schemeClr val="bg1"/>
                </a:solidFill>
                <a:prstDash val="solid"/>
                <a:round/>
              </a:ln>
              <a:effectLst/>
            </c:spPr>
          </c:dPt>
          <c:dPt>
            <c:idx val="2"/>
            <c:bubble3D val="0"/>
            <c:spPr>
              <a:solidFill>
                <a:schemeClr val="accent5">
                  <a:tint val="65000"/>
                </a:schemeClr>
              </a:solidFill>
              <a:ln w="25400" cap="flat" cmpd="sng" algn="ctr">
                <a:solidFill>
                  <a:schemeClr val="bg1"/>
                </a:solidFill>
                <a:prstDash val="solid"/>
                <a:round/>
              </a:ln>
              <a:effectLst/>
            </c:spPr>
          </c:dPt>
          <c:dLbls>
            <c:dLbl>
              <c:idx val="0"/>
              <c:layout>
                <c:manualLayout>
                  <c:x val="-1.3046264246961823E-2"/>
                  <c:y val="0.16519532439928614"/>
                </c:manualLayout>
              </c:layout>
              <c:tx>
                <c:rich>
                  <a:bodyPr/>
                  <a:lstStyle/>
                  <a:p>
                    <a:fld id="{169C8C5B-2A3E-424E-B123-92F2101E9578}" type="CATEGORYNAME">
                      <a:rPr lang="en-US"/>
                      <a:pPr/>
                      <a:t>[CATEGORY NAME]</a:t>
                    </a:fld>
                    <a:r>
                      <a:rPr lang="en-US" baseline="0"/>
                      <a:t>
</a:t>
                    </a:r>
                    <a:fld id="{3721DA55-C303-4F0F-9360-9C7F65231595}" type="VALUE">
                      <a:rPr lang="en-US" baseline="0"/>
                      <a:pPr/>
                      <a:t>[VALUE]</a:t>
                    </a:fld>
                    <a:r>
                      <a:rPr lang="en-US" baseline="0"/>
                      <a:t>
</a:t>
                    </a:r>
                    <a:fld id="{BE6F4DA3-2FA6-4240-985C-DC4BE0BF5544}" type="PERCENTAGE">
                      <a:rPr lang="en-US" b="1" baseline="0"/>
                      <a:pPr/>
                      <a:t>[PERCENTAGE]</a:t>
                    </a:fld>
                    <a:endParaRPr lang="en-US"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42466517232345"/>
                      <c:h val="0.11568137446447307"/>
                    </c:manualLayout>
                  </c15:layout>
                  <c15:dlblFieldTable/>
                  <c15:showDataLabelsRange val="0"/>
                </c:ext>
              </c:extLst>
            </c:dLbl>
            <c:dLbl>
              <c:idx val="1"/>
              <c:layout>
                <c:manualLayout>
                  <c:x val="-0.1809890873646344"/>
                  <c:y val="-0.17524098601816165"/>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2FEB123-DE9B-4460-91F1-56AE4F439F27}" type="CATEGORYNAME">
                      <a:rPr lang="en-US"/>
                      <a:pPr algn="r">
                        <a:defRPr/>
                      </a:pPr>
                      <a:t>[CATEGORY NAME]</a:t>
                    </a:fld>
                    <a:r>
                      <a:rPr lang="en-US" baseline="0"/>
                      <a:t>
</a:t>
                    </a:r>
                    <a:fld id="{27EA3701-7A2D-4DD5-B95D-A81D5DDFAAC9}" type="VALUE">
                      <a:rPr lang="en-US" baseline="0"/>
                      <a:pPr algn="r">
                        <a:defRPr/>
                      </a:pPr>
                      <a:t>[VALUE]</a:t>
                    </a:fld>
                    <a:r>
                      <a:rPr lang="en-US" baseline="0"/>
                      <a:t>
</a:t>
                    </a:r>
                    <a:fld id="{DB12B236-DFA6-45F8-9CE9-52FB3EDD6893}"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850681238514806"/>
                      <c:h val="0.12329375360233207"/>
                    </c:manualLayout>
                  </c15:layout>
                  <c15:dlblFieldTable/>
                  <c15:showDataLabelsRange val="0"/>
                </c:ext>
              </c:extLst>
            </c:dLbl>
            <c:dLbl>
              <c:idx val="2"/>
              <c:layout>
                <c:manualLayout>
                  <c:x val="0.18471757448777332"/>
                  <c:y val="-0.17524098601816165"/>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D427DA6-6F77-4D53-A3CD-80CE6A16605D}" type="CATEGORYNAME">
                      <a:rPr lang="en-US"/>
                      <a:pPr algn="l">
                        <a:defRPr/>
                      </a:pPr>
                      <a:t>[CATEGORY NAME]</a:t>
                    </a:fld>
                    <a:r>
                      <a:rPr lang="en-US" baseline="0"/>
                      <a:t>
</a:t>
                    </a:r>
                    <a:fld id="{35CC9A3D-CB7A-4597-9D41-2D87846E2772}" type="VALUE">
                      <a:rPr lang="en-US" baseline="0"/>
                      <a:pPr algn="l">
                        <a:defRPr/>
                      </a:pPr>
                      <a:t>[VALUE]</a:t>
                    </a:fld>
                    <a:r>
                      <a:rPr lang="en-US" baseline="0"/>
                      <a:t>
</a:t>
                    </a:r>
                    <a:fld id="{49BE2388-1E35-47B1-9518-37F69C91FCB1}"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7928299618325667"/>
                      <c:h val="0.12375147718685617"/>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9'!$D$97,'Anexa 9'!$F$97,'Anexa 9'!$H$97)</c:f>
              <c:strCache>
                <c:ptCount val="3"/>
                <c:pt idx="0">
                  <c:v>Suma total contracte</c:v>
                </c:pt>
                <c:pt idx="1">
                  <c:v>Suma total acorduri adiționale de majorare</c:v>
                </c:pt>
                <c:pt idx="2">
                  <c:v>Suma total acorduri adiționale de micșorare / reziliere</c:v>
                </c:pt>
              </c:strCache>
            </c:strRef>
          </c:cat>
          <c:val>
            <c:numRef>
              <c:f>('Anexa 9'!$D$87,'Anexa 9'!$F$87,'Anexa 9'!$H$87)</c:f>
              <c:numCache>
                <c:formatCode>#,##0.00</c:formatCode>
                <c:ptCount val="3"/>
                <c:pt idx="0">
                  <c:v>958265430.71000004</c:v>
                </c:pt>
                <c:pt idx="1">
                  <c:v>38057215.019999996</c:v>
                </c:pt>
                <c:pt idx="2">
                  <c:v>-3667288.1</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5">
                <a:lumMod val="50000"/>
              </a:schemeClr>
            </a:solidFill>
            <a:ln w="9525">
              <a:solidFill>
                <a:srgbClr val="002060"/>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2'!$B$6:$B$19</c:f>
              <c:strCache>
                <c:ptCount val="14"/>
                <c:pt idx="0">
                  <c:v>Anulare procedură de achiziţie</c:v>
                </c:pt>
                <c:pt idx="1">
                  <c:v>Anulare procedură de achiziţie din cauza lipsei 3 ofertanţi calificaţi</c:v>
                </c:pt>
                <c:pt idx="2">
                  <c:v>Aviz</c:v>
                </c:pt>
                <c:pt idx="3">
                  <c:v>Informare</c:v>
                </c:pt>
                <c:pt idx="4">
                  <c:v>Prezentare informaţie solicitată</c:v>
                </c:pt>
                <c:pt idx="5">
                  <c:v>Solicitarea operării modificărilor în darea de seamă prezentată</c:v>
                </c:pt>
                <c:pt idx="6">
                  <c:v>Solicitarea prezentării informaţiei suplimentare</c:v>
                </c:pt>
                <c:pt idx="7">
                  <c:v>Răspuns la contestaţie</c:v>
                </c:pt>
                <c:pt idx="8">
                  <c:v>Răspuns la demersuri</c:v>
                </c:pt>
                <c:pt idx="9">
                  <c:v>Respingerea înregistrării acordurilor adiţionale</c:v>
                </c:pt>
                <c:pt idx="10">
                  <c:v>Respingerea înregistrării dărilor de seamă</c:v>
                </c:pt>
                <c:pt idx="11">
                  <c:v>Solicitarea revizuirii deciziei grupului de lucru</c:v>
                </c:pt>
                <c:pt idx="12">
                  <c:v>Solicitare răspuns</c:v>
                </c:pt>
                <c:pt idx="13">
                  <c:v>Alte</c:v>
                </c:pt>
              </c:strCache>
            </c:strRef>
          </c:cat>
          <c:val>
            <c:numRef>
              <c:f>'Anexa 2'!$C$6:$C$19</c:f>
              <c:numCache>
                <c:formatCode>General</c:formatCode>
                <c:ptCount val="14"/>
                <c:pt idx="0">
                  <c:v>17</c:v>
                </c:pt>
                <c:pt idx="1">
                  <c:v>6</c:v>
                </c:pt>
                <c:pt idx="2">
                  <c:v>4</c:v>
                </c:pt>
                <c:pt idx="3">
                  <c:v>145</c:v>
                </c:pt>
                <c:pt idx="4">
                  <c:v>110</c:v>
                </c:pt>
                <c:pt idx="5">
                  <c:v>6</c:v>
                </c:pt>
                <c:pt idx="6">
                  <c:v>178</c:v>
                </c:pt>
                <c:pt idx="7">
                  <c:v>317</c:v>
                </c:pt>
                <c:pt idx="8">
                  <c:v>134</c:v>
                </c:pt>
                <c:pt idx="9">
                  <c:v>98</c:v>
                </c:pt>
                <c:pt idx="10">
                  <c:v>106</c:v>
                </c:pt>
                <c:pt idx="11">
                  <c:v>53</c:v>
                </c:pt>
                <c:pt idx="12">
                  <c:v>297</c:v>
                </c:pt>
                <c:pt idx="13">
                  <c:v>165</c:v>
                </c:pt>
              </c:numCache>
            </c:numRef>
          </c:val>
        </c:ser>
        <c:dLbls>
          <c:showLegendKey val="0"/>
          <c:showVal val="0"/>
          <c:showCatName val="0"/>
          <c:showSerName val="0"/>
          <c:showPercent val="0"/>
          <c:showBubbleSize val="0"/>
        </c:dLbls>
        <c:gapWidth val="30"/>
        <c:axId val="317954960"/>
        <c:axId val="317955520"/>
      </c:barChart>
      <c:catAx>
        <c:axId val="317954960"/>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17955520"/>
        <c:crosses val="autoZero"/>
        <c:auto val="1"/>
        <c:lblAlgn val="ctr"/>
        <c:lblOffset val="100"/>
        <c:noMultiLvlLbl val="0"/>
      </c:catAx>
      <c:valAx>
        <c:axId val="31795552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1795496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8.6444007858546168E-2"/>
                  <c:y val="0.17858953989111997"/>
                </c:manualLayout>
              </c:layout>
              <c:tx>
                <c:rich>
                  <a:bodyPr/>
                  <a:lstStyle/>
                  <a:p>
                    <a:fld id="{F0EAB8E6-976E-45A0-8C73-04DE52F45855}" type="CATEGORYNAME">
                      <a:rPr lang="en-US"/>
                      <a:pPr/>
                      <a:t>[CATEGORY NAME]</a:t>
                    </a:fld>
                    <a:r>
                      <a:rPr lang="en-US" baseline="0"/>
                      <a:t>
</a:t>
                    </a:r>
                    <a:fld id="{7B7F939B-A159-49A6-9B36-5A47DFD9989F}" type="VALUE">
                      <a:rPr lang="en-US" baseline="0"/>
                      <a:pPr/>
                      <a:t>[VALUE]</a:t>
                    </a:fld>
                    <a:r>
                      <a:rPr lang="en-US" baseline="0"/>
                      <a:t>
</a:t>
                    </a:r>
                    <a:fld id="{FC549E5F-93D5-408F-919B-42709DCB1323}" type="PERCENTAGE">
                      <a:rPr lang="en-US" b="1" baseline="0"/>
                      <a:pPr/>
                      <a:t>[PERCENTAGE]</a:t>
                    </a:fld>
                    <a:endParaRPr lang="en-US"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3297969875573019"/>
                      <c:h val="0.11568137446447307"/>
                    </c:manualLayout>
                  </c15:layout>
                  <c15:dlblFieldTable/>
                  <c15:showDataLabelsRange val="0"/>
                </c:ext>
              </c:extLst>
            </c:dLbl>
            <c:dLbl>
              <c:idx val="1"/>
              <c:layout>
                <c:manualLayout>
                  <c:x val="-0.10086686792609427"/>
                  <c:y val="-0.21542363249366367"/>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ABFAC802-63D8-43C1-8D36-6EBA55EB4828}" type="CATEGORYNAME">
                      <a:rPr lang="en-US"/>
                      <a:pPr algn="r">
                        <a:defRPr/>
                      </a:pPr>
                      <a:t>[CATEGORY NAME]</a:t>
                    </a:fld>
                    <a:r>
                      <a:rPr lang="en-US" baseline="0"/>
                      <a:t>
</a:t>
                    </a:r>
                    <a:fld id="{6E6F0D3A-7121-4BCD-A290-5C959F55CAF7}" type="VALUE">
                      <a:rPr lang="en-US" baseline="0"/>
                      <a:pPr algn="r">
                        <a:defRPr/>
                      </a:pPr>
                      <a:t>[VALUE]</a:t>
                    </a:fld>
                    <a:r>
                      <a:rPr lang="en-US" baseline="0"/>
                      <a:t>
</a:t>
                    </a:r>
                    <a:fld id="{5699A6A9-21E9-4B81-B709-73B857F0D2EB}"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8058928783214476"/>
                      <c:h val="0.12730094429219219"/>
                    </c:manualLayout>
                  </c15:layout>
                  <c15:dlblFieldTable/>
                  <c15:showDataLabelsRange val="0"/>
                </c:ext>
              </c:extLst>
            </c:dLbl>
            <c:dLbl>
              <c:idx val="2"/>
              <c:layout>
                <c:manualLayout>
                  <c:x val="0.2110418806344859"/>
                  <c:y val="-0.18975129824576206"/>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0D6332BF-4091-4FE7-BE9E-09F3125B41B7}" type="CATEGORYNAME">
                      <a:rPr lang="en-US"/>
                      <a:pPr algn="l">
                        <a:defRPr/>
                      </a:pPr>
                      <a:t>[CATEGORY NAME]</a:t>
                    </a:fld>
                    <a:r>
                      <a:rPr lang="en-US" baseline="0"/>
                      <a:t>
</a:t>
                    </a:r>
                    <a:fld id="{34F170DC-7522-4C6A-91AF-CC36D351E15A}" type="VALUE">
                      <a:rPr lang="en-US" baseline="0"/>
                      <a:pPr algn="l">
                        <a:defRPr/>
                      </a:pPr>
                      <a:t>[VALUE]</a:t>
                    </a:fld>
                    <a:r>
                      <a:rPr lang="en-US" baseline="0"/>
                      <a:t>
</a:t>
                    </a:r>
                    <a:fld id="{9903E322-641F-4A78-B897-BDF900B4363A}"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3297959562520302"/>
                      <c:h val="0.12552612285097106"/>
                    </c:manualLayout>
                  </c15:layout>
                  <c15:dlblFieldTable/>
                  <c15:showDataLabelsRange val="0"/>
                </c:ext>
              </c:extLst>
            </c:dLbl>
            <c:dLbl>
              <c:idx val="3"/>
              <c:layout>
                <c:manualLayout>
                  <c:x val="0.2543570591225503"/>
                  <c:y val="-9.9340431564435575E-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3F8E3F0-1059-4C97-A53F-1DCB2F4A33AA}" type="CATEGORYNAME">
                      <a:rPr lang="en-US"/>
                      <a:pPr algn="l">
                        <a:defRPr/>
                      </a:pPr>
                      <a:t>[CATEGORY NAME]</a:t>
                    </a:fld>
                    <a:r>
                      <a:rPr lang="en-US" baseline="0"/>
                      <a:t>
</a:t>
                    </a:r>
                    <a:fld id="{8DDAA71D-BCA5-40D4-A183-A94D74337DBB}" type="VALUE">
                      <a:rPr lang="en-US" baseline="0"/>
                      <a:pPr algn="l">
                        <a:defRPr/>
                      </a:pPr>
                      <a:t>[VALUE]</a:t>
                    </a:fld>
                    <a:r>
                      <a:rPr lang="en-US" baseline="0"/>
                      <a:t>
</a:t>
                    </a:r>
                    <a:fld id="{2195F3E4-8433-4D5E-925F-CE9B45EB8848}"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21322087703464"/>
                      <c:h val="0.13577269770222408"/>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9'!$C$97,'Anexa 9'!$E$97,'Anexa 9'!$G$97,'Anexa 9'!$I$97)</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9'!$C$87,'Anexa 9'!$E$87,'Anexa 9'!$G$87,'Anexa 9'!$I$87)</c:f>
              <c:numCache>
                <c:formatCode>General</c:formatCode>
                <c:ptCount val="4"/>
                <c:pt idx="0">
                  <c:v>508</c:v>
                </c:pt>
                <c:pt idx="1">
                  <c:v>23</c:v>
                </c:pt>
                <c:pt idx="2">
                  <c:v>9</c:v>
                </c:pt>
                <c:pt idx="3">
                  <c:v>7</c:v>
                </c:pt>
              </c:numCache>
            </c:numRef>
          </c:val>
        </c:ser>
        <c:dLbls>
          <c:showLegendKey val="0"/>
          <c:showVal val="0"/>
          <c:showCatName val="0"/>
          <c:showSerName val="0"/>
          <c:showPercent val="0"/>
          <c:showBubbleSize val="0"/>
          <c:showLeaderLines val="0"/>
        </c:dLbls>
        <c:firstSliceAng val="29"/>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9'!$B$94</c:f>
              <c:strCache>
                <c:ptCount val="1"/>
                <c:pt idx="0">
                  <c:v>% Bunuri</c:v>
                </c:pt>
              </c:strCache>
            </c:strRef>
          </c:tx>
          <c:spPr>
            <a:solidFill>
              <a:schemeClr val="accent5">
                <a:lumMod val="50000"/>
              </a:schemeClr>
            </a:solidFill>
            <a:ln>
              <a:solidFill>
                <a:schemeClr val="accent5">
                  <a:lumMod val="50000"/>
                </a:schemeClr>
              </a:solidFill>
            </a:ln>
          </c:spPr>
          <c:invertIfNegative val="0"/>
          <c:dLbls>
            <c:dLbl>
              <c:idx val="0"/>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1"/>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2"/>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3"/>
              <c:layout>
                <c:manualLayout>
                  <c:x val="-2.6015540739313344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5"/>
              <c:layout>
                <c:manualLayout>
                  <c:x val="-4.4684128332344412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4.0374662047787148E-3"/>
                  <c:y val="-4.4123036215520552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8"/>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9'!$C$97:$K$97</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9'!$C$94:$K$94</c:f>
              <c:numCache>
                <c:formatCode>0.00</c:formatCode>
                <c:ptCount val="9"/>
                <c:pt idx="0">
                  <c:v>18.503937007874015</c:v>
                </c:pt>
                <c:pt idx="1">
                  <c:v>11.318082872888528</c:v>
                </c:pt>
                <c:pt idx="2">
                  <c:v>0</c:v>
                </c:pt>
                <c:pt idx="3">
                  <c:v>0</c:v>
                </c:pt>
                <c:pt idx="4">
                  <c:v>11.111111111111111</c:v>
                </c:pt>
                <c:pt idx="5">
                  <c:v>87.879651451436274</c:v>
                </c:pt>
                <c:pt idx="6">
                  <c:v>14.285714285714286</c:v>
                </c:pt>
                <c:pt idx="7">
                  <c:v>17.550274223034734</c:v>
                </c:pt>
                <c:pt idx="8">
                  <c:v>10.601310392486175</c:v>
                </c:pt>
              </c:numCache>
            </c:numRef>
          </c:val>
        </c:ser>
        <c:ser>
          <c:idx val="1"/>
          <c:order val="1"/>
          <c:tx>
            <c:strRef>
              <c:f>'Anexa 9'!$B$95</c:f>
              <c:strCache>
                <c:ptCount val="1"/>
                <c:pt idx="0">
                  <c:v>% Lucrări</c:v>
                </c:pt>
              </c:strCache>
            </c:strRef>
          </c:tx>
          <c:spPr>
            <a:solidFill>
              <a:srgbClr val="DAE3F3"/>
            </a:solidFill>
            <a:ln>
              <a:solidFill>
                <a:schemeClr val="accent5">
                  <a:lumMod val="50000"/>
                </a:schemeClr>
              </a:solidFill>
            </a:ln>
          </c:spPr>
          <c:invertIfNegative val="0"/>
          <c:dLbls>
            <c:dLbl>
              <c:idx val="0"/>
              <c:layout>
                <c:manualLayout>
                  <c:x val="-2.9383742250974395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5.1636259065778942E-3"/>
                  <c:y val="-1.7665157769393594E-16"/>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4.0374662047787148E-3"/>
                  <c:y val="-4.4123036215520552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5.2711844865726528E-3"/>
                  <c:y val="-2.2061518107760276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2.7742380003750811E-3"/>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9'!$C$97:$K$97</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9'!$C$95:$K$95</c:f>
              <c:numCache>
                <c:formatCode>0.00</c:formatCode>
                <c:ptCount val="9"/>
                <c:pt idx="0">
                  <c:v>0.19685039370078741</c:v>
                </c:pt>
                <c:pt idx="1">
                  <c:v>6.238725000828324E-2</c:v>
                </c:pt>
                <c:pt idx="2">
                  <c:v>8.695652173913043</c:v>
                </c:pt>
                <c:pt idx="3">
                  <c:v>1.8773169282737496</c:v>
                </c:pt>
                <c:pt idx="4">
                  <c:v>0</c:v>
                </c:pt>
                <c:pt idx="5">
                  <c:v>0</c:v>
                </c:pt>
                <c:pt idx="6">
                  <c:v>0</c:v>
                </c:pt>
                <c:pt idx="7">
                  <c:v>0.54844606946983543</c:v>
                </c:pt>
                <c:pt idx="8">
                  <c:v>0.13219996043069157</c:v>
                </c:pt>
              </c:numCache>
            </c:numRef>
          </c:val>
        </c:ser>
        <c:ser>
          <c:idx val="2"/>
          <c:order val="2"/>
          <c:tx>
            <c:strRef>
              <c:f>'Anexa 9'!$B$96</c:f>
              <c:strCache>
                <c:ptCount val="1"/>
                <c:pt idx="0">
                  <c:v>% Servicii</c:v>
                </c:pt>
              </c:strCache>
            </c:strRef>
          </c:tx>
          <c:spPr>
            <a:solidFill>
              <a:srgbClr val="92D050"/>
            </a:solidFill>
            <a:ln cap="flat">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9'!$C$97:$K$97</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9'!$C$96:$K$96</c:f>
              <c:numCache>
                <c:formatCode>0.00</c:formatCode>
                <c:ptCount val="9"/>
                <c:pt idx="0">
                  <c:v>81.2992125984252</c:v>
                </c:pt>
                <c:pt idx="1">
                  <c:v>88.61952987710319</c:v>
                </c:pt>
                <c:pt idx="2">
                  <c:v>91.304347826086953</c:v>
                </c:pt>
                <c:pt idx="3">
                  <c:v>98.122683071726271</c:v>
                </c:pt>
                <c:pt idx="4">
                  <c:v>88.888888888888886</c:v>
                </c:pt>
                <c:pt idx="5">
                  <c:v>12.120348548563719</c:v>
                </c:pt>
                <c:pt idx="6">
                  <c:v>85.714285714285708</c:v>
                </c:pt>
                <c:pt idx="7">
                  <c:v>81.901279707495434</c:v>
                </c:pt>
                <c:pt idx="8">
                  <c:v>89.266489647083134</c:v>
                </c:pt>
              </c:numCache>
            </c:numRef>
          </c:val>
        </c:ser>
        <c:dLbls>
          <c:showLegendKey val="0"/>
          <c:showVal val="0"/>
          <c:showCatName val="0"/>
          <c:showSerName val="0"/>
          <c:showPercent val="0"/>
          <c:showBubbleSize val="0"/>
        </c:dLbls>
        <c:gapWidth val="30"/>
        <c:axId val="313875968"/>
        <c:axId val="313876528"/>
      </c:barChart>
      <c:catAx>
        <c:axId val="313875968"/>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313876528"/>
        <c:crosses val="autoZero"/>
        <c:auto val="1"/>
        <c:lblAlgn val="ctr"/>
        <c:lblOffset val="100"/>
        <c:noMultiLvlLbl val="0"/>
      </c:catAx>
      <c:valAx>
        <c:axId val="3138765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313875968"/>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11'!$D$12</c:f>
              <c:strCache>
                <c:ptCount val="1"/>
                <c:pt idx="0">
                  <c:v>Nr. total contracte</c:v>
                </c:pt>
              </c:strCache>
            </c:strRef>
          </c:tx>
          <c:spPr>
            <a:solidFill>
              <a:schemeClr val="accent2">
                <a:lumMod val="25000"/>
              </a:schemeClr>
            </a:solidFill>
            <a:ln>
              <a:solidFill>
                <a:schemeClr val="accent2">
                  <a:lumMod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11'!$B$8:$B$9</c:f>
              <c:strCache>
                <c:ptCount val="2"/>
                <c:pt idx="0">
                  <c:v>Licitații deschise</c:v>
                </c:pt>
                <c:pt idx="1">
                  <c:v>COP </c:v>
                </c:pt>
              </c:strCache>
            </c:strRef>
          </c:cat>
          <c:val>
            <c:numRef>
              <c:f>'Anexa 11'!$K$8:$K$9</c:f>
              <c:numCache>
                <c:formatCode>#,##0</c:formatCode>
                <c:ptCount val="2"/>
                <c:pt idx="0">
                  <c:v>2550</c:v>
                </c:pt>
                <c:pt idx="1">
                  <c:v>969</c:v>
                </c:pt>
              </c:numCache>
            </c:numRef>
          </c:val>
        </c:ser>
        <c:dLbls>
          <c:dLblPos val="inEnd"/>
          <c:showLegendKey val="0"/>
          <c:showVal val="1"/>
          <c:showCatName val="0"/>
          <c:showSerName val="0"/>
          <c:showPercent val="0"/>
          <c:showBubbleSize val="0"/>
        </c:dLbls>
        <c:gapWidth val="50"/>
        <c:axId val="313879328"/>
        <c:axId val="313879888"/>
      </c:barChart>
      <c:catAx>
        <c:axId val="313879328"/>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313879888"/>
        <c:crosses val="autoZero"/>
        <c:auto val="1"/>
        <c:lblAlgn val="ctr"/>
        <c:lblOffset val="100"/>
        <c:noMultiLvlLbl val="0"/>
      </c:catAx>
      <c:valAx>
        <c:axId val="313879888"/>
        <c:scaling>
          <c:orientation val="minMax"/>
        </c:scaling>
        <c:delete val="0"/>
        <c:axPos val="b"/>
        <c:majorGridlines>
          <c:spPr>
            <a:ln w="9525" cap="flat" cmpd="sng" algn="ctr">
              <a:solidFill>
                <a:schemeClr val="accent5">
                  <a:lumMod val="40000"/>
                  <a:lumOff val="60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313879328"/>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1200" b="0" i="0" u="none" strike="noStrike" kern="1200"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11'!$E$12</c:f>
              <c:strCache>
                <c:ptCount val="1"/>
                <c:pt idx="0">
                  <c:v>Suma total contracte</c:v>
                </c:pt>
              </c:strCache>
            </c:strRef>
          </c:tx>
          <c:spPr>
            <a:solidFill>
              <a:schemeClr val="accent1">
                <a:lumMod val="40000"/>
                <a:lumOff val="60000"/>
              </a:schemeClr>
            </a:solidFill>
            <a:ln>
              <a:solidFill>
                <a:srgbClr val="16365C"/>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'Anexa 11'!$B$8:$B$9</c:f>
              <c:strCache>
                <c:ptCount val="2"/>
                <c:pt idx="0">
                  <c:v>Licitații deschise</c:v>
                </c:pt>
                <c:pt idx="1">
                  <c:v>COP </c:v>
                </c:pt>
              </c:strCache>
            </c:strRef>
          </c:cat>
          <c:val>
            <c:numRef>
              <c:f>'Anexa 11'!$L$8:$L$9</c:f>
              <c:numCache>
                <c:formatCode>#,##0.00</c:formatCode>
                <c:ptCount val="2"/>
                <c:pt idx="0">
                  <c:v>1649851167.3200002</c:v>
                </c:pt>
                <c:pt idx="1">
                  <c:v>88778199.629999995</c:v>
                </c:pt>
              </c:numCache>
            </c:numRef>
          </c:val>
        </c:ser>
        <c:dLbls>
          <c:dLblPos val="outEnd"/>
          <c:showLegendKey val="0"/>
          <c:showVal val="1"/>
          <c:showCatName val="0"/>
          <c:showSerName val="0"/>
          <c:showPercent val="0"/>
          <c:showBubbleSize val="0"/>
        </c:dLbls>
        <c:gapWidth val="50"/>
        <c:axId val="313882128"/>
        <c:axId val="313882688"/>
      </c:barChart>
      <c:catAx>
        <c:axId val="313882128"/>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313882688"/>
        <c:crosses val="autoZero"/>
        <c:auto val="1"/>
        <c:lblAlgn val="ctr"/>
        <c:lblOffset val="100"/>
        <c:noMultiLvlLbl val="0"/>
      </c:catAx>
      <c:valAx>
        <c:axId val="313882688"/>
        <c:scaling>
          <c:orientation val="minMax"/>
        </c:scaling>
        <c:delete val="0"/>
        <c:axPos val="b"/>
        <c:majorGridlines>
          <c:spPr>
            <a:ln w="9525" cap="flat" cmpd="sng" algn="ctr">
              <a:solidFill>
                <a:schemeClr val="accent5">
                  <a:lumMod val="40000"/>
                  <a:lumOff val="60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ysClr val="windowText" lastClr="000000"/>
                </a:solidFill>
                <a:latin typeface="Calibri"/>
                <a:ea typeface="Calibri"/>
                <a:cs typeface="Calibri"/>
              </a:defRPr>
            </a:pPr>
            <a:endParaRPr lang="ro-RO"/>
          </a:p>
        </c:txPr>
        <c:crossAx val="313882128"/>
        <c:crosses val="autoZero"/>
        <c:crossBetween val="between"/>
      </c:valAx>
      <c:spPr>
        <a:noFill/>
        <a:ln w="25400">
          <a:noFill/>
        </a:ln>
        <a:effectLst/>
      </c:spPr>
    </c:plotArea>
    <c:legend>
      <c:legendPos val="b"/>
      <c:layout>
        <c:manualLayout>
          <c:xMode val="edge"/>
          <c:yMode val="edge"/>
          <c:x val="0.39412682616235961"/>
          <c:y val="0.88518385315595838"/>
          <c:w val="0.21522282948116794"/>
          <c:h val="0.1001609760882233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11'!$C$12</c:f>
              <c:strCache>
                <c:ptCount val="1"/>
                <c:pt idx="0">
                  <c:v>Nr. total proceduri</c:v>
                </c:pt>
              </c:strCache>
            </c:strRef>
          </c:tx>
          <c:spPr>
            <a:solidFill>
              <a:schemeClr val="accent5">
                <a:lumMod val="50000"/>
              </a:schemeClr>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400"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11'!$B$8:$B$9</c:f>
              <c:strCache>
                <c:ptCount val="2"/>
                <c:pt idx="0">
                  <c:v>Licitații deschise</c:v>
                </c:pt>
                <c:pt idx="1">
                  <c:v>COP </c:v>
                </c:pt>
              </c:strCache>
            </c:strRef>
          </c:cat>
          <c:val>
            <c:numRef>
              <c:f>'Anexa 11'!$C$8:$C$9</c:f>
              <c:numCache>
                <c:formatCode>General</c:formatCode>
                <c:ptCount val="2"/>
                <c:pt idx="0">
                  <c:v>851</c:v>
                </c:pt>
                <c:pt idx="1">
                  <c:v>827</c:v>
                </c:pt>
              </c:numCache>
            </c:numRef>
          </c:val>
        </c:ser>
        <c:dLbls>
          <c:showLegendKey val="0"/>
          <c:showVal val="0"/>
          <c:showCatName val="0"/>
          <c:showSerName val="0"/>
          <c:showPercent val="0"/>
          <c:showBubbleSize val="0"/>
        </c:dLbls>
        <c:gapWidth val="50"/>
        <c:axId val="313884928"/>
        <c:axId val="313885488"/>
      </c:barChart>
      <c:catAx>
        <c:axId val="313884928"/>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1200" b="0" i="0" u="none" strike="noStrike" baseline="0">
                <a:solidFill>
                  <a:sysClr val="windowText" lastClr="000000"/>
                </a:solidFill>
                <a:latin typeface="Calibri"/>
                <a:ea typeface="Calibri"/>
                <a:cs typeface="Calibri"/>
              </a:defRPr>
            </a:pPr>
            <a:endParaRPr lang="ro-RO"/>
          </a:p>
        </c:txPr>
        <c:crossAx val="313885488"/>
        <c:crosses val="autoZero"/>
        <c:auto val="1"/>
        <c:lblAlgn val="ctr"/>
        <c:lblOffset val="100"/>
        <c:noMultiLvlLbl val="0"/>
      </c:catAx>
      <c:valAx>
        <c:axId val="313885488"/>
        <c:scaling>
          <c:orientation val="minMax"/>
        </c:scaling>
        <c:delete val="0"/>
        <c:axPos val="b"/>
        <c:majorGridlines>
          <c:spPr>
            <a:ln w="9525" cap="flat" cmpd="sng" algn="ctr">
              <a:solidFill>
                <a:schemeClr val="accent5">
                  <a:lumMod val="40000"/>
                  <a:lumOff val="60000"/>
                </a:schemeClr>
              </a:solidFill>
              <a:round/>
            </a:ln>
            <a:effectLst/>
          </c:spPr>
        </c:majorGridlines>
        <c:numFmt formatCode="General" sourceLinked="1"/>
        <c:majorTickMark val="none"/>
        <c:minorTickMark val="none"/>
        <c:tickLblPos val="nextTo"/>
        <c:spPr>
          <a:ln w="9525">
            <a:noFill/>
          </a:ln>
        </c:spPr>
        <c:txPr>
          <a:bodyPr rot="0" vert="horz"/>
          <a:lstStyle/>
          <a:p>
            <a:pPr>
              <a:defRPr sz="1200" b="0" i="0" u="none" strike="noStrike" baseline="0">
                <a:solidFill>
                  <a:sysClr val="windowText" lastClr="000000"/>
                </a:solidFill>
                <a:latin typeface="Calibri"/>
                <a:ea typeface="Calibri"/>
                <a:cs typeface="Calibri"/>
              </a:defRPr>
            </a:pPr>
            <a:endParaRPr lang="ro-RO"/>
          </a:p>
        </c:txPr>
        <c:crossAx val="313884928"/>
        <c:crosses val="autoZero"/>
        <c:crossBetween val="between"/>
      </c:valAx>
      <c:spPr>
        <a:noFill/>
        <a:ln w="25400">
          <a:noFill/>
        </a:ln>
      </c:spPr>
    </c:plotArea>
    <c:legend>
      <c:legendPos val="b"/>
      <c:layout>
        <c:manualLayout>
          <c:xMode val="edge"/>
          <c:yMode val="edge"/>
          <c:x val="0.39412682616235961"/>
          <c:y val="0.86075856856292776"/>
          <c:w val="0.21522282948116794"/>
          <c:h val="0.10016097608822336"/>
        </c:manualLayout>
      </c:layout>
      <c:overlay val="0"/>
      <c:spPr>
        <a:noFill/>
        <a:ln w="25400">
          <a:noFill/>
        </a:ln>
      </c:spPr>
      <c:txPr>
        <a:bodyPr/>
        <a:lstStyle/>
        <a:p>
          <a:pPr>
            <a:defRPr sz="1200" b="0" i="0" u="none" strike="noStrike"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explosion val="3"/>
          <c:dPt>
            <c:idx val="0"/>
            <c:bubble3D val="0"/>
            <c:spPr>
              <a:solidFill>
                <a:schemeClr val="accent1">
                  <a:shade val="65000"/>
                </a:schemeClr>
              </a:solidFill>
              <a:ln w="19050">
                <a:solidFill>
                  <a:schemeClr val="lt1"/>
                </a:solidFill>
              </a:ln>
              <a:effectLst/>
            </c:spPr>
          </c:dPt>
          <c:dPt>
            <c:idx val="1"/>
            <c:bubble3D val="0"/>
            <c:spPr>
              <a:solidFill>
                <a:schemeClr val="accent1"/>
              </a:solidFill>
              <a:ln w="19050">
                <a:solidFill>
                  <a:schemeClr val="lt1"/>
                </a:solidFill>
              </a:ln>
              <a:effectLst/>
            </c:spPr>
          </c:dPt>
          <c:dPt>
            <c:idx val="2"/>
            <c:bubble3D val="0"/>
            <c:spPr>
              <a:solidFill>
                <a:schemeClr val="accent1">
                  <a:tint val="65000"/>
                </a:schemeClr>
              </a:solidFill>
              <a:ln w="19050">
                <a:solidFill>
                  <a:schemeClr val="lt1"/>
                </a:solidFill>
              </a:ln>
              <a:effectLst/>
            </c:spPr>
          </c:dPt>
          <c:dLbls>
            <c:dLbl>
              <c:idx val="0"/>
              <c:layout>
                <c:manualLayout>
                  <c:x val="-0.13169195533925002"/>
                  <c:y val="3.668253079964040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1"/>
              <c:layout>
                <c:manualLayout>
                  <c:x val="1.2662013242561526E-2"/>
                  <c:y val="-3.32942848332471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2"/>
              <c:layout>
                <c:manualLayout>
                  <c:x val="0.20660939866202754"/>
                  <c:y val="-1.653056795988990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31538923449764633"/>
                      <c:h val="0.13266450540288752"/>
                    </c:manualLayout>
                  </c15:layout>
                </c:ext>
              </c:extLst>
            </c:dLbl>
            <c:dLbl>
              <c:idx val="3"/>
              <c:layout>
                <c:manualLayout>
                  <c:x val="0.18171693890423776"/>
                  <c:y val="2.350658714474050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ro-RO"/>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12'!$E$18,'Anexa 12'!$G$18,'Anexa 12'!$I$18)</c:f>
              <c:strCache>
                <c:ptCount val="3"/>
                <c:pt idx="0">
                  <c:v>Nr. total contracte Bunuri</c:v>
                </c:pt>
                <c:pt idx="1">
                  <c:v>Nr. total contracte  Lucrări</c:v>
                </c:pt>
                <c:pt idx="2">
                  <c:v>Nr. total contracte   Servicii</c:v>
                </c:pt>
              </c:strCache>
            </c:strRef>
          </c:cat>
          <c:val>
            <c:numRef>
              <c:f>('Anexa 12'!$E$15,'Anexa 12'!$G$15,'Anexa 12'!$I$15)</c:f>
              <c:numCache>
                <c:formatCode>General</c:formatCode>
                <c:ptCount val="3"/>
                <c:pt idx="0">
                  <c:v>15632</c:v>
                </c:pt>
                <c:pt idx="1">
                  <c:v>1757</c:v>
                </c:pt>
                <c:pt idx="2">
                  <c:v>1924</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000000000000133" l="0.70000000000000062" r="0.70000000000000062" t="0.7500000000000013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888432655352159E-2"/>
          <c:y val="0.20316766001047457"/>
          <c:w val="0.81938963781514784"/>
          <c:h val="0.67167803587132269"/>
        </c:manualLayout>
      </c:layout>
      <c:pieChart>
        <c:varyColors val="1"/>
        <c:ser>
          <c:idx val="0"/>
          <c:order val="0"/>
          <c:tx>
            <c:v>Series 1</c:v>
          </c:tx>
          <c:dPt>
            <c:idx val="0"/>
            <c:bubble3D val="0"/>
            <c:explosion val="3"/>
            <c:spPr>
              <a:solidFill>
                <a:schemeClr val="accent1">
                  <a:shade val="65000"/>
                </a:schemeClr>
              </a:solidFill>
              <a:ln w="19050">
                <a:solidFill>
                  <a:schemeClr val="lt1"/>
                </a:solidFill>
              </a:ln>
              <a:effectLst/>
            </c:spPr>
          </c:dPt>
          <c:dPt>
            <c:idx val="1"/>
            <c:bubble3D val="0"/>
            <c:spPr>
              <a:solidFill>
                <a:schemeClr val="accent1"/>
              </a:solidFill>
              <a:ln w="19050">
                <a:solidFill>
                  <a:schemeClr val="lt1"/>
                </a:solidFill>
              </a:ln>
              <a:effectLst/>
            </c:spPr>
          </c:dPt>
          <c:dPt>
            <c:idx val="2"/>
            <c:bubble3D val="0"/>
            <c:explosion val="2"/>
            <c:spPr>
              <a:solidFill>
                <a:schemeClr val="accent1">
                  <a:tint val="65000"/>
                </a:schemeClr>
              </a:solidFill>
              <a:ln w="19050">
                <a:solidFill>
                  <a:schemeClr val="lt1"/>
                </a:solidFill>
              </a:ln>
              <a:effectLst/>
            </c:spPr>
          </c:dPt>
          <c:dLbls>
            <c:dLbl>
              <c:idx val="0"/>
              <c:layout>
                <c:manualLayout>
                  <c:x val="-4.5578206862428132E-2"/>
                  <c:y val="-0.40478760242561801"/>
                </c:manualLayout>
              </c:layout>
              <c:tx>
                <c:rich>
                  <a:bodyPr/>
                  <a:lstStyle/>
                  <a:p>
                    <a:r>
                      <a:rPr lang="en-US"/>
                      <a:t>Suma total contracte Bunuri</a:t>
                    </a:r>
                  </a:p>
                  <a:p>
                    <a:fld id="{F118ABBA-FD8D-4D03-A95F-BECA16FD2629}" type="VALUE">
                      <a:rPr lang="en-US"/>
                      <a:pPr/>
                      <a:t>[VALUE]</a:t>
                    </a:fld>
                    <a:r>
                      <a:rPr lang="en-US"/>
                      <a:t> lei</a:t>
                    </a:r>
                  </a:p>
                </c:rich>
              </c:tx>
              <c:dLblPos val="bestFit"/>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manualLayout>
                  <c:x val="0"/>
                  <c:y val="0.13007196320818826"/>
                </c:manualLayout>
              </c:layout>
              <c:tx>
                <c:rich>
                  <a:bodyPr/>
                  <a:lstStyle/>
                  <a:p>
                    <a:r>
                      <a:rPr lang="en-US"/>
                      <a:t>Suma total contracte Lucrări</a:t>
                    </a:r>
                  </a:p>
                  <a:p>
                    <a:fld id="{D2CBC155-9CDC-4894-BD12-E31C56A07797}" type="VALUE">
                      <a:rPr lang="en-US"/>
                      <a:pPr/>
                      <a:t>[VALUE]</a:t>
                    </a:fld>
                    <a:r>
                      <a:rPr lang="en-US"/>
                      <a:t> lei</a:t>
                    </a:r>
                  </a:p>
                </c:rich>
              </c:tx>
              <c:dLblPos val="bestFit"/>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9.8682222069387454E-2"/>
                  <c:y val="-6.216053501883631E-3"/>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baseline="0">
                        <a:solidFill>
                          <a:sysClr val="windowText" lastClr="000000"/>
                        </a:solidFill>
                      </a:rPr>
                      <a:t>Suma total contracte Servicii</a:t>
                    </a:r>
                  </a:p>
                  <a:p>
                    <a:pPr>
                      <a:defRPr sz="1000" b="1">
                        <a:solidFill>
                          <a:sysClr val="windowText" lastClr="000000"/>
                        </a:solidFill>
                      </a:defRPr>
                    </a:pPr>
                    <a:r>
                      <a:rPr lang="en-US" baseline="0">
                        <a:solidFill>
                          <a:sysClr val="windowText" lastClr="000000"/>
                        </a:solidFill>
                      </a:rPr>
                      <a:t> </a:t>
                    </a:r>
                    <a:fld id="{D0EA3B40-AFC0-4D66-B834-FB9FBF0EDA4C}" type="VALUE">
                      <a:rPr lang="en-US" baseline="0">
                        <a:solidFill>
                          <a:sysClr val="windowText" lastClr="000000"/>
                        </a:solidFill>
                      </a:rPr>
                      <a:pPr>
                        <a:defRPr sz="1000" b="1">
                          <a:solidFill>
                            <a:sysClr val="windowText" lastClr="000000"/>
                          </a:solidFill>
                        </a:defRPr>
                      </a:pPr>
                      <a:t>[VALUE]</a:t>
                    </a:fld>
                    <a:r>
                      <a:rPr lang="en-US" baseline="0">
                        <a:solidFill>
                          <a:sysClr val="windowText" lastClr="000000"/>
                        </a:solidFill>
                      </a:rPr>
                      <a:t> lei</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ro-RO"/>
                </a:p>
              </c:txPr>
              <c:dLblPos val="bestFit"/>
              <c:showLegendKey val="0"/>
              <c:showVal val="1"/>
              <c:showCatName val="0"/>
              <c:showSerName val="0"/>
              <c:showPercent val="0"/>
              <c:showBubbleSize val="0"/>
              <c:extLst>
                <c:ext xmlns:c15="http://schemas.microsoft.com/office/drawing/2012/chart" uri="{CE6537A1-D6FC-4f65-9D91-7224C49458BB}">
                  <c15:layout>
                    <c:manualLayout>
                      <c:w val="0.39265092527720968"/>
                      <c:h val="0.10351044928072989"/>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('Anexa 12'!$F$18,'Anexa 12'!$D$18,'Anexa 12'!$H$18)</c:f>
              <c:strCache>
                <c:ptCount val="3"/>
                <c:pt idx="0">
                  <c:v>Suma total contracte Lucrări</c:v>
                </c:pt>
                <c:pt idx="1">
                  <c:v>Suma total contracte Bunuri</c:v>
                </c:pt>
                <c:pt idx="2">
                  <c:v>Suma total contracte Servicii</c:v>
                </c:pt>
              </c:strCache>
            </c:strRef>
          </c:cat>
          <c:val>
            <c:numRef>
              <c:f>('Anexa 12'!$D$15,'Anexa 12'!$F$15,'Anexa 12'!$H$15)</c:f>
              <c:numCache>
                <c:formatCode>#,##0.00</c:formatCode>
                <c:ptCount val="3"/>
                <c:pt idx="0">
                  <c:v>1992722510.0800002</c:v>
                </c:pt>
                <c:pt idx="1">
                  <c:v>976308113.42999983</c:v>
                </c:pt>
                <c:pt idx="2">
                  <c:v>596129704.0999999</c:v>
                </c:pt>
              </c:numCache>
            </c:numRef>
          </c:val>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000000000000155" l="0.70000000000000062" r="0.70000000000000062" t="0.7500000000000015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'Anexa 13'!$C$23</c:f>
              <c:strCache>
                <c:ptCount val="1"/>
                <c:pt idx="0">
                  <c:v>Proceduri desfășurate prin pubicarea anunțului de participare in BAP</c:v>
                </c:pt>
              </c:strCache>
            </c:strRef>
          </c:tx>
          <c:spPr>
            <a:solidFill>
              <a:schemeClr val="accent5">
                <a:lumMod val="50000"/>
              </a:schemeClr>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layout>
                <c:manualLayout>
                  <c:x val="0"/>
                  <c:y val="1.1549464440157009E-2"/>
                </c:manualLayout>
              </c:layout>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7.3279941704779087E-3"/>
                </c:manualLayout>
              </c:layout>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13'!$D$22:$E$22</c:f>
              <c:strCache>
                <c:ptCount val="2"/>
                <c:pt idx="0">
                  <c:v>RATA DE MODIFICARE A SUMEI CONTRACTELOR</c:v>
                </c:pt>
                <c:pt idx="1">
                  <c:v>RATA DE MODIFICARE A NUMĂRULUI CONTRACTELOR</c:v>
                </c:pt>
              </c:strCache>
            </c:strRef>
          </c:cat>
          <c:val>
            <c:numRef>
              <c:f>'Anexa 13'!$D$23:$E$23</c:f>
              <c:numCache>
                <c:formatCode>0.00%</c:formatCode>
                <c:ptCount val="2"/>
                <c:pt idx="0">
                  <c:v>-0.32080163918847482</c:v>
                </c:pt>
                <c:pt idx="1">
                  <c:v>3.2455068923399111E-2</c:v>
                </c:pt>
              </c:numCache>
            </c:numRef>
          </c:val>
        </c:ser>
        <c:ser>
          <c:idx val="1"/>
          <c:order val="1"/>
          <c:tx>
            <c:strRef>
              <c:f>'Anexa 13'!$C$24</c:f>
              <c:strCache>
                <c:ptCount val="1"/>
                <c:pt idx="0">
                  <c:v>Proceduri desfășurate fără pubicarea anunțului de participare in BAP</c:v>
                </c:pt>
              </c:strCache>
            </c:strRef>
          </c:tx>
          <c:spPr>
            <a:solidFill>
              <a:srgbClr val="DAE3F3"/>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dLbl>
              <c:idx val="1"/>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13'!$D$22:$E$22</c:f>
              <c:strCache>
                <c:ptCount val="2"/>
                <c:pt idx="0">
                  <c:v>RATA DE MODIFICARE A SUMEI CONTRACTELOR</c:v>
                </c:pt>
                <c:pt idx="1">
                  <c:v>RATA DE MODIFICARE A NUMĂRULUI CONTRACTELOR</c:v>
                </c:pt>
              </c:strCache>
            </c:strRef>
          </c:cat>
          <c:val>
            <c:numRef>
              <c:f>'Anexa 13'!$D$24:$E$24</c:f>
              <c:numCache>
                <c:formatCode>0.00%</c:formatCode>
                <c:ptCount val="2"/>
                <c:pt idx="0">
                  <c:v>-5.7835316778216406E-2</c:v>
                </c:pt>
                <c:pt idx="1">
                  <c:v>-0.1321222130470685</c:v>
                </c:pt>
              </c:numCache>
            </c:numRef>
          </c:val>
        </c:ser>
        <c:ser>
          <c:idx val="2"/>
          <c:order val="2"/>
          <c:tx>
            <c:strRef>
              <c:f>'Anexa 13'!$C$25</c:f>
              <c:strCache>
                <c:ptCount val="1"/>
                <c:pt idx="0">
                  <c:v>Proceduri dint-o singură sursă</c:v>
                </c:pt>
              </c:strCache>
            </c:strRef>
          </c:tx>
          <c:spPr>
            <a:solidFill>
              <a:srgbClr val="92D050"/>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dLbl>
              <c:idx val="1"/>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1200" b="1">
                    <a:solidFill>
                      <a:sysClr val="windowText" lastClr="000000"/>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13'!$D$22:$E$22</c:f>
              <c:strCache>
                <c:ptCount val="2"/>
                <c:pt idx="0">
                  <c:v>RATA DE MODIFICARE A SUMEI CONTRACTELOR</c:v>
                </c:pt>
                <c:pt idx="1">
                  <c:v>RATA DE MODIFICARE A NUMĂRULUI CONTRACTELOR</c:v>
                </c:pt>
              </c:strCache>
            </c:strRef>
          </c:cat>
          <c:val>
            <c:numRef>
              <c:f>'Anexa 13'!$D$25:$E$25</c:f>
              <c:numCache>
                <c:formatCode>0.00%</c:formatCode>
                <c:ptCount val="2"/>
                <c:pt idx="0">
                  <c:v>7.6738160310834802E-2</c:v>
                </c:pt>
                <c:pt idx="1">
                  <c:v>-0.16393442622950816</c:v>
                </c:pt>
              </c:numCache>
            </c:numRef>
          </c:val>
        </c:ser>
        <c:ser>
          <c:idx val="3"/>
          <c:order val="3"/>
          <c:tx>
            <c:strRef>
              <c:f>'Anexa 13'!$C$26</c:f>
              <c:strCache>
                <c:ptCount val="1"/>
                <c:pt idx="0">
                  <c:v>TOTAL:</c:v>
                </c:pt>
              </c:strCache>
            </c:strRef>
          </c:tx>
          <c:spPr>
            <a:solidFill>
              <a:srgbClr val="FF0000"/>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layout>
                <c:manualLayout>
                  <c:x val="0"/>
                  <c:y val="7.6684670638458166E-3"/>
                </c:manualLayout>
              </c:layout>
              <c:spPr>
                <a:noFill/>
                <a:ln w="25400">
                  <a:noFill/>
                </a:ln>
              </c:spPr>
              <c:txPr>
                <a:bodyPr/>
                <a:lstStyle/>
                <a:p>
                  <a:pPr>
                    <a:defRPr sz="1200" b="1" i="0" u="none" strike="noStrike"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6.8842053646396206E-3"/>
                </c:manualLayout>
              </c:layout>
              <c:spPr>
                <a:noFill/>
                <a:ln w="25400">
                  <a:noFill/>
                </a:ln>
              </c:spPr>
              <c:txPr>
                <a:bodyPr/>
                <a:lstStyle/>
                <a:p>
                  <a:pPr>
                    <a:defRPr sz="1200" b="1" i="0" u="none" strike="noStrike"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13'!$D$22:$E$22</c:f>
              <c:strCache>
                <c:ptCount val="2"/>
                <c:pt idx="0">
                  <c:v>RATA DE MODIFICARE A SUMEI CONTRACTELOR</c:v>
                </c:pt>
                <c:pt idx="1">
                  <c:v>RATA DE MODIFICARE A NUMĂRULUI CONTRACTELOR</c:v>
                </c:pt>
              </c:strCache>
            </c:strRef>
          </c:cat>
          <c:val>
            <c:numRef>
              <c:f>'Anexa 13'!$D$26:$E$26</c:f>
              <c:numCache>
                <c:formatCode>0.00%</c:formatCode>
                <c:ptCount val="2"/>
                <c:pt idx="0">
                  <c:v>-0.29685912856292695</c:v>
                </c:pt>
                <c:pt idx="1">
                  <c:v>1.5725255075207833E-2</c:v>
                </c:pt>
              </c:numCache>
            </c:numRef>
          </c:val>
        </c:ser>
        <c:dLbls>
          <c:showLegendKey val="0"/>
          <c:showVal val="1"/>
          <c:showCatName val="0"/>
          <c:showSerName val="0"/>
          <c:showPercent val="0"/>
          <c:showBubbleSize val="0"/>
        </c:dLbls>
        <c:gapWidth val="53"/>
        <c:axId val="313647136"/>
        <c:axId val="313647696"/>
      </c:barChart>
      <c:catAx>
        <c:axId val="313647136"/>
        <c:scaling>
          <c:orientation val="minMax"/>
        </c:scaling>
        <c:delete val="0"/>
        <c:axPos val="b"/>
        <c:majorGridlines>
          <c:spPr>
            <a:ln>
              <a:solidFill>
                <a:schemeClr val="accent5">
                  <a:lumMod val="40000"/>
                  <a:lumOff val="60000"/>
                </a:schemeClr>
              </a:solidFill>
            </a:ln>
          </c:spPr>
        </c:majorGridlines>
        <c:numFmt formatCode="General" sourceLinked="1"/>
        <c:majorTickMark val="none"/>
        <c:minorTickMark val="none"/>
        <c:tickLblPos val="high"/>
        <c:spPr>
          <a:ln>
            <a:solidFill>
              <a:schemeClr val="accent5">
                <a:lumMod val="50000"/>
              </a:schemeClr>
            </a:solidFill>
          </a:ln>
        </c:spPr>
        <c:txPr>
          <a:bodyPr/>
          <a:lstStyle/>
          <a:p>
            <a:pPr>
              <a:defRPr sz="1100" b="1"/>
            </a:pPr>
            <a:endParaRPr lang="ro-RO"/>
          </a:p>
        </c:txPr>
        <c:crossAx val="313647696"/>
        <c:crosses val="autoZero"/>
        <c:auto val="1"/>
        <c:lblAlgn val="ctr"/>
        <c:lblOffset val="200"/>
        <c:noMultiLvlLbl val="0"/>
      </c:catAx>
      <c:valAx>
        <c:axId val="313647696"/>
        <c:scaling>
          <c:orientation val="minMax"/>
        </c:scaling>
        <c:delete val="0"/>
        <c:axPos val="l"/>
        <c:majorGridlines>
          <c:spPr>
            <a:ln>
              <a:solidFill>
                <a:schemeClr val="accent5">
                  <a:lumMod val="40000"/>
                  <a:lumOff val="60000"/>
                </a:schemeClr>
              </a:solidFill>
            </a:ln>
          </c:spPr>
        </c:majorGridlines>
        <c:numFmt formatCode="0%" sourceLinked="0"/>
        <c:majorTickMark val="out"/>
        <c:minorTickMark val="none"/>
        <c:tickLblPos val="nextTo"/>
        <c:spPr>
          <a:ln>
            <a:solidFill>
              <a:schemeClr val="accent5">
                <a:lumMod val="50000"/>
              </a:schemeClr>
            </a:solidFill>
          </a:ln>
        </c:spPr>
        <c:txPr>
          <a:bodyPr rot="0" vert="horz"/>
          <a:lstStyle/>
          <a:p>
            <a:pPr>
              <a:defRPr sz="1100" b="0" i="0" u="none" strike="noStrike" baseline="0">
                <a:ln>
                  <a:noFill/>
                </a:ln>
                <a:solidFill>
                  <a:srgbClr val="000000"/>
                </a:solidFill>
                <a:latin typeface="Calibri"/>
                <a:ea typeface="Calibri"/>
                <a:cs typeface="Calibri"/>
              </a:defRPr>
            </a:pPr>
            <a:endParaRPr lang="ro-RO"/>
          </a:p>
        </c:txPr>
        <c:crossAx val="313647136"/>
        <c:crosses val="autoZero"/>
        <c:crossBetween val="between"/>
      </c:valAx>
      <c:spPr>
        <a:noFill/>
        <a:ln>
          <a:noFill/>
        </a:ln>
      </c:spPr>
    </c:plotArea>
    <c:legend>
      <c:legendPos val="b"/>
      <c:layout>
        <c:manualLayout>
          <c:xMode val="edge"/>
          <c:yMode val="edge"/>
          <c:x val="6.0255669585387625E-2"/>
          <c:y val="0.80533877233989482"/>
          <c:w val="0.5927482997973812"/>
          <c:h val="0.17631613647839869"/>
        </c:manualLayout>
      </c:layout>
      <c:overlay val="0"/>
      <c:txPr>
        <a:bodyPr/>
        <a:lstStyle/>
        <a:p>
          <a:pPr>
            <a:defRPr sz="1100"/>
          </a:pPr>
          <a:endParaRPr lang="ro-R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4736361739788974"/>
          <c:y val="6.053038020017408E-2"/>
          <c:w val="0.4601505225484136"/>
          <c:h val="0.70148666262225279"/>
        </c:manualLayout>
      </c:layout>
      <c:barChart>
        <c:barDir val="bar"/>
        <c:grouping val="clustered"/>
        <c:varyColors val="0"/>
        <c:ser>
          <c:idx val="0"/>
          <c:order val="0"/>
          <c:spPr>
            <a:solidFill>
              <a:schemeClr val="accent1"/>
            </a:solidFill>
            <a:ln w="3175">
              <a:solidFill>
                <a:srgbClr val="16365C"/>
              </a:solidFill>
            </a:ln>
            <a:effectLst/>
          </c:spPr>
          <c:invertIfNegative val="0"/>
          <c:dPt>
            <c:idx val="0"/>
            <c:invertIfNegative val="0"/>
            <c:bubble3D val="0"/>
            <c:spPr>
              <a:solidFill>
                <a:schemeClr val="accent1">
                  <a:tint val="48000"/>
                </a:schemeClr>
              </a:solidFill>
              <a:ln w="3175">
                <a:solidFill>
                  <a:srgbClr val="16365C"/>
                </a:solidFill>
              </a:ln>
              <a:effectLst/>
            </c:spPr>
          </c:dPt>
          <c:dPt>
            <c:idx val="2"/>
            <c:invertIfNegative val="0"/>
            <c:bubble3D val="0"/>
            <c:spPr>
              <a:solidFill>
                <a:schemeClr val="accent1">
                  <a:tint val="65000"/>
                </a:schemeClr>
              </a:solidFill>
              <a:ln w="3175">
                <a:solidFill>
                  <a:srgbClr val="16365C"/>
                </a:solidFill>
              </a:ln>
              <a:effectLst/>
            </c:spPr>
          </c:dPt>
          <c:dPt>
            <c:idx val="3"/>
            <c:invertIfNegative val="0"/>
            <c:bubble3D val="0"/>
            <c:spPr>
              <a:solidFill>
                <a:schemeClr val="accent1">
                  <a:tint val="83000"/>
                </a:schemeClr>
              </a:solidFill>
              <a:ln w="3175">
                <a:solidFill>
                  <a:srgbClr val="16365C"/>
                </a:solidFill>
              </a:ln>
              <a:effectLst/>
            </c:spPr>
          </c:dPt>
          <c:dPt>
            <c:idx val="4"/>
            <c:invertIfNegative val="0"/>
            <c:bubble3D val="0"/>
            <c:spPr>
              <a:solidFill>
                <a:schemeClr val="accent1"/>
              </a:solidFill>
              <a:ln w="3175">
                <a:solidFill>
                  <a:srgbClr val="16365C"/>
                </a:solidFill>
              </a:ln>
              <a:effectLst/>
            </c:spPr>
          </c:dPt>
          <c:dPt>
            <c:idx val="5"/>
            <c:invertIfNegative val="0"/>
            <c:bubble3D val="0"/>
            <c:spPr>
              <a:solidFill>
                <a:schemeClr val="accent1">
                  <a:shade val="82000"/>
                </a:schemeClr>
              </a:solidFill>
              <a:ln w="3175">
                <a:solidFill>
                  <a:srgbClr val="16365C"/>
                </a:solidFill>
              </a:ln>
              <a:effectLst/>
            </c:spPr>
          </c:dPt>
          <c:dPt>
            <c:idx val="6"/>
            <c:invertIfNegative val="0"/>
            <c:bubble3D val="0"/>
            <c:spPr>
              <a:solidFill>
                <a:schemeClr val="accent1">
                  <a:shade val="65000"/>
                </a:schemeClr>
              </a:solidFill>
              <a:ln w="3175">
                <a:solidFill>
                  <a:srgbClr val="16365C"/>
                </a:solidFill>
              </a:ln>
              <a:effectLst/>
            </c:spPr>
          </c:dPt>
          <c:dPt>
            <c:idx val="7"/>
            <c:invertIfNegative val="0"/>
            <c:bubble3D val="0"/>
            <c:spPr>
              <a:solidFill>
                <a:schemeClr val="accent1">
                  <a:shade val="47000"/>
                </a:schemeClr>
              </a:solidFill>
              <a:ln w="3175">
                <a:solidFill>
                  <a:srgbClr val="16365C"/>
                </a:solidFill>
              </a:ln>
              <a:effectLst/>
            </c:spPr>
          </c:dPt>
          <c:dLbls>
            <c:dLbl>
              <c:idx val="0"/>
              <c:layout>
                <c:manualLayout>
                  <c:x val="4.9004589453440026E-3"/>
                  <c:y val="-1.6319865246744154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13'!$D$41:$D$48</c:f>
              <c:numCache>
                <c:formatCode>#,##0.00</c:formatCode>
                <c:ptCount val="8"/>
                <c:pt idx="0">
                  <c:v>15609397.449999999</c:v>
                </c:pt>
                <c:pt idx="1">
                  <c:v>699939</c:v>
                </c:pt>
                <c:pt idx="2">
                  <c:v>1100442814.6000001</c:v>
                </c:pt>
                <c:pt idx="3">
                  <c:v>1649851167.3200002</c:v>
                </c:pt>
                <c:pt idx="4">
                  <c:v>362280678.63999981</c:v>
                </c:pt>
                <c:pt idx="5">
                  <c:v>88778199.629999995</c:v>
                </c:pt>
                <c:pt idx="6">
                  <c:v>84377173.339999989</c:v>
                </c:pt>
                <c:pt idx="7">
                  <c:v>263120957.63</c:v>
                </c:pt>
              </c:numCache>
            </c:numRef>
          </c:val>
        </c:ser>
        <c:dLbls>
          <c:showLegendKey val="0"/>
          <c:showVal val="0"/>
          <c:showCatName val="0"/>
          <c:showSerName val="0"/>
          <c:showPercent val="0"/>
          <c:showBubbleSize val="0"/>
        </c:dLbls>
        <c:gapWidth val="100"/>
        <c:axId val="313651056"/>
        <c:axId val="313650496"/>
      </c:barChart>
      <c:valAx>
        <c:axId val="3136504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o-RO"/>
          </a:p>
        </c:txPr>
        <c:crossAx val="313651056"/>
        <c:crosses val="autoZero"/>
        <c:crossBetween val="between"/>
      </c:valAx>
      <c:catAx>
        <c:axId val="3136510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o-RO"/>
          </a:p>
        </c:txPr>
        <c:crossAx val="31365049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64450750491874"/>
          <c:y val="6.6609909366101033E-2"/>
          <c:w val="0.49851156674678659"/>
          <c:h val="0.89565206300127476"/>
        </c:manualLayout>
      </c:layout>
      <c:barChart>
        <c:barDir val="bar"/>
        <c:grouping val="clustered"/>
        <c:varyColors val="0"/>
        <c:ser>
          <c:idx val="0"/>
          <c:order val="0"/>
          <c:tx>
            <c:v>Sem I 2014</c:v>
          </c:tx>
          <c:spPr>
            <a:solidFill>
              <a:schemeClr val="accent1"/>
            </a:solidFill>
            <a:ln>
              <a:solidFill>
                <a:schemeClr val="accent2">
                  <a:lumMod val="1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13'!$W$43:$W$50</c:f>
              <c:numCache>
                <c:formatCode>#,##0.00</c:formatCode>
                <c:ptCount val="8"/>
                <c:pt idx="0">
                  <c:v>5.7638732299999997</c:v>
                </c:pt>
                <c:pt idx="1">
                  <c:v>0</c:v>
                </c:pt>
                <c:pt idx="2">
                  <c:v>2434.3054696499998</c:v>
                </c:pt>
                <c:pt idx="3">
                  <c:v>1553.3192539500001</c:v>
                </c:pt>
                <c:pt idx="4">
                  <c:v>678.91265800999997</c:v>
                </c:pt>
                <c:pt idx="5">
                  <c:v>64.109259750000007</c:v>
                </c:pt>
                <c:pt idx="6">
                  <c:v>89.556714279999994</c:v>
                </c:pt>
                <c:pt idx="7">
                  <c:v>244.36856362</c:v>
                </c:pt>
              </c:numCache>
            </c:numRef>
          </c:val>
        </c:ser>
        <c:ser>
          <c:idx val="1"/>
          <c:order val="1"/>
          <c:tx>
            <c:v>Sem I 2015</c:v>
          </c:tx>
          <c:spPr>
            <a:solidFill>
              <a:schemeClr val="accent2"/>
            </a:solidFill>
            <a:ln>
              <a:solidFill>
                <a:schemeClr val="accent2">
                  <a:lumMod val="1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13'!$V$43:$V$50</c:f>
              <c:numCache>
                <c:formatCode>#,##0.00</c:formatCode>
                <c:ptCount val="8"/>
                <c:pt idx="0">
                  <c:v>15.609397449999999</c:v>
                </c:pt>
                <c:pt idx="1">
                  <c:v>0.69993899999999998</c:v>
                </c:pt>
                <c:pt idx="2">
                  <c:v>1100.4428146</c:v>
                </c:pt>
                <c:pt idx="3">
                  <c:v>1649.8511673200001</c:v>
                </c:pt>
                <c:pt idx="4">
                  <c:v>362.28067864000002</c:v>
                </c:pt>
                <c:pt idx="5">
                  <c:v>88.778199630000003</c:v>
                </c:pt>
                <c:pt idx="6">
                  <c:v>84.377173339999999</c:v>
                </c:pt>
                <c:pt idx="7">
                  <c:v>263.12095763000002</c:v>
                </c:pt>
              </c:numCache>
            </c:numRef>
          </c:val>
        </c:ser>
        <c:dLbls>
          <c:dLblPos val="outEnd"/>
          <c:showLegendKey val="0"/>
          <c:showVal val="1"/>
          <c:showCatName val="0"/>
          <c:showSerName val="0"/>
          <c:showPercent val="0"/>
          <c:showBubbleSize val="0"/>
        </c:dLbls>
        <c:gapWidth val="182"/>
        <c:axId val="313653856"/>
        <c:axId val="313654416"/>
      </c:barChart>
      <c:catAx>
        <c:axId val="313653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ro-RO"/>
          </a:p>
        </c:txPr>
        <c:crossAx val="313654416"/>
        <c:crosses val="autoZero"/>
        <c:auto val="1"/>
        <c:lblAlgn val="ctr"/>
        <c:lblOffset val="50"/>
        <c:noMultiLvlLbl val="0"/>
      </c:catAx>
      <c:valAx>
        <c:axId val="31365441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o-RO"/>
          </a:p>
        </c:txPr>
        <c:crossAx val="313653856"/>
        <c:crosses val="autoZero"/>
        <c:crossBetween val="between"/>
      </c:valAx>
      <c:spPr>
        <a:noFill/>
        <a:ln>
          <a:noFill/>
        </a:ln>
        <a:effectLst/>
      </c:spPr>
    </c:plotArea>
    <c:legend>
      <c:legendPos val="b"/>
      <c:layout>
        <c:manualLayout>
          <c:xMode val="edge"/>
          <c:yMode val="edge"/>
          <c:x val="2.4753260745709174E-2"/>
          <c:y val="0.97110519586534161"/>
          <c:w val="0.25342321459427447"/>
          <c:h val="2.0171896233111813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o-RO"/>
        </a:p>
      </c:txPr>
    </c:legend>
    <c:plotVisOnly val="1"/>
    <c:dispBlanksAs val="gap"/>
    <c:showDLblsOverMax val="0"/>
  </c:chart>
  <c:spPr>
    <a:solidFill>
      <a:schemeClr val="bg1"/>
    </a:solidFill>
    <a:ln w="317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7659574468085"/>
          <c:y val="4.4025292432231578E-2"/>
          <c:w val="0.81914893617021278"/>
          <c:h val="0.75471929883825561"/>
        </c:manualLayout>
      </c:layout>
      <c:barChart>
        <c:barDir val="bar"/>
        <c:grouping val="clustered"/>
        <c:varyColors val="0"/>
        <c:ser>
          <c:idx val="0"/>
          <c:order val="0"/>
          <c:tx>
            <c:v>Licitații Publice</c:v>
          </c:tx>
          <c:spPr>
            <a:solidFill>
              <a:schemeClr val="accent5">
                <a:lumMod val="50000"/>
              </a:schemeClr>
            </a:solidFill>
            <a:ln>
              <a:solidFill>
                <a:schemeClr val="accent5">
                  <a:lumMod val="50000"/>
                </a:schemeClr>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rgbClr val="FFFFFF"/>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'Anexa 3'!$B$198:$B$200</c:f>
              <c:numCache>
                <c:formatCode>General</c:formatCode>
                <c:ptCount val="3"/>
              </c:numCache>
            </c:numRef>
          </c:cat>
          <c:val>
            <c:numRef>
              <c:f>'Anexa 3'!$C$198:$C$200</c:f>
              <c:numCache>
                <c:formatCode>General</c:formatCode>
                <c:ptCount val="3"/>
              </c:numCache>
            </c:numRef>
          </c:val>
        </c:ser>
        <c:ser>
          <c:idx val="1"/>
          <c:order val="1"/>
          <c:tx>
            <c:v>COP</c:v>
          </c:tx>
          <c:spPr>
            <a:solidFill>
              <a:schemeClr val="accent5">
                <a:lumMod val="20000"/>
                <a:lumOff val="80000"/>
              </a:schemeClr>
            </a:solidFill>
            <a:ln>
              <a:solidFill>
                <a:schemeClr val="accent5">
                  <a:lumMod val="50000"/>
                </a:schemeClr>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rgbClr val="003366"/>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'Anexa 3'!$B$198:$B$200</c:f>
              <c:numCache>
                <c:formatCode>General</c:formatCode>
                <c:ptCount val="3"/>
              </c:numCache>
            </c:numRef>
          </c:cat>
          <c:val>
            <c:numRef>
              <c:f>'Anexa 3'!$D$198:$D$200</c:f>
              <c:numCache>
                <c:formatCode>General</c:formatCode>
                <c:ptCount val="3"/>
              </c:numCache>
            </c:numRef>
          </c:val>
        </c:ser>
        <c:dLbls>
          <c:showLegendKey val="0"/>
          <c:showVal val="0"/>
          <c:showCatName val="0"/>
          <c:showSerName val="0"/>
          <c:showPercent val="0"/>
          <c:showBubbleSize val="0"/>
        </c:dLbls>
        <c:gapWidth val="50"/>
        <c:axId val="317958320"/>
        <c:axId val="317958880"/>
      </c:barChart>
      <c:catAx>
        <c:axId val="317958320"/>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17958880"/>
        <c:crosses val="autoZero"/>
        <c:auto val="1"/>
        <c:lblAlgn val="ctr"/>
        <c:lblOffset val="100"/>
        <c:noMultiLvlLbl val="0"/>
      </c:catAx>
      <c:valAx>
        <c:axId val="31795888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17958320"/>
        <c:crosses val="autoZero"/>
        <c:crossBetween val="between"/>
      </c:valAx>
      <c:spPr>
        <a:noFill/>
        <a:ln w="25400">
          <a:noFill/>
        </a:ln>
      </c:spPr>
    </c:plotArea>
    <c:legend>
      <c:legendPos val="b"/>
      <c:layout>
        <c:manualLayout>
          <c:xMode val="edge"/>
          <c:yMode val="edge"/>
          <c:x val="0.34219075619839368"/>
          <c:y val="0.85275656580663262"/>
          <c:w val="0.31561848760321271"/>
          <c:h val="7.1771736080159798E-2"/>
        </c:manualLayout>
      </c:layout>
      <c:overlay val="0"/>
      <c:spPr>
        <a:noFill/>
        <a:ln w="25400">
          <a:noFill/>
        </a:ln>
      </c:spPr>
      <c:txPr>
        <a:bodyPr/>
        <a:lstStyle/>
        <a:p>
          <a:pPr>
            <a:defRPr sz="920" b="0" i="0" u="none" strike="noStrike"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71004902442057"/>
          <c:y val="2.3809523809523808E-2"/>
          <c:w val="0.66384812247596237"/>
          <c:h val="0.94897959183673475"/>
        </c:manualLayout>
      </c:layout>
      <c:barChart>
        <c:barDir val="bar"/>
        <c:grouping val="clustered"/>
        <c:varyColors val="0"/>
        <c:ser>
          <c:idx val="0"/>
          <c:order val="0"/>
          <c:spPr>
            <a:solidFill>
              <a:schemeClr val="accent5">
                <a:lumMod val="50000"/>
              </a:schemeClr>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050" b="1"/>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14'!$L$14:$L$28</c:f>
              <c:strCache>
                <c:ptCount val="15"/>
                <c:pt idx="0">
                  <c:v>Licitaţii publice anulate de AAP</c:v>
                </c:pt>
                <c:pt idx="1">
                  <c:v>Licitaţii publice anulate de AC</c:v>
                </c:pt>
                <c:pt idx="2">
                  <c:v>Licitaţii publice parţial anulate de AAP</c:v>
                </c:pt>
                <c:pt idx="3">
                  <c:v>Licitaţii publice parţial anulate de AC</c:v>
                </c:pt>
                <c:pt idx="4">
                  <c:v>COP anulate de AAP</c:v>
                </c:pt>
                <c:pt idx="5">
                  <c:v>COP anulate de AC</c:v>
                </c:pt>
                <c:pt idx="6">
                  <c:v>COP parţial anulate de AAP</c:v>
                </c:pt>
                <c:pt idx="7">
                  <c:v>COP parţial anulate de AC</c:v>
                </c:pt>
                <c:pt idx="8">
                  <c:v>Pretenţii satisfăcute</c:v>
                </c:pt>
                <c:pt idx="9">
                  <c:v>Pretenţii parţial satisfăcute</c:v>
                </c:pt>
                <c:pt idx="10">
                  <c:v>Pretenţii respinse</c:v>
                </c:pt>
                <c:pt idx="11">
                  <c:v>Contestaţii retrase</c:v>
                </c:pt>
                <c:pt idx="12">
                  <c:v>Pretenţii admise şi transmise CNA </c:v>
                </c:pt>
                <c:pt idx="13">
                  <c:v>Contestație depusă tardiv</c:v>
                </c:pt>
                <c:pt idx="14">
                  <c:v>Contestaţii nesoluţionate</c:v>
                </c:pt>
              </c:strCache>
            </c:strRef>
          </c:cat>
          <c:val>
            <c:numRef>
              <c:f>'Anexa 14'!$M$14:$M$28</c:f>
              <c:numCache>
                <c:formatCode>General</c:formatCode>
                <c:ptCount val="15"/>
                <c:pt idx="0">
                  <c:v>43</c:v>
                </c:pt>
                <c:pt idx="1">
                  <c:v>9</c:v>
                </c:pt>
                <c:pt idx="2">
                  <c:v>12</c:v>
                </c:pt>
                <c:pt idx="3">
                  <c:v>0</c:v>
                </c:pt>
                <c:pt idx="4">
                  <c:v>40</c:v>
                </c:pt>
                <c:pt idx="5">
                  <c:v>19</c:v>
                </c:pt>
                <c:pt idx="6">
                  <c:v>2</c:v>
                </c:pt>
                <c:pt idx="7">
                  <c:v>0</c:v>
                </c:pt>
                <c:pt idx="8">
                  <c:v>19</c:v>
                </c:pt>
                <c:pt idx="9">
                  <c:v>10</c:v>
                </c:pt>
                <c:pt idx="10">
                  <c:v>215</c:v>
                </c:pt>
                <c:pt idx="11">
                  <c:v>8</c:v>
                </c:pt>
                <c:pt idx="12">
                  <c:v>0</c:v>
                </c:pt>
                <c:pt idx="13">
                  <c:v>26</c:v>
                </c:pt>
                <c:pt idx="14">
                  <c:v>3</c:v>
                </c:pt>
              </c:numCache>
            </c:numRef>
          </c:val>
        </c:ser>
        <c:dLbls>
          <c:showLegendKey val="0"/>
          <c:showVal val="0"/>
          <c:showCatName val="0"/>
          <c:showSerName val="0"/>
          <c:showPercent val="0"/>
          <c:showBubbleSize val="0"/>
        </c:dLbls>
        <c:gapWidth val="30"/>
        <c:axId val="313656656"/>
        <c:axId val="313657216"/>
      </c:barChart>
      <c:catAx>
        <c:axId val="313656656"/>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1050" b="0" i="0" u="none" strike="noStrike" baseline="0">
                <a:solidFill>
                  <a:sysClr val="windowText" lastClr="000000"/>
                </a:solidFill>
                <a:latin typeface="Calibri"/>
                <a:ea typeface="Calibri"/>
                <a:cs typeface="Calibri"/>
              </a:defRPr>
            </a:pPr>
            <a:endParaRPr lang="ro-RO"/>
          </a:p>
        </c:txPr>
        <c:crossAx val="313657216"/>
        <c:crosses val="autoZero"/>
        <c:auto val="1"/>
        <c:lblAlgn val="ctr"/>
        <c:lblOffset val="100"/>
        <c:noMultiLvlLbl val="0"/>
      </c:catAx>
      <c:valAx>
        <c:axId val="313657216"/>
        <c:scaling>
          <c:orientation val="minMax"/>
        </c:scaling>
        <c:delete val="1"/>
        <c:axPos val="b"/>
        <c:majorGridlines>
          <c:spPr>
            <a:ln w="9525" cap="flat" cmpd="sng" algn="ctr">
              <a:solidFill>
                <a:schemeClr val="accent5">
                  <a:lumMod val="40000"/>
                  <a:lumOff val="60000"/>
                </a:schemeClr>
              </a:solidFill>
              <a:round/>
            </a:ln>
            <a:effectLst/>
          </c:spPr>
        </c:majorGridlines>
        <c:numFmt formatCode="General" sourceLinked="1"/>
        <c:majorTickMark val="out"/>
        <c:minorTickMark val="none"/>
        <c:tickLblPos val="nextTo"/>
        <c:crossAx val="31365665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explosion val="3"/>
          <c:dPt>
            <c:idx val="0"/>
            <c:bubble3D val="0"/>
          </c:dPt>
          <c:dPt>
            <c:idx val="1"/>
            <c:bubble3D val="0"/>
          </c:dPt>
          <c:dPt>
            <c:idx val="2"/>
            <c:bubble3D val="0"/>
          </c:dPt>
          <c:dLbls>
            <c:dLbl>
              <c:idx val="0"/>
              <c:layout>
                <c:manualLayout>
                  <c:x val="-8.1056119087763737E-2"/>
                  <c:y val="0.41315311680451888"/>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5.0664051335846481E-3"/>
                  <c:y val="0.1038631305428948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0913028631426439"/>
                  <c:y val="-4.2403270460746642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8171693890423782"/>
                  <c:y val="2.350658714474050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dLblPos val="outEnd"/>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('Anexa 111'!$D$17,'Anexa 111'!$F$17,'Anexa 111'!$H$17)</c:f>
              <c:strCache>
                <c:ptCount val="3"/>
                <c:pt idx="0">
                  <c:v>Suma total contracte Bunuri</c:v>
                </c:pt>
                <c:pt idx="1">
                  <c:v>Suma total contracte Lucrări</c:v>
                </c:pt>
                <c:pt idx="2">
                  <c:v>Suma total contracte Servicii</c:v>
                </c:pt>
              </c:strCache>
            </c:strRef>
          </c:cat>
          <c:val>
            <c:numRef>
              <c:f>('Anexa 111'!$D$14,'Anexa 111'!$F$14,'Anexa 111'!$H$14)</c:f>
              <c:numCache>
                <c:formatCode>#,##0.00</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155" l="0.70000000000000062" r="0.70000000000000062" t="0.7500000000000015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8.9353695113562628E-2"/>
          <c:y val="0.15739268680445151"/>
          <c:w val="0.81749125316663684"/>
          <c:h val="0.68362480127186009"/>
        </c:manualLayout>
      </c:layout>
      <c:pieChart>
        <c:varyColors val="1"/>
        <c:ser>
          <c:idx val="0"/>
          <c:order val="0"/>
          <c:explosion val="3"/>
          <c:dPt>
            <c:idx val="0"/>
            <c:bubble3D val="0"/>
          </c:dPt>
          <c:dPt>
            <c:idx val="1"/>
            <c:bubble3D val="0"/>
          </c:dPt>
          <c:dPt>
            <c:idx val="2"/>
            <c:bubble3D val="0"/>
          </c:dPt>
          <c:dLbls>
            <c:dLbl>
              <c:idx val="0"/>
              <c:layout>
                <c:manualLayout>
                  <c:x val="-7.3478911526004206E-2"/>
                  <c:y val="4.223081954854431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3.8795863490024211E-5"/>
                  <c:y val="-6.010092408083921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091302863142644"/>
                  <c:y val="-4.240327046074666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8171693890423787"/>
                  <c:y val="2.350658714474050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dLblPos val="outEnd"/>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('Anexa 111'!$E$17,'Anexa 111'!$G$17,'Anexa 111'!$I$17)</c:f>
              <c:strCache>
                <c:ptCount val="3"/>
                <c:pt idx="0">
                  <c:v>Nr. total contracte Bunuri</c:v>
                </c:pt>
                <c:pt idx="1">
                  <c:v>Nr. total contracte  Lucrări</c:v>
                </c:pt>
                <c:pt idx="2">
                  <c:v>Nr. total contracte   Servicii</c:v>
                </c:pt>
              </c:strCache>
            </c:strRef>
          </c:cat>
          <c:val>
            <c:numRef>
              <c:f>('Anexa 111'!$E$14,'Anexa 111'!$G$14,'Anexa 111'!$I$14)</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2399206718304814"/>
          <c:y val="7.33062143667087E-2"/>
          <c:w val="0.81914893617021278"/>
          <c:h val="0.75471929883825561"/>
        </c:manualLayout>
      </c:layout>
      <c:barChart>
        <c:barDir val="bar"/>
        <c:grouping val="clustered"/>
        <c:varyColors val="0"/>
        <c:ser>
          <c:idx val="0"/>
          <c:order val="0"/>
          <c:tx>
            <c:strRef>
              <c:f>'Anexa 3'!$C$177</c:f>
              <c:strCache>
                <c:ptCount val="1"/>
                <c:pt idx="0">
                  <c:v>Licitaţii Publice</c:v>
                </c:pt>
              </c:strCache>
            </c:strRef>
          </c:tx>
          <c:spPr>
            <a:solidFill>
              <a:schemeClr val="accent5">
                <a:lumMod val="50000"/>
              </a:schemeClr>
            </a:solidFill>
            <a:ln>
              <a:solidFill>
                <a:sysClr val="windowText" lastClr="000000"/>
              </a:solidFill>
            </a:ln>
            <a:effectLst/>
          </c:spPr>
          <c:invertIfNegative val="0"/>
          <c:dLbls>
            <c:dLbl>
              <c:idx val="2"/>
              <c:layout>
                <c:manualLayout>
                  <c:x val="-8.2642419188436473E-3"/>
                  <c:y val="3.1718089634232107E-7"/>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3'!$B$178:$B$180</c:f>
              <c:strCache>
                <c:ptCount val="3"/>
                <c:pt idx="0">
                  <c:v>Bunuri:</c:v>
                </c:pt>
                <c:pt idx="1">
                  <c:v>Lucrări:</c:v>
                </c:pt>
                <c:pt idx="2">
                  <c:v>Servicii:</c:v>
                </c:pt>
              </c:strCache>
            </c:strRef>
          </c:cat>
          <c:val>
            <c:numRef>
              <c:f>'Anexa 3'!$C$178:$C$180</c:f>
              <c:numCache>
                <c:formatCode>General</c:formatCode>
                <c:ptCount val="3"/>
                <c:pt idx="0">
                  <c:v>384</c:v>
                </c:pt>
                <c:pt idx="1">
                  <c:v>180</c:v>
                </c:pt>
                <c:pt idx="2">
                  <c:v>118</c:v>
                </c:pt>
              </c:numCache>
            </c:numRef>
          </c:val>
        </c:ser>
        <c:ser>
          <c:idx val="1"/>
          <c:order val="1"/>
          <c:tx>
            <c:strRef>
              <c:f>'Anexa 3'!$D$177</c:f>
              <c:strCache>
                <c:ptCount val="1"/>
                <c:pt idx="0">
                  <c:v>COP</c:v>
                </c:pt>
              </c:strCache>
            </c:strRef>
          </c:tx>
          <c:spPr>
            <a:solidFill>
              <a:schemeClr val="accent5">
                <a:lumMod val="40000"/>
                <a:lumOff val="60000"/>
              </a:schemeClr>
            </a:solidFill>
            <a:ln>
              <a:solidFill>
                <a:schemeClr val="accent5">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3'!$B$178:$B$180</c:f>
              <c:strCache>
                <c:ptCount val="3"/>
                <c:pt idx="0">
                  <c:v>Bunuri:</c:v>
                </c:pt>
                <c:pt idx="1">
                  <c:v>Lucrări:</c:v>
                </c:pt>
                <c:pt idx="2">
                  <c:v>Servicii:</c:v>
                </c:pt>
              </c:strCache>
            </c:strRef>
          </c:cat>
          <c:val>
            <c:numRef>
              <c:f>'Anexa 3'!$D$178:$D$180</c:f>
              <c:numCache>
                <c:formatCode>General</c:formatCode>
                <c:ptCount val="3"/>
                <c:pt idx="0">
                  <c:v>1272</c:v>
                </c:pt>
                <c:pt idx="1">
                  <c:v>826</c:v>
                </c:pt>
                <c:pt idx="2">
                  <c:v>265</c:v>
                </c:pt>
              </c:numCache>
            </c:numRef>
          </c:val>
        </c:ser>
        <c:ser>
          <c:idx val="2"/>
          <c:order val="2"/>
          <c:tx>
            <c:strRef>
              <c:f>'Anexa 3'!$E$177</c:f>
              <c:strCache>
                <c:ptCount val="1"/>
                <c:pt idx="0">
                  <c:v>ACD</c:v>
                </c:pt>
              </c:strCache>
            </c:strRef>
          </c:tx>
          <c:spPr>
            <a:gradFill rotWithShape="1">
              <a:gsLst>
                <a:gs pos="0">
                  <a:schemeClr val="accent5">
                    <a:shade val="65000"/>
                    <a:satMod val="103000"/>
                    <a:lumMod val="102000"/>
                    <a:tint val="94000"/>
                  </a:schemeClr>
                </a:gs>
                <a:gs pos="50000">
                  <a:schemeClr val="accent5">
                    <a:shade val="65000"/>
                    <a:satMod val="110000"/>
                    <a:lumMod val="100000"/>
                    <a:shade val="100000"/>
                  </a:schemeClr>
                </a:gs>
                <a:gs pos="100000">
                  <a:schemeClr val="accent5">
                    <a:shade val="65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'Anexa 3'!$B$178:$B$180</c:f>
              <c:strCache>
                <c:ptCount val="3"/>
                <c:pt idx="0">
                  <c:v>Bunuri:</c:v>
                </c:pt>
                <c:pt idx="1">
                  <c:v>Lucrări:</c:v>
                </c:pt>
                <c:pt idx="2">
                  <c:v>Servicii:</c:v>
                </c:pt>
              </c:strCache>
            </c:strRef>
          </c:cat>
          <c:val>
            <c:numRef>
              <c:f>'Anexa 3'!$E$178:$E$180</c:f>
              <c:numCache>
                <c:formatCode>General</c:formatCode>
                <c:ptCount val="3"/>
                <c:pt idx="0">
                  <c:v>0</c:v>
                </c:pt>
                <c:pt idx="1">
                  <c:v>0</c:v>
                </c:pt>
                <c:pt idx="2">
                  <c:v>24</c:v>
                </c:pt>
              </c:numCache>
            </c:numRef>
          </c:val>
        </c:ser>
        <c:dLbls>
          <c:dLblPos val="inEnd"/>
          <c:showLegendKey val="0"/>
          <c:showVal val="1"/>
          <c:showCatName val="0"/>
          <c:showSerName val="0"/>
          <c:showPercent val="0"/>
          <c:showBubbleSize val="0"/>
        </c:dLbls>
        <c:gapWidth val="100"/>
        <c:axId val="214038064"/>
        <c:axId val="214038624"/>
      </c:barChart>
      <c:catAx>
        <c:axId val="214038064"/>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ro-RO"/>
          </a:p>
        </c:txPr>
        <c:crossAx val="214038624"/>
        <c:crosses val="autoZero"/>
        <c:auto val="1"/>
        <c:lblAlgn val="ctr"/>
        <c:lblOffset val="100"/>
        <c:noMultiLvlLbl val="0"/>
      </c:catAx>
      <c:valAx>
        <c:axId val="214038624"/>
        <c:scaling>
          <c:orientation val="minMax"/>
        </c:scaling>
        <c:delete val="0"/>
        <c:axPos val="t"/>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ro-RO"/>
          </a:p>
        </c:txPr>
        <c:crossAx val="214038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o-RO"/>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spPr>
            <a:solidFill>
              <a:schemeClr val="accent5">
                <a:lumMod val="50000"/>
              </a:schemeClr>
            </a:solidFill>
            <a:ln>
              <a:solidFill>
                <a:schemeClr val="accent5">
                  <a:lumMod val="50000"/>
                </a:schemeClr>
              </a:solidFill>
            </a:ln>
          </c:spPr>
          <c:invertIfNegative val="0"/>
          <c:dLbls>
            <c:dLbl>
              <c:idx val="0"/>
              <c:layout>
                <c:manualLayout>
                  <c:x val="-7.746478873239436E-2"/>
                  <c:y val="0"/>
                </c:manualLayout>
              </c:layout>
              <c:spPr>
                <a:noFill/>
                <a:ln w="25400">
                  <a:noFill/>
                </a:ln>
              </c:spPr>
              <c:txPr>
                <a:bodyPr wrap="square" lIns="38100" tIns="19050" rIns="38100" bIns="19050" anchor="ctr">
                  <a:spAutoFit/>
                </a:bodyPr>
                <a:lstStyle/>
                <a:p>
                  <a:pPr>
                    <a:defRPr b="1">
                      <a:solidFill>
                        <a:schemeClr val="bg1"/>
                      </a:solidFill>
                    </a:defRPr>
                  </a:pPr>
                  <a:endParaRPr lang="ro-RO"/>
                </a:p>
              </c:txP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b="1">
                    <a:solidFill>
                      <a:sysClr val="windowText" lastClr="000000"/>
                    </a:solidFil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4'!$B$8:$B$12</c:f>
              <c:strCache>
                <c:ptCount val="5"/>
                <c:pt idx="0">
                  <c:v>Anunţuri publicate</c:v>
                </c:pt>
                <c:pt idx="1">
                  <c:v>Anunţuri de modificare a termenului de desfăşurare a procedurii (reducerea/majorarea termenului)</c:v>
                </c:pt>
                <c:pt idx="2">
                  <c:v>Anunţuri de modificare a obiectului de achiziţie/ relaţii de contact etc.</c:v>
                </c:pt>
                <c:pt idx="3">
                  <c:v>Anunţuri de anulare a procedurii</c:v>
                </c:pt>
                <c:pt idx="4">
                  <c:v>Alte modificari</c:v>
                </c:pt>
              </c:strCache>
            </c:strRef>
          </c:cat>
          <c:val>
            <c:numRef>
              <c:f>'Anexa 4'!$C$8:$C$12</c:f>
              <c:numCache>
                <c:formatCode>General</c:formatCode>
                <c:ptCount val="5"/>
                <c:pt idx="0" formatCode="#,##0">
                  <c:v>682</c:v>
                </c:pt>
                <c:pt idx="1">
                  <c:v>27</c:v>
                </c:pt>
                <c:pt idx="2">
                  <c:v>1</c:v>
                </c:pt>
                <c:pt idx="3">
                  <c:v>3</c:v>
                </c:pt>
                <c:pt idx="4">
                  <c:v>14</c:v>
                </c:pt>
              </c:numCache>
            </c:numRef>
          </c:val>
        </c:ser>
        <c:dLbls>
          <c:showLegendKey val="0"/>
          <c:showVal val="0"/>
          <c:showCatName val="0"/>
          <c:showSerName val="0"/>
          <c:showPercent val="0"/>
          <c:showBubbleSize val="0"/>
        </c:dLbls>
        <c:gapWidth val="30"/>
        <c:axId val="214041424"/>
        <c:axId val="214041984"/>
      </c:barChart>
      <c:catAx>
        <c:axId val="214041424"/>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214041984"/>
        <c:crosses val="autoZero"/>
        <c:auto val="1"/>
        <c:lblAlgn val="ctr"/>
        <c:lblOffset val="100"/>
        <c:noMultiLvlLbl val="0"/>
      </c:catAx>
      <c:valAx>
        <c:axId val="214041984"/>
        <c:scaling>
          <c:orientation val="minMax"/>
        </c:scaling>
        <c:delete val="1"/>
        <c:axPos val="t"/>
        <c:majorGridlines>
          <c:spPr>
            <a:ln w="9525" cap="flat" cmpd="sng" algn="ctr">
              <a:noFill/>
              <a:round/>
            </a:ln>
            <a:effectLst/>
          </c:spPr>
        </c:majorGridlines>
        <c:numFmt formatCode="#,##0" sourceLinked="1"/>
        <c:majorTickMark val="out"/>
        <c:minorTickMark val="none"/>
        <c:tickLblPos val="nextTo"/>
        <c:crossAx val="21404142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spPr>
            <a:solidFill>
              <a:schemeClr val="accent5">
                <a:lumMod val="50000"/>
              </a:schemeClr>
            </a:solidFill>
          </c:spPr>
          <c:invertIfNegative val="0"/>
          <c:dLbls>
            <c:dLbl>
              <c:idx val="0"/>
              <c:layout>
                <c:manualLayout>
                  <c:x val="-8.201523140011717E-2"/>
                  <c:y val="4.4675266654197629E-7"/>
                </c:manualLayout>
              </c:layout>
              <c:spPr>
                <a:noFill/>
                <a:ln w="25400">
                  <a:noFill/>
                </a:ln>
              </c:spPr>
              <c:txPr>
                <a:bodyPr wrap="square" lIns="38100" tIns="19050" rIns="38100" bIns="19050" anchor="ctr">
                  <a:spAutoFit/>
                </a:bodyPr>
                <a:lstStyle/>
                <a:p>
                  <a:pPr>
                    <a:defRPr b="1">
                      <a:solidFill>
                        <a:schemeClr val="bg1"/>
                      </a:solidFill>
                    </a:defRPr>
                  </a:pPr>
                  <a:endParaRPr lang="ro-RO"/>
                </a:p>
              </c:txPr>
              <c:showLegendKey val="0"/>
              <c:showVal val="1"/>
              <c:showCatName val="0"/>
              <c:showSerName val="0"/>
              <c:showPercent val="0"/>
              <c:showBubbleSize val="0"/>
              <c:extLst>
                <c:ext xmlns:c15="http://schemas.microsoft.com/office/drawing/2012/chart" uri="{CE6537A1-D6FC-4f65-9D91-7224C49458BB}">
                  <c15:layout>
                    <c:manualLayout>
                      <c:w val="6.6877562975981256E-2"/>
                      <c:h val="8.6269726922432566E-2"/>
                    </c:manualLayout>
                  </c15:layout>
                </c:ext>
              </c:extLst>
            </c:dLbl>
            <c:spPr>
              <a:noFill/>
              <a:ln w="25400">
                <a:noFill/>
              </a:ln>
            </c:spPr>
            <c:txPr>
              <a:bodyPr wrap="square" lIns="38100" tIns="19050" rIns="38100" bIns="19050" anchor="ctr">
                <a:spAutoFit/>
              </a:bodyPr>
              <a:lstStyle/>
              <a:p>
                <a:pPr>
                  <a:defRPr b="1">
                    <a:solidFill>
                      <a:sysClr val="windowText" lastClr="000000"/>
                    </a:solidFil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4'!$B$8:$B$12</c:f>
              <c:strCache>
                <c:ptCount val="5"/>
                <c:pt idx="0">
                  <c:v>Anunţuri publicate</c:v>
                </c:pt>
                <c:pt idx="1">
                  <c:v>Anunţuri de modificare a termenului de desfăşurare a procedurii (reducerea/majorarea termenului)</c:v>
                </c:pt>
                <c:pt idx="2">
                  <c:v>Anunţuri de modificare a obiectului de achiziţie/ relaţii de contact etc.</c:v>
                </c:pt>
                <c:pt idx="3">
                  <c:v>Anunţuri de anulare a procedurii</c:v>
                </c:pt>
                <c:pt idx="4">
                  <c:v>Alte modificari</c:v>
                </c:pt>
              </c:strCache>
            </c:strRef>
          </c:cat>
          <c:val>
            <c:numRef>
              <c:f>'Anexa 4'!$D$8:$D$12</c:f>
              <c:numCache>
                <c:formatCode>General</c:formatCode>
                <c:ptCount val="5"/>
                <c:pt idx="0" formatCode="#,##0">
                  <c:v>2363</c:v>
                </c:pt>
                <c:pt idx="1">
                  <c:v>24</c:v>
                </c:pt>
                <c:pt idx="2">
                  <c:v>11</c:v>
                </c:pt>
                <c:pt idx="3">
                  <c:v>47</c:v>
                </c:pt>
                <c:pt idx="4">
                  <c:v>0</c:v>
                </c:pt>
              </c:numCache>
            </c:numRef>
          </c:val>
        </c:ser>
        <c:dLbls>
          <c:showLegendKey val="0"/>
          <c:showVal val="0"/>
          <c:showCatName val="0"/>
          <c:showSerName val="0"/>
          <c:showPercent val="0"/>
          <c:showBubbleSize val="0"/>
        </c:dLbls>
        <c:gapWidth val="30"/>
        <c:axId val="214044224"/>
        <c:axId val="211554496"/>
      </c:barChart>
      <c:catAx>
        <c:axId val="214044224"/>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211554496"/>
        <c:crosses val="autoZero"/>
        <c:auto val="1"/>
        <c:lblAlgn val="ctr"/>
        <c:lblOffset val="100"/>
        <c:noMultiLvlLbl val="0"/>
      </c:catAx>
      <c:valAx>
        <c:axId val="211554496"/>
        <c:scaling>
          <c:orientation val="minMax"/>
        </c:scaling>
        <c:delete val="1"/>
        <c:axPos val="t"/>
        <c:majorGridlines>
          <c:spPr>
            <a:ln w="9525" cap="flat" cmpd="sng" algn="ctr">
              <a:noFill/>
              <a:round/>
            </a:ln>
            <a:effectLst/>
          </c:spPr>
        </c:majorGridlines>
        <c:numFmt formatCode="#,##0" sourceLinked="1"/>
        <c:majorTickMark val="out"/>
        <c:minorTickMark val="none"/>
        <c:tickLblPos val="nextTo"/>
        <c:crossAx val="21404422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sz="1200" b="1" i="0" u="none" strike="noStrike" baseline="0">
                <a:effectLst/>
              </a:rPr>
              <a:t>COP cu publicare în BAP</a:t>
            </a:r>
            <a:r>
              <a:rPr lang="ro-RO" sz="1200" b="1" i="0" u="none" strike="noStrike" baseline="0"/>
              <a:t> </a:t>
            </a:r>
            <a:endParaRPr lang="ro-RO" b="1"/>
          </a:p>
        </c:rich>
      </c:tx>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0.2034113477750765"/>
          <c:y val="0.15426166127574303"/>
          <c:w val="0.56040720716362069"/>
          <c:h val="0.75689853083717229"/>
        </c:manualLayout>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bg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65000"/>
                </a:schemeClr>
              </a:solidFill>
              <a:ln w="25400" cap="flat" cmpd="sng" algn="ctr">
                <a:solidFill>
                  <a:schemeClr val="lt1"/>
                </a:solidFill>
                <a:prstDash val="solid"/>
                <a:round/>
              </a:ln>
              <a:effectLst/>
            </c:spPr>
          </c:dPt>
          <c:dPt>
            <c:idx val="6"/>
            <c:bubble3D val="0"/>
            <c:spPr>
              <a:solidFill>
                <a:schemeClr val="accent5">
                  <a:tint val="48000"/>
                </a:schemeClr>
              </a:solidFill>
              <a:ln w="25400" cap="flat" cmpd="sng" algn="ctr">
                <a:solidFill>
                  <a:schemeClr val="lt1"/>
                </a:solidFill>
                <a:prstDash val="solid"/>
                <a:round/>
              </a:ln>
              <a:effectLst/>
            </c:spPr>
          </c:dPt>
          <c:dLbls>
            <c:dLbl>
              <c:idx val="0"/>
              <c:layout>
                <c:manualLayout>
                  <c:x val="0.17219210501913068"/>
                  <c:y val="-7.5042964027836764E-2"/>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34E5DBC-A66C-4C67-B043-8EF3B880ED6F}"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08FF568C-6303-4FF5-A8A9-7AFF2B821790}"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66A321CC-F5BC-48C8-A0E4-BD60143538F6}"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5920977619733015"/>
                      <c:h val="0.14959889349930844"/>
                    </c:manualLayout>
                  </c15:layout>
                  <c15:dlblFieldTable/>
                  <c15:showDataLabelsRange val="0"/>
                </c:ext>
              </c:extLst>
            </c:dLbl>
            <c:dLbl>
              <c:idx val="1"/>
              <c:layout>
                <c:manualLayout>
                  <c:x val="0.14361333865524875"/>
                  <c:y val="0.17599742978185809"/>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9CAB29E7-C671-46EB-A4E9-7FEB0E487608}"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A61ABA95-38EB-4ADB-B86C-F7A074346C1D}"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86C8B260-166A-44A9-A790-1739D4D72263}"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2"/>
              <c:layout>
                <c:manualLayout>
                  <c:x val="-0.17480661691482113"/>
                  <c:y val="0.13041199725552988"/>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E3D8CD43-869F-4AEA-8D00-7F428A457217}"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78148A57-DBA4-414C-AFED-0BE2EE937C26}"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7D7A798A-0071-4D00-A523-7A3C5D482349}"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2678471642657566"/>
                      <c:h val="0.15922457825551889"/>
                    </c:manualLayout>
                  </c15:layout>
                  <c15:dlblFieldTable/>
                  <c15:showDataLabelsRange val="0"/>
                </c:ext>
              </c:extLst>
            </c:dLbl>
            <c:dLbl>
              <c:idx val="3"/>
              <c:layout>
                <c:manualLayout>
                  <c:x val="-0.19584519676975862"/>
                  <c:y val="-6.370634168654235E-2"/>
                </c:manualLayout>
              </c:layout>
              <c:tx>
                <c:rich>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E4AA0AC2-E180-473C-9A99-8A769D6A017C}"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8D98EAE0-380C-433B-957C-34D5955D29F6}"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1DA17EA6-47AE-43F8-BA0D-108192FED9B0}"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4"/>
              <c:layout>
                <c:manualLayout>
                  <c:x val="-0.20511839245900715"/>
                  <c:y val="-0.1143167684952244"/>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1A12D73-45B6-44AC-BB4D-3093561870F5}"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164AEDB3-D60E-4629-BB22-ACFE21984F43}"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AB2885AF-9E21-4252-8906-F5F123FB8BE1}"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9015864952364825"/>
                      <c:h val="0.18579330422125179"/>
                    </c:manualLayout>
                  </c15:layout>
                  <c15:dlblFieldTable/>
                  <c15:showDataLabelsRange val="0"/>
                </c:ext>
              </c:extLst>
            </c:dLbl>
            <c:dLbl>
              <c:idx val="5"/>
              <c:layout>
                <c:manualLayout>
                  <c:x val="0.24741455705133633"/>
                  <c:y val="-0.1568327506779495"/>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8F6739BC-ADF8-4CED-B905-A429BD89380D}"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131061D2-9DD1-4415-9958-A8BD78FB8940}"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9C52308F-FAFF-4857-80C9-9235240B8093}"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44781805500118937"/>
                      <c:h val="0.16626588688862026"/>
                    </c:manualLayout>
                  </c15:layout>
                  <c15:dlblFieldTable/>
                  <c15:showDataLabelsRange val="0"/>
                </c:ext>
              </c:extLst>
            </c:dLbl>
            <c:dLbl>
              <c:idx val="6"/>
              <c:layout>
                <c:manualLayout>
                  <c:x val="0.20300446315178353"/>
                  <c:y val="-9.2421777153374504E-2"/>
                </c:manualLayout>
              </c:layout>
              <c:tx>
                <c:rich>
                  <a:bodyPr rot="0" spcFirstLastPara="1" vertOverflow="overflow" horzOverflow="overflow" vert="horz" wrap="square" lIns="38100" tIns="19050" rIns="38100" bIns="19050"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1B08EF5-1980-46AD-9298-C7D2A2DEA5A9}" type="CATEGORYNAME">
                      <a:rPr lang="en-US"/>
                      <a:pPr algn="r">
                        <a:defRPr>
                          <a:ln>
                            <a:noFill/>
                          </a:ln>
                          <a:effectLst>
                            <a:outerShdw blurRad="50800" dist="38100" dir="2700000" algn="tl" rotWithShape="0">
                              <a:schemeClr val="bg1">
                                <a:lumMod val="95000"/>
                                <a:alpha val="40000"/>
                              </a:schemeClr>
                            </a:outerShdw>
                          </a:effectLst>
                        </a:defRPr>
                      </a:pPr>
                      <a:t>[CATEGORY NAME]</a:t>
                    </a:fld>
                    <a:r>
                      <a:rPr lang="en-US" baseline="0"/>
                      <a:t>
</a:t>
                    </a:r>
                    <a:fld id="{01E3A69D-19DA-4D3F-8CDC-3EF0E672C829}" type="VALUE">
                      <a:rPr lang="en-US" b="0" baseline="0"/>
                      <a:pPr algn="r">
                        <a:defRPr>
                          <a:ln>
                            <a:noFill/>
                          </a:ln>
                          <a:effectLst>
                            <a:outerShdw blurRad="50800" dist="38100" dir="2700000" algn="tl" rotWithShape="0">
                              <a:schemeClr val="bg1">
                                <a:lumMod val="95000"/>
                                <a:alpha val="40000"/>
                              </a:schemeClr>
                            </a:outerShdw>
                          </a:effectLst>
                        </a:defRPr>
                      </a:pPr>
                      <a:t>[VALUE]</a:t>
                    </a:fld>
                    <a:r>
                      <a:rPr lang="en-US" baseline="0"/>
                      <a:t>
</a:t>
                    </a:r>
                    <a:fld id="{14E2FCA3-A1BB-48FB-8AFB-C43E0F467121}" type="PERCENTAGE">
                      <a:rPr lang="en-US" b="1" baseline="0"/>
                      <a:pPr algn="r">
                        <a:defRPr>
                          <a:ln>
                            <a:noFill/>
                          </a:ln>
                          <a:effectLst>
                            <a:outerShdw blurRad="50800" dist="38100" dir="2700000" algn="tl" rotWithShape="0">
                              <a:schemeClr val="bg1">
                                <a:lumMod val="95000"/>
                                <a:alpha val="40000"/>
                              </a:schemeClr>
                            </a:outerShdw>
                          </a:effectLst>
                        </a:defRPr>
                      </a:pPr>
                      <a:t>[PERCENTAGE]</a:t>
                    </a:fld>
                    <a:endParaRPr lang="en-US" baseline="0"/>
                  </a:p>
                </c:rich>
              </c:tx>
              <c:numFmt formatCode="General" sourceLinked="0"/>
              <c:spPr>
                <a:noFill/>
                <a:ln w="25400">
                  <a:noFill/>
                </a:ln>
                <a:effectLst/>
              </c:spPr>
              <c:txPr>
                <a:bodyPr rot="0" spcFirstLastPara="1" vertOverflow="overflow" horzOverflow="overflow" vert="horz" wrap="square" lIns="38100" tIns="19050" rIns="38100" bIns="19050"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700218924247371"/>
                      <c:h val="0.15085873601899347"/>
                    </c:manualLayout>
                  </c15:layout>
                  <c15:dlblFieldTable/>
                  <c15:showDataLabelsRange val="0"/>
                </c:ext>
              </c:extLst>
            </c:dLbl>
            <c:numFmt formatCode="General" sourceLinked="0"/>
            <c:spPr>
              <a:noFill/>
              <a:ln w="25400">
                <a:noFill/>
              </a:ln>
              <a:effectLst/>
            </c:spPr>
            <c:txPr>
              <a:bodyPr rot="0" spcFirstLastPara="1" vertOverflow="overflow" horzOverflow="overflow" vert="horz" wrap="square" lIns="38100" tIns="19050" rIns="38100" bIns="19050" anchor="ctr" anchorCtr="1">
                <a:spAutoFit/>
              </a:bodyPr>
              <a:lstStyle/>
              <a:p>
                <a:pP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'Anexa 5'!$B$6:$B$12</c:f>
              <c:strCache>
                <c:ptCount val="7"/>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pt idx="6">
                  <c:v>Proceduri desfășurate prin SIA RSAP anulate</c:v>
                </c:pt>
              </c:strCache>
            </c:strRef>
          </c:cat>
          <c:val>
            <c:numRef>
              <c:f>'Anexa 5'!$C$6:$C$12</c:f>
              <c:numCache>
                <c:formatCode>General</c:formatCode>
                <c:ptCount val="7"/>
                <c:pt idx="0">
                  <c:v>21</c:v>
                </c:pt>
                <c:pt idx="1">
                  <c:v>104</c:v>
                </c:pt>
                <c:pt idx="2">
                  <c:v>73</c:v>
                </c:pt>
                <c:pt idx="3">
                  <c:v>13</c:v>
                </c:pt>
                <c:pt idx="4">
                  <c:v>53</c:v>
                </c:pt>
                <c:pt idx="5">
                  <c:v>28</c:v>
                </c:pt>
                <c:pt idx="6">
                  <c:v>9</c:v>
                </c:pt>
              </c:numCache>
            </c:numRef>
          </c:val>
        </c:ser>
        <c:dLbls>
          <c:showLegendKey val="0"/>
          <c:showVal val="0"/>
          <c:showCatName val="0"/>
          <c:showSerName val="0"/>
          <c:showPercent val="0"/>
          <c:showBubbleSize val="0"/>
          <c:showLeaderLines val="1"/>
        </c:dLbls>
        <c:firstSliceAng val="41"/>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sz="1200" b="1" i="0" u="none" strike="noStrike" baseline="0">
                <a:effectLst/>
              </a:rPr>
              <a:t>COP fără publicare în BAP</a:t>
            </a:r>
            <a:r>
              <a:rPr lang="ro-RO" sz="1200" b="1" i="0" u="none" strike="noStrike" baseline="0"/>
              <a:t> </a:t>
            </a:r>
            <a:endParaRPr lang="ro-RO" b="1"/>
          </a:p>
        </c:rich>
      </c:tx>
      <c:layout>
        <c:manualLayout>
          <c:xMode val="edge"/>
          <c:yMode val="edge"/>
          <c:x val="0.3896029911116955"/>
          <c:y val="1.455604075691411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lt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tint val="90000"/>
                </a:schemeClr>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50000"/>
                </a:schemeClr>
              </a:solidFill>
              <a:ln w="25400" cap="flat" cmpd="sng" algn="ctr">
                <a:solidFill>
                  <a:schemeClr val="lt1"/>
                </a:solidFill>
                <a:prstDash val="solid"/>
                <a:round/>
              </a:ln>
              <a:effectLst/>
            </c:spPr>
          </c:dPt>
          <c:dLbls>
            <c:dLbl>
              <c:idx val="0"/>
              <c:layout>
                <c:manualLayout>
                  <c:x val="0.27372107515076044"/>
                  <c:y val="-0.13832341917958946"/>
                </c:manualLayout>
              </c:layout>
              <c:tx>
                <c:rich>
                  <a:bodyPr rot="0" spcFirstLastPara="1" vertOverflow="ellipsis" vert="horz" wrap="square" lIns="38100" tIns="19050" rIns="38100" bIns="19050" anchor="ctr" anchorCtr="0">
                    <a:spAutoFit/>
                  </a:bodyPr>
                  <a:lstStyle/>
                  <a:p>
                    <a:pPr algn="r" rtl="0">
                      <a:defRPr lang="en-US" sz="1000" b="0" i="0" u="none" strike="noStrike" kern="1200" baseline="0">
                        <a:solidFill>
                          <a:srgbClr val="000000"/>
                        </a:solidFill>
                        <a:latin typeface="Calibri"/>
                        <a:ea typeface="Calibri"/>
                        <a:cs typeface="Calibri"/>
                      </a:defRPr>
                    </a:pPr>
                    <a:fld id="{4DB0EC02-C7F5-4307-98C8-7F95D50012C3}" type="CATEGORYNAME">
                      <a:rPr lang="en-US" sz="1000" b="0" i="0" u="none" strike="noStrike" kern="1200" baseline="0">
                        <a:solidFill>
                          <a:srgbClr val="000000"/>
                        </a:solidFill>
                        <a:latin typeface="Calibri"/>
                        <a:ea typeface="Calibri"/>
                        <a:cs typeface="Calibri"/>
                      </a:rPr>
                      <a:pPr algn="r" rtl="0">
                        <a:defRPr lang="en-US"/>
                      </a:pPr>
                      <a:t>[CATEGORY NAME]</a:t>
                    </a:fld>
                    <a:r>
                      <a:rPr lang="en-US" sz="1000" b="0" i="0" u="none" strike="noStrike" kern="1200" baseline="0">
                        <a:solidFill>
                          <a:srgbClr val="000000"/>
                        </a:solidFill>
                        <a:latin typeface="Calibri"/>
                        <a:ea typeface="Calibri"/>
                        <a:cs typeface="Calibri"/>
                      </a:rPr>
                      <a:t>
</a:t>
                    </a:r>
                    <a:fld id="{6D2CF8FF-2625-4AEE-B269-C24BAF67069D}" type="VALUE">
                      <a:rPr lang="en-US" sz="1000" b="0" i="0" u="none" strike="noStrike" kern="1200" baseline="0">
                        <a:solidFill>
                          <a:srgbClr val="000000"/>
                        </a:solidFill>
                        <a:latin typeface="Calibri"/>
                        <a:ea typeface="Calibri"/>
                        <a:cs typeface="Calibri"/>
                      </a:rPr>
                      <a:pPr algn="r" rtl="0">
                        <a:defRPr lang="en-US"/>
                      </a:pPr>
                      <a:t>[VALUE]</a:t>
                    </a:fld>
                    <a:r>
                      <a:rPr lang="en-US" sz="1000" b="0" i="0" u="none" strike="noStrike" kern="1200" baseline="0">
                        <a:solidFill>
                          <a:srgbClr val="000000"/>
                        </a:solidFill>
                        <a:latin typeface="Calibri"/>
                        <a:ea typeface="Calibri"/>
                        <a:cs typeface="Calibri"/>
                      </a:rPr>
                      <a:t>
</a:t>
                    </a:r>
                    <a:fld id="{41ABA536-7B4E-428B-8788-726FB970F15F}" type="PERCENTAGE">
                      <a:rPr lang="en-US" sz="1000" b="1" i="0" u="none" strike="noStrike" kern="1200" baseline="0">
                        <a:solidFill>
                          <a:srgbClr val="000000"/>
                        </a:solidFill>
                        <a:latin typeface="Calibri"/>
                        <a:ea typeface="Calibri"/>
                        <a:cs typeface="Calibri"/>
                      </a:rPr>
                      <a:pPr algn="r" rtl="0">
                        <a:defRPr lang="en-US"/>
                      </a:pPr>
                      <a:t>[PERCENTAGE]</a:t>
                    </a:fld>
                    <a:endParaRPr lang="en-US" sz="1000" b="0" i="0" u="none" strike="noStrike" kern="1200" baseline="0">
                      <a:solidFill>
                        <a:srgbClr val="000000"/>
                      </a:solidFill>
                      <a:latin typeface="Calibri"/>
                      <a:ea typeface="Calibri"/>
                      <a:cs typeface="Calibri"/>
                    </a:endParaRPr>
                  </a:p>
                </c:rich>
              </c:tx>
              <c:spPr>
                <a:solidFill>
                  <a:schemeClr val="lt1"/>
                </a:solidFill>
                <a:ln>
                  <a:noFill/>
                </a:ln>
                <a:effectLst/>
              </c:spPr>
              <c:txPr>
                <a:bodyPr rot="0" spcFirstLastPara="1" vertOverflow="ellipsis" vert="horz" wrap="square" lIns="38100" tIns="19050" rIns="38100" bIns="19050" anchor="ctr" anchorCtr="0">
                  <a:spAutoFit/>
                </a:bodyPr>
                <a:lstStyle/>
                <a:p>
                  <a:pPr algn="r" rtl="0">
                    <a:defRPr lang="en-US"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Lst>
            </c:dLbl>
            <c:dLbl>
              <c:idx val="1"/>
              <c:layout>
                <c:manualLayout>
                  <c:x val="0.16495995837492344"/>
                  <c:y val="-0.10885740810782932"/>
                </c:manualLayout>
              </c:layout>
              <c:tx>
                <c:rich>
                  <a:bodyPr/>
                  <a:lstStyle/>
                  <a:p>
                    <a:fld id="{E5A53DEC-6E4E-422E-9418-A2B43ABCA7C7}" type="CATEGORYNAME">
                      <a:rPr lang="en-US"/>
                      <a:pPr/>
                      <a:t>[CATEGORY NAME]</a:t>
                    </a:fld>
                    <a:endParaRPr lang="en-US"/>
                  </a:p>
                  <a:p>
                    <a:fld id="{358DE4B1-AA2F-468C-8439-4F99025E8417}" type="VALUE">
                      <a:rPr lang="en-US"/>
                      <a:pPr/>
                      <a:t>[VALUE]</a:t>
                    </a:fld>
                    <a:r>
                      <a:rPr lang="en-US"/>
                      <a:t> </a:t>
                    </a:r>
                  </a:p>
                  <a:p>
                    <a:fld id="{4E607E11-1038-4F3E-980D-407DC809EC6E}" type="PERCENTAGE">
                      <a:rPr lang="en-US" b="1"/>
                      <a:pPr/>
                      <a:t>[PERCENTAGE]</a:t>
                    </a:fld>
                    <a:endParaRPr lang="ro-RO"/>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2"/>
              <c:layout>
                <c:manualLayout>
                  <c:x val="-0.16323197538513173"/>
                  <c:y val="0.15687767195039495"/>
                </c:manualLayout>
              </c:layout>
              <c:tx>
                <c:rich>
                  <a:bodyPr/>
                  <a:lstStyle/>
                  <a:p>
                    <a:fld id="{27CDF489-8F0C-454F-8891-794F68538A3E}" type="CATEGORYNAME">
                      <a:rPr lang="en-US"/>
                      <a:pPr/>
                      <a:t>[CATEGORY NAME]</a:t>
                    </a:fld>
                    <a:r>
                      <a:rPr lang="en-US"/>
                      <a:t>
</a:t>
                    </a:r>
                    <a:fld id="{17A26EFE-CBBA-4B3D-AC62-262BB17ABD37}" type="VALUE">
                      <a:rPr lang="en-US"/>
                      <a:pPr/>
                      <a:t>[VALUE]</a:t>
                    </a:fld>
                    <a:r>
                      <a:rPr lang="en-US"/>
                      <a:t>
</a:t>
                    </a:r>
                    <a:fld id="{7B0F0534-2EE0-45E7-BCE9-C24204E0033D}" type="PERCENTAGE">
                      <a:rPr lang="en-US" b="1"/>
                      <a:pPr/>
                      <a:t>[PERCENTAGE]</a:t>
                    </a:fld>
                    <a:endParaRPr lang="en-US"/>
                  </a:p>
                </c:rich>
              </c:tx>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3"/>
              <c:layout>
                <c:manualLayout>
                  <c:x val="-0.16568683678580326"/>
                  <c:y val="7.8602620087336136E-2"/>
                </c:manualLayout>
              </c:layout>
              <c:tx>
                <c:rich>
                  <a:bodyPr/>
                  <a:lstStyle/>
                  <a:p>
                    <a:fld id="{152071F9-D620-4ADD-972E-96F070768F5A}" type="CATEGORYNAME">
                      <a:rPr lang="en-US"/>
                      <a:pPr/>
                      <a:t>[CATEGORY NAME]</a:t>
                    </a:fld>
                    <a:r>
                      <a:rPr lang="en-US"/>
                      <a:t> </a:t>
                    </a:r>
                  </a:p>
                  <a:p>
                    <a:r>
                      <a:rPr lang="en-US"/>
                      <a:t>1
</a:t>
                    </a:r>
                    <a:fld id="{17F40E66-7485-4C04-A0CD-4DF3BC911F70}" type="PERCENTAGE">
                      <a:rPr lang="en-US" b="1"/>
                      <a:pPr/>
                      <a:t>[PERCENTAGE]</a:t>
                    </a:fld>
                    <a:endParaRPr lang="en-US"/>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Lst>
            </c:dLbl>
            <c:dLbl>
              <c:idx val="4"/>
              <c:layout>
                <c:manualLayout>
                  <c:x val="-0.1643200546815165"/>
                  <c:y val="-8.830817545186765E-3"/>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DD5CECA-0ED2-4C46-B547-4EF9BC02260F}" type="CATEGORYNAME">
                      <a:rPr lang="en-US"/>
                      <a:pPr algn="r">
                        <a:defRPr/>
                      </a:pPr>
                      <a:t>[CATEGORY NAME]</a:t>
                    </a:fld>
                    <a:r>
                      <a:rPr lang="en-US"/>
                      <a:t> </a:t>
                    </a:r>
                  </a:p>
                  <a:p>
                    <a:pPr algn="r">
                      <a:defRPr/>
                    </a:pPr>
                    <a:fld id="{10975EF5-B6E4-4A14-9563-82D4BE49D584}" type="VALUE">
                      <a:rPr lang="en-US"/>
                      <a:pPr algn="r">
                        <a:defRPr/>
                      </a:pPr>
                      <a:t>[VALUE]</a:t>
                    </a:fld>
                    <a:r>
                      <a:rPr lang="en-US"/>
                      <a:t> </a:t>
                    </a:r>
                  </a:p>
                  <a:p>
                    <a:pPr algn="r">
                      <a:defRPr/>
                    </a:pPr>
                    <a:fld id="{A62B2977-998F-4349-8BAB-0BEF441BD638}" type="PERCENTAGE">
                      <a:rPr lang="en-US" b="1"/>
                      <a:pPr algn="r">
                        <a:defRPr/>
                      </a:pPr>
                      <a:t>[PERCENTAGE]</a:t>
                    </a:fld>
                    <a:endParaRPr lang="ro-RO"/>
                  </a:p>
                </c:rich>
              </c:tx>
              <c:spPr>
                <a:solidFill>
                  <a:schemeClr val="lt1"/>
                </a:solid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9382111142433378"/>
                      <c:h val="0.17355178855918119"/>
                    </c:manualLayout>
                  </c15:layout>
                  <c15:dlblFieldTable/>
                  <c15:showDataLabelsRange val="0"/>
                </c:ext>
              </c:extLst>
            </c:dLbl>
            <c:dLbl>
              <c:idx val="5"/>
              <c:layout>
                <c:manualLayout>
                  <c:x val="-0.17903776958539491"/>
                  <c:y val="-0.12055499617238832"/>
                </c:manualLayout>
              </c:layout>
              <c:tx>
                <c:rich>
                  <a:bodyPr rot="0" spcFirstLastPara="1" vertOverflow="ellipsis" vert="horz" wrap="square" lIns="38100" tIns="19050" rIns="38100" bIns="19050" anchor="ctr" anchorCtr="0">
                    <a:spAutoFit/>
                  </a:bodyPr>
                  <a:lstStyle/>
                  <a:p>
                    <a:pPr algn="r">
                      <a:defRPr lang="en-US" sz="1000" b="0" i="0" u="none" strike="noStrike" kern="1200" baseline="0">
                        <a:solidFill>
                          <a:srgbClr val="000000"/>
                        </a:solidFill>
                        <a:latin typeface="Calibri"/>
                        <a:ea typeface="Calibri"/>
                        <a:cs typeface="Calibri"/>
                      </a:defRPr>
                    </a:pPr>
                    <a:fld id="{1E23EEBA-46D3-4748-B9C1-DDB7206A7108}" type="CATEGORYNAME">
                      <a:rPr lang="en-US" sz="1000" b="0" i="0" u="none" strike="noStrike" kern="1200" baseline="0">
                        <a:solidFill>
                          <a:srgbClr val="000000"/>
                        </a:solidFill>
                        <a:latin typeface="Calibri"/>
                        <a:ea typeface="Calibri"/>
                        <a:cs typeface="Calibri"/>
                      </a:rPr>
                      <a:pPr algn="r">
                        <a:defRPr lang="en-US"/>
                      </a:pPr>
                      <a:t>[CATEGORY NAME]</a:t>
                    </a:fld>
                    <a:r>
                      <a:rPr lang="en-US" sz="1000" b="0" i="0" u="none" strike="noStrike" kern="1200" baseline="0">
                        <a:solidFill>
                          <a:srgbClr val="000000"/>
                        </a:solidFill>
                        <a:latin typeface="Calibri"/>
                        <a:ea typeface="Calibri"/>
                        <a:cs typeface="Calibri"/>
                      </a:rPr>
                      <a:t>
</a:t>
                    </a:r>
                    <a:fld id="{E16F76B8-07F7-4F53-B086-4E6A59E5DDE5}" type="VALUE">
                      <a:rPr lang="en-US" sz="1000" b="0" i="0" u="none" strike="noStrike" kern="1200" baseline="0">
                        <a:solidFill>
                          <a:srgbClr val="000000"/>
                        </a:solidFill>
                        <a:latin typeface="Calibri"/>
                        <a:ea typeface="Calibri"/>
                        <a:cs typeface="Calibri"/>
                      </a:rPr>
                      <a:pPr algn="r">
                        <a:defRPr lang="en-US"/>
                      </a:pPr>
                      <a:t>[VALUE]</a:t>
                    </a:fld>
                    <a:r>
                      <a:rPr lang="en-US" sz="1000" b="0" i="0" u="none" strike="noStrike" kern="1200" baseline="0">
                        <a:solidFill>
                          <a:srgbClr val="000000"/>
                        </a:solidFill>
                        <a:latin typeface="Calibri"/>
                        <a:ea typeface="Calibri"/>
                        <a:cs typeface="Calibri"/>
                      </a:rPr>
                      <a:t>
</a:t>
                    </a:r>
                    <a:fld id="{98407E1D-C02B-423C-80CA-D44789E20B7E}" type="PERCENTAGE">
                      <a:rPr lang="en-US" sz="1000" b="1" i="0" u="none" strike="noStrike" kern="1200" baseline="0">
                        <a:solidFill>
                          <a:srgbClr val="000000"/>
                        </a:solidFill>
                        <a:latin typeface="Calibri"/>
                        <a:ea typeface="Calibri"/>
                        <a:cs typeface="Calibri"/>
                      </a:rPr>
                      <a:pPr algn="r">
                        <a:defRPr lang="en-US"/>
                      </a:pPr>
                      <a:t>[PERCENTAGE]</a:t>
                    </a:fld>
                    <a:endParaRPr lang="en-US" sz="1000" b="0" i="0" u="none" strike="noStrike" kern="1200" baseline="0">
                      <a:solidFill>
                        <a:srgbClr val="000000"/>
                      </a:solidFill>
                      <a:latin typeface="Calibri"/>
                      <a:ea typeface="Calibri"/>
                      <a:cs typeface="Calibri"/>
                    </a:endParaRPr>
                  </a:p>
                </c:rich>
              </c:tx>
              <c:spPr>
                <a:solidFill>
                  <a:schemeClr val="lt1"/>
                </a:solidFill>
                <a:ln>
                  <a:noFill/>
                </a:ln>
                <a:effectLst/>
              </c:spPr>
              <c:txPr>
                <a:bodyPr rot="0" spcFirstLastPara="1" vertOverflow="ellipsis" vert="horz" wrap="square" lIns="38100" tIns="19050" rIns="38100" bIns="19050" anchor="ctr" anchorCtr="0">
                  <a:spAutoFit/>
                </a:bodyPr>
                <a:lstStyle/>
                <a:p>
                  <a:pPr algn="r">
                    <a:defRPr lang="en-US"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Lst>
            </c:dLbl>
            <c:spPr>
              <a:solidFill>
                <a:schemeClr val="lt1"/>
              </a:solidFill>
              <a:ln>
                <a:noFill/>
              </a:ln>
              <a:effectLst/>
            </c:spPr>
            <c:txPr>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'Anexa 5'!$B$6:$B$11</c:f>
              <c:strCache>
                <c:ptCount val="6"/>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strCache>
            </c:strRef>
          </c:cat>
          <c:val>
            <c:numRef>
              <c:f>'Anexa 5'!$D$6:$D$11</c:f>
              <c:numCache>
                <c:formatCode>General</c:formatCode>
                <c:ptCount val="6"/>
                <c:pt idx="0">
                  <c:v>0</c:v>
                </c:pt>
                <c:pt idx="1">
                  <c:v>6</c:v>
                </c:pt>
                <c:pt idx="2">
                  <c:v>1</c:v>
                </c:pt>
                <c:pt idx="3">
                  <c:v>1</c:v>
                </c:pt>
                <c:pt idx="4">
                  <c:v>1</c:v>
                </c:pt>
                <c:pt idx="5">
                  <c:v>2</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b="1"/>
              <a:t>Licitaţii Publice</a:t>
            </a:r>
          </a:p>
        </c:rich>
      </c:tx>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lt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65000"/>
                </a:schemeClr>
              </a:solidFill>
              <a:ln w="25400" cap="flat" cmpd="sng" algn="ctr">
                <a:solidFill>
                  <a:schemeClr val="lt1"/>
                </a:solidFill>
                <a:prstDash val="solid"/>
                <a:round/>
              </a:ln>
              <a:effectLst/>
            </c:spPr>
          </c:dPt>
          <c:dPt>
            <c:idx val="6"/>
            <c:bubble3D val="0"/>
            <c:spPr>
              <a:solidFill>
                <a:schemeClr val="accent5">
                  <a:tint val="48000"/>
                </a:schemeClr>
              </a:solidFill>
              <a:ln w="25400" cap="flat" cmpd="sng" algn="ctr">
                <a:solidFill>
                  <a:schemeClr val="lt1"/>
                </a:solidFill>
                <a:prstDash val="solid"/>
                <a:round/>
              </a:ln>
              <a:effectLst/>
            </c:spPr>
          </c:dPt>
          <c:dLbls>
            <c:dLbl>
              <c:idx val="0"/>
              <c:layout>
                <c:manualLayout>
                  <c:x val="0.16512265439867235"/>
                  <c:y val="-0.16867192441879611"/>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7DF83AE-1036-48E0-AEA5-299DCB1FC687}"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BD2B6587-303C-4A7B-8A7C-3683F10E5F3F}"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06F57BD8-FBE9-47F1-99E1-C1FB75D557B9}"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43958234958847"/>
                      <c:h val="0.13727462870167112"/>
                    </c:manualLayout>
                  </c15:layout>
                  <c15:dlblFieldTable/>
                  <c15:showDataLabelsRange val="0"/>
                </c:ext>
              </c:extLst>
            </c:dLbl>
            <c:dLbl>
              <c:idx val="1"/>
              <c:layout>
                <c:manualLayout>
                  <c:x val="0.18893151829746321"/>
                  <c:y val="-8.655847058419007E-2"/>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93AA7418-BF9F-4A58-9C5E-A830229FF8DA}"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107795E8-E323-4F24-941A-DEF991CE5DCD}"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3BA77C50-94D0-434E-B50A-384C25D0D284}"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2"/>
              <c:layout>
                <c:manualLayout>
                  <c:x val="0.30951578354792852"/>
                  <c:y val="0.11762249354458224"/>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87EF42B1-4C85-4B5E-B5AA-03ADB6F028EA}"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94C87B15-621B-4AC9-A8A7-597779610719}"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491E9CE4-A181-4F43-9D4B-82D24F912391}"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6024907332220659"/>
                      <c:h val="0.18483343428225318"/>
                    </c:manualLayout>
                  </c15:layout>
                  <c15:dlblFieldTable/>
                  <c15:showDataLabelsRange val="0"/>
                </c:ext>
              </c:extLst>
            </c:dLbl>
            <c:dLbl>
              <c:idx val="3"/>
              <c:layout>
                <c:manualLayout>
                  <c:x val="-0.17723312300209912"/>
                  <c:y val="0.14740826931046563"/>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4967F519-422A-41FD-B86D-988477879683}"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A1489D09-AEB7-4F30-A169-AEA028DBB72D}"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52C0ADE9-023E-46DD-80EB-50B1D02FDFD2}"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49994478543135"/>
                      <c:h val="0.10416440303040719"/>
                    </c:manualLayout>
                  </c15:layout>
                  <c15:dlblFieldTable/>
                  <c15:showDataLabelsRange val="0"/>
                </c:ext>
              </c:extLst>
            </c:dLbl>
            <c:dLbl>
              <c:idx val="4"/>
              <c:layout>
                <c:manualLayout>
                  <c:x val="-0.1736029867776826"/>
                  <c:y val="7.9267854676060234E-2"/>
                </c:manualLayout>
              </c:layout>
              <c:tx>
                <c:rich>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E5AEB96-4C91-40C0-A789-B02FE4DC26D9}"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60BED32C-681C-4D89-B8CA-CC0FB2C070A9}"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4CEBFCA5-73B6-4A69-B836-45578CE7925D}"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Lst>
            </c:dLbl>
            <c:dLbl>
              <c:idx val="5"/>
              <c:layout>
                <c:manualLayout>
                  <c:x val="-0.20508625321675242"/>
                  <c:y val="-5.4826301734117351E-2"/>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6E874FE-3AAE-4E48-BB8F-8686F9112C6F}"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51C9EF45-5C84-4C78-B7A9-50B1E6531D13}"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1865165F-1F69-4322-80D6-72B03754073F}"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09434739058028"/>
                      <c:h val="0.12553299619795855"/>
                    </c:manualLayout>
                  </c15:layout>
                  <c15:dlblFieldTable/>
                  <c15:showDataLabelsRange val="0"/>
                </c:ext>
              </c:extLst>
            </c:dLbl>
            <c:dLbl>
              <c:idx val="6"/>
              <c:layout>
                <c:manualLayout>
                  <c:x val="-0.12693708424840397"/>
                  <c:y val="-0.12518195050946146"/>
                </c:manualLayout>
              </c:layout>
              <c:showLegendKey val="0"/>
              <c:showVal val="1"/>
              <c:showCatName val="1"/>
              <c:showSerName val="0"/>
              <c:showPercent val="1"/>
              <c:showBubbleSize val="0"/>
              <c:separator>
</c:separator>
              <c:extLst>
                <c:ext xmlns:c15="http://schemas.microsoft.com/office/drawing/2012/chart" uri="{CE6537A1-D6FC-4f65-9D91-7224C49458BB}"/>
              </c:extLst>
            </c:dLbl>
            <c:numFmt formatCode="General" sourceLinked="0"/>
            <c:spPr>
              <a:noFill/>
              <a:ln w="25400">
                <a:noFill/>
              </a:ln>
              <a:effectLst/>
            </c:spPr>
            <c:txPr>
              <a:bodyPr rot="0" spcFirstLastPara="1" vertOverflow="overflow" horzOverflow="overflow" vert="horz" wrap="square" lIns="38100" tIns="19050" rIns="38100" bIns="19050" anchor="ctr" anchorCtr="1">
                <a:spAutoFit/>
              </a:bodyPr>
              <a:lstStyle/>
              <a:p>
                <a:pP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'Anexa 5'!$B$6:$B$12</c:f>
              <c:strCache>
                <c:ptCount val="7"/>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pt idx="6">
                  <c:v>Proceduri desfășurate prin SIA RSAP anulate</c:v>
                </c:pt>
              </c:strCache>
            </c:strRef>
          </c:cat>
          <c:val>
            <c:numRef>
              <c:f>'Anexa 5'!$E$6:$E$12</c:f>
              <c:numCache>
                <c:formatCode>General</c:formatCode>
                <c:ptCount val="7"/>
                <c:pt idx="0">
                  <c:v>18</c:v>
                </c:pt>
                <c:pt idx="1">
                  <c:v>46</c:v>
                </c:pt>
                <c:pt idx="2">
                  <c:v>17</c:v>
                </c:pt>
                <c:pt idx="3">
                  <c:v>4</c:v>
                </c:pt>
                <c:pt idx="4">
                  <c:v>26</c:v>
                </c:pt>
                <c:pt idx="5">
                  <c:v>8</c:v>
                </c:pt>
                <c:pt idx="6">
                  <c:v>22</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Reversed" id="21">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4">
  <a:schemeClr val="accent1"/>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Reversed" id="21">
  <a:schemeClr val="accent1"/>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28575</xdr:colOff>
      <xdr:row>25</xdr:row>
      <xdr:rowOff>76200</xdr:rowOff>
    </xdr:from>
    <xdr:to>
      <xdr:col>9</xdr:col>
      <xdr:colOff>219075</xdr:colOff>
      <xdr:row>60</xdr:row>
      <xdr:rowOff>9525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1017</xdr:colOff>
      <xdr:row>32</xdr:row>
      <xdr:rowOff>138546</xdr:rowOff>
    </xdr:from>
    <xdr:to>
      <xdr:col>11</xdr:col>
      <xdr:colOff>369794</xdr:colOff>
      <xdr:row>49</xdr:row>
      <xdr:rowOff>72329</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1017</xdr:colOff>
      <xdr:row>49</xdr:row>
      <xdr:rowOff>149752</xdr:rowOff>
    </xdr:from>
    <xdr:to>
      <xdr:col>11</xdr:col>
      <xdr:colOff>369794</xdr:colOff>
      <xdr:row>66</xdr:row>
      <xdr:rowOff>83535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1017</xdr:colOff>
      <xdr:row>15</xdr:row>
      <xdr:rowOff>86591</xdr:rowOff>
    </xdr:from>
    <xdr:to>
      <xdr:col>11</xdr:col>
      <xdr:colOff>369794</xdr:colOff>
      <xdr:row>32</xdr:row>
      <xdr:rowOff>20375</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304800</xdr:colOff>
      <xdr:row>19</xdr:row>
      <xdr:rowOff>66675</xdr:rowOff>
    </xdr:from>
    <xdr:to>
      <xdr:col>14</xdr:col>
      <xdr:colOff>342900</xdr:colOff>
      <xdr:row>56</xdr:row>
      <xdr:rowOff>66675</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173935</xdr:colOff>
      <xdr:row>19</xdr:row>
      <xdr:rowOff>49696</xdr:rowOff>
    </xdr:from>
    <xdr:to>
      <xdr:col>7</xdr:col>
      <xdr:colOff>133764</xdr:colOff>
      <xdr:row>56</xdr:row>
      <xdr:rowOff>74544</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500342</xdr:colOff>
      <xdr:row>21</xdr:row>
      <xdr:rowOff>28575</xdr:rowOff>
    </xdr:from>
    <xdr:to>
      <xdr:col>18</xdr:col>
      <xdr:colOff>0</xdr:colOff>
      <xdr:row>38</xdr:row>
      <xdr:rowOff>78441</xdr:rowOff>
    </xdr:to>
    <xdr:graphicFrame macro="">
      <xdr:nvGraphicFramePr>
        <xdr:cNvPr id="2"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463692</xdr:colOff>
      <xdr:row>39</xdr:row>
      <xdr:rowOff>25978</xdr:rowOff>
    </xdr:from>
    <xdr:to>
      <xdr:col>19</xdr:col>
      <xdr:colOff>77931</xdr:colOff>
      <xdr:row>86</xdr:row>
      <xdr:rowOff>29224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59531</xdr:colOff>
      <xdr:row>50</xdr:row>
      <xdr:rowOff>154781</xdr:rowOff>
    </xdr:from>
    <xdr:to>
      <xdr:col>33</xdr:col>
      <xdr:colOff>523874</xdr:colOff>
      <xdr:row>99</xdr:row>
      <xdr:rowOff>11906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41</xdr:row>
      <xdr:rowOff>114300</xdr:rowOff>
    </xdr:from>
    <xdr:to>
      <xdr:col>9</xdr:col>
      <xdr:colOff>285750</xdr:colOff>
      <xdr:row>76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18</xdr:row>
      <xdr:rowOff>66675</xdr:rowOff>
    </xdr:from>
    <xdr:to>
      <xdr:col>6</xdr:col>
      <xdr:colOff>504825</xdr:colOff>
      <xdr:row>55</xdr:row>
      <xdr:rowOff>66675</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257175</xdr:colOff>
      <xdr:row>18</xdr:row>
      <xdr:rowOff>66675</xdr:rowOff>
    </xdr:from>
    <xdr:to>
      <xdr:col>14</xdr:col>
      <xdr:colOff>295275</xdr:colOff>
      <xdr:row>55</xdr:row>
      <xdr:rowOff>66675</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9525</xdr:rowOff>
    </xdr:from>
    <xdr:to>
      <xdr:col>4</xdr:col>
      <xdr:colOff>381000</xdr:colOff>
      <xdr:row>46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200</xdr:row>
      <xdr:rowOff>123825</xdr:rowOff>
    </xdr:from>
    <xdr:to>
      <xdr:col>2</xdr:col>
      <xdr:colOff>514350</xdr:colOff>
      <xdr:row>219</xdr:row>
      <xdr:rowOff>76200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180</xdr:row>
      <xdr:rowOff>123825</xdr:rowOff>
    </xdr:from>
    <xdr:to>
      <xdr:col>2</xdr:col>
      <xdr:colOff>476250</xdr:colOff>
      <xdr:row>199</xdr:row>
      <xdr:rowOff>76200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2</xdr:col>
      <xdr:colOff>1495425</xdr:colOff>
      <xdr:row>26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295276</xdr:colOff>
      <xdr:row>13</xdr:row>
      <xdr:rowOff>28575</xdr:rowOff>
    </xdr:from>
    <xdr:to>
      <xdr:col>10</xdr:col>
      <xdr:colOff>209550</xdr:colOff>
      <xdr:row>27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13</xdr:row>
      <xdr:rowOff>133350</xdr:rowOff>
    </xdr:from>
    <xdr:to>
      <xdr:col>3</xdr:col>
      <xdr:colOff>1228725</xdr:colOff>
      <xdr:row>42</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1294039</xdr:colOff>
      <xdr:row>14</xdr:row>
      <xdr:rowOff>9525</xdr:rowOff>
    </xdr:from>
    <xdr:to>
      <xdr:col>11</xdr:col>
      <xdr:colOff>197003</xdr:colOff>
      <xdr:row>41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43</xdr:row>
      <xdr:rowOff>28575</xdr:rowOff>
    </xdr:from>
    <xdr:to>
      <xdr:col>3</xdr:col>
      <xdr:colOff>1250073</xdr:colOff>
      <xdr:row>72</xdr:row>
      <xdr:rowOff>38100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54429</xdr:colOff>
      <xdr:row>109</xdr:row>
      <xdr:rowOff>47625</xdr:rowOff>
    </xdr:from>
    <xdr:to>
      <xdr:col>5</xdr:col>
      <xdr:colOff>730704</xdr:colOff>
      <xdr:row>141</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892629</xdr:colOff>
      <xdr:row>108</xdr:row>
      <xdr:rowOff>962025</xdr:rowOff>
    </xdr:from>
    <xdr:to>
      <xdr:col>12</xdr:col>
      <xdr:colOff>654504</xdr:colOff>
      <xdr:row>140</xdr:row>
      <xdr:rowOff>76200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140154</xdr:colOff>
      <xdr:row>142</xdr:row>
      <xdr:rowOff>76200</xdr:rowOff>
    </xdr:from>
    <xdr:to>
      <xdr:col>12</xdr:col>
      <xdr:colOff>644979</xdr:colOff>
      <xdr:row>202</xdr:row>
      <xdr:rowOff>142875</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159</xdr:row>
      <xdr:rowOff>123825</xdr:rowOff>
    </xdr:from>
    <xdr:to>
      <xdr:col>5</xdr:col>
      <xdr:colOff>723900</xdr:colOff>
      <xdr:row>193</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217394</xdr:colOff>
      <xdr:row>159</xdr:row>
      <xdr:rowOff>34178</xdr:rowOff>
    </xdr:from>
    <xdr:to>
      <xdr:col>15</xdr:col>
      <xdr:colOff>145676</xdr:colOff>
      <xdr:row>192</xdr:row>
      <xdr:rowOff>152961</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194</xdr:row>
      <xdr:rowOff>57150</xdr:rowOff>
    </xdr:from>
    <xdr:to>
      <xdr:col>13</xdr:col>
      <xdr:colOff>38100</xdr:colOff>
      <xdr:row>257</xdr:row>
      <xdr:rowOff>19050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109</xdr:row>
      <xdr:rowOff>76200</xdr:rowOff>
    </xdr:from>
    <xdr:to>
      <xdr:col>6</xdr:col>
      <xdr:colOff>342900</xdr:colOff>
      <xdr:row>143</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109</xdr:row>
      <xdr:rowOff>76200</xdr:rowOff>
    </xdr:from>
    <xdr:to>
      <xdr:col>13</xdr:col>
      <xdr:colOff>361950</xdr:colOff>
      <xdr:row>143</xdr:row>
      <xdr:rowOff>47625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144</xdr:row>
      <xdr:rowOff>19050</xdr:rowOff>
    </xdr:from>
    <xdr:to>
      <xdr:col>13</xdr:col>
      <xdr:colOff>323850</xdr:colOff>
      <xdr:row>206</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97</xdr:row>
      <xdr:rowOff>114300</xdr:rowOff>
    </xdr:from>
    <xdr:to>
      <xdr:col>5</xdr:col>
      <xdr:colOff>702253</xdr:colOff>
      <xdr:row>132</xdr:row>
      <xdr:rowOff>135948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749878</xdr:colOff>
      <xdr:row>97</xdr:row>
      <xdr:rowOff>104775</xdr:rowOff>
    </xdr:from>
    <xdr:to>
      <xdr:col>12</xdr:col>
      <xdr:colOff>597478</xdr:colOff>
      <xdr:row>132</xdr:row>
      <xdr:rowOff>126423</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133</xdr:row>
      <xdr:rowOff>116898</xdr:rowOff>
    </xdr:from>
    <xdr:to>
      <xdr:col>12</xdr:col>
      <xdr:colOff>626053</xdr:colOff>
      <xdr:row>198</xdr:row>
      <xdr:rowOff>135948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2F5496"/>
      </a:accent1>
      <a:accent2>
        <a:srgbClr val="B4C6E7"/>
      </a:accent2>
      <a:accent3>
        <a:srgbClr val="78B64F"/>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365C"/>
    <pageSetUpPr fitToPage="1"/>
  </sheetPr>
  <dimension ref="A1:N33"/>
  <sheetViews>
    <sheetView view="pageBreakPreview" zoomScale="85" zoomScaleNormal="55" zoomScaleSheetLayoutView="85" workbookViewId="0">
      <selection activeCell="K16" sqref="K16"/>
    </sheetView>
  </sheetViews>
  <sheetFormatPr defaultRowHeight="12.75" x14ac:dyDescent="0.2"/>
  <cols>
    <col min="1" max="1" width="7.42578125" style="7" customWidth="1"/>
    <col min="2" max="2" width="56.28515625" style="7" customWidth="1"/>
    <col min="3" max="3" width="14.42578125" style="21" customWidth="1"/>
    <col min="4" max="4" width="9.5703125" style="7" customWidth="1"/>
    <col min="5" max="5" width="13.28515625" style="7" customWidth="1"/>
    <col min="6" max="6" width="9.140625" style="7"/>
    <col min="7" max="7" width="8" style="7" customWidth="1"/>
    <col min="8" max="256" width="9.140625" style="7"/>
    <col min="257" max="257" width="7.42578125" style="7" customWidth="1"/>
    <col min="258" max="258" width="54.28515625" style="7" customWidth="1"/>
    <col min="259" max="259" width="0" style="7" hidden="1" customWidth="1"/>
    <col min="260" max="260" width="9.5703125" style="7" customWidth="1"/>
    <col min="261" max="261" width="13.28515625" style="7" customWidth="1"/>
    <col min="262" max="262" width="9.140625" style="7"/>
    <col min="263" max="263" width="8" style="7" customWidth="1"/>
    <col min="264" max="512" width="9.140625" style="7"/>
    <col min="513" max="513" width="7.42578125" style="7" customWidth="1"/>
    <col min="514" max="514" width="54.28515625" style="7" customWidth="1"/>
    <col min="515" max="515" width="0" style="7" hidden="1" customWidth="1"/>
    <col min="516" max="516" width="9.5703125" style="7" customWidth="1"/>
    <col min="517" max="517" width="13.28515625" style="7" customWidth="1"/>
    <col min="518" max="518" width="9.140625" style="7"/>
    <col min="519" max="519" width="8" style="7" customWidth="1"/>
    <col min="520" max="768" width="9.140625" style="7"/>
    <col min="769" max="769" width="7.42578125" style="7" customWidth="1"/>
    <col min="770" max="770" width="54.28515625" style="7" customWidth="1"/>
    <col min="771" max="771" width="0" style="7" hidden="1" customWidth="1"/>
    <col min="772" max="772" width="9.5703125" style="7" customWidth="1"/>
    <col min="773" max="773" width="13.28515625" style="7" customWidth="1"/>
    <col min="774" max="774" width="9.140625" style="7"/>
    <col min="775" max="775" width="8" style="7" customWidth="1"/>
    <col min="776" max="1024" width="9.140625" style="7"/>
    <col min="1025" max="1025" width="7.42578125" style="7" customWidth="1"/>
    <col min="1026" max="1026" width="54.28515625" style="7" customWidth="1"/>
    <col min="1027" max="1027" width="0" style="7" hidden="1" customWidth="1"/>
    <col min="1028" max="1028" width="9.5703125" style="7" customWidth="1"/>
    <col min="1029" max="1029" width="13.28515625" style="7" customWidth="1"/>
    <col min="1030" max="1030" width="9.140625" style="7"/>
    <col min="1031" max="1031" width="8" style="7" customWidth="1"/>
    <col min="1032" max="1280" width="9.140625" style="7"/>
    <col min="1281" max="1281" width="7.42578125" style="7" customWidth="1"/>
    <col min="1282" max="1282" width="54.28515625" style="7" customWidth="1"/>
    <col min="1283" max="1283" width="0" style="7" hidden="1" customWidth="1"/>
    <col min="1284" max="1284" width="9.5703125" style="7" customWidth="1"/>
    <col min="1285" max="1285" width="13.28515625" style="7" customWidth="1"/>
    <col min="1286" max="1286" width="9.140625" style="7"/>
    <col min="1287" max="1287" width="8" style="7" customWidth="1"/>
    <col min="1288" max="1536" width="9.140625" style="7"/>
    <col min="1537" max="1537" width="7.42578125" style="7" customWidth="1"/>
    <col min="1538" max="1538" width="54.28515625" style="7" customWidth="1"/>
    <col min="1539" max="1539" width="0" style="7" hidden="1" customWidth="1"/>
    <col min="1540" max="1540" width="9.5703125" style="7" customWidth="1"/>
    <col min="1541" max="1541" width="13.28515625" style="7" customWidth="1"/>
    <col min="1542" max="1542" width="9.140625" style="7"/>
    <col min="1543" max="1543" width="8" style="7" customWidth="1"/>
    <col min="1544" max="1792" width="9.140625" style="7"/>
    <col min="1793" max="1793" width="7.42578125" style="7" customWidth="1"/>
    <col min="1794" max="1794" width="54.28515625" style="7" customWidth="1"/>
    <col min="1795" max="1795" width="0" style="7" hidden="1" customWidth="1"/>
    <col min="1796" max="1796" width="9.5703125" style="7" customWidth="1"/>
    <col min="1797" max="1797" width="13.28515625" style="7" customWidth="1"/>
    <col min="1798" max="1798" width="9.140625" style="7"/>
    <col min="1799" max="1799" width="8" style="7" customWidth="1"/>
    <col min="1800" max="2048" width="9.140625" style="7"/>
    <col min="2049" max="2049" width="7.42578125" style="7" customWidth="1"/>
    <col min="2050" max="2050" width="54.28515625" style="7" customWidth="1"/>
    <col min="2051" max="2051" width="0" style="7" hidden="1" customWidth="1"/>
    <col min="2052" max="2052" width="9.5703125" style="7" customWidth="1"/>
    <col min="2053" max="2053" width="13.28515625" style="7" customWidth="1"/>
    <col min="2054" max="2054" width="9.140625" style="7"/>
    <col min="2055" max="2055" width="8" style="7" customWidth="1"/>
    <col min="2056" max="2304" width="9.140625" style="7"/>
    <col min="2305" max="2305" width="7.42578125" style="7" customWidth="1"/>
    <col min="2306" max="2306" width="54.28515625" style="7" customWidth="1"/>
    <col min="2307" max="2307" width="0" style="7" hidden="1" customWidth="1"/>
    <col min="2308" max="2308" width="9.5703125" style="7" customWidth="1"/>
    <col min="2309" max="2309" width="13.28515625" style="7" customWidth="1"/>
    <col min="2310" max="2310" width="9.140625" style="7"/>
    <col min="2311" max="2311" width="8" style="7" customWidth="1"/>
    <col min="2312" max="2560" width="9.140625" style="7"/>
    <col min="2561" max="2561" width="7.42578125" style="7" customWidth="1"/>
    <col min="2562" max="2562" width="54.28515625" style="7" customWidth="1"/>
    <col min="2563" max="2563" width="0" style="7" hidden="1" customWidth="1"/>
    <col min="2564" max="2564" width="9.5703125" style="7" customWidth="1"/>
    <col min="2565" max="2565" width="13.28515625" style="7" customWidth="1"/>
    <col min="2566" max="2566" width="9.140625" style="7"/>
    <col min="2567" max="2567" width="8" style="7" customWidth="1"/>
    <col min="2568" max="2816" width="9.140625" style="7"/>
    <col min="2817" max="2817" width="7.42578125" style="7" customWidth="1"/>
    <col min="2818" max="2818" width="54.28515625" style="7" customWidth="1"/>
    <col min="2819" max="2819" width="0" style="7" hidden="1" customWidth="1"/>
    <col min="2820" max="2820" width="9.5703125" style="7" customWidth="1"/>
    <col min="2821" max="2821" width="13.28515625" style="7" customWidth="1"/>
    <col min="2822" max="2822" width="9.140625" style="7"/>
    <col min="2823" max="2823" width="8" style="7" customWidth="1"/>
    <col min="2824" max="3072" width="9.140625" style="7"/>
    <col min="3073" max="3073" width="7.42578125" style="7" customWidth="1"/>
    <col min="3074" max="3074" width="54.28515625" style="7" customWidth="1"/>
    <col min="3075" max="3075" width="0" style="7" hidden="1" customWidth="1"/>
    <col min="3076" max="3076" width="9.5703125" style="7" customWidth="1"/>
    <col min="3077" max="3077" width="13.28515625" style="7" customWidth="1"/>
    <col min="3078" max="3078" width="9.140625" style="7"/>
    <col min="3079" max="3079" width="8" style="7" customWidth="1"/>
    <col min="3080" max="3328" width="9.140625" style="7"/>
    <col min="3329" max="3329" width="7.42578125" style="7" customWidth="1"/>
    <col min="3330" max="3330" width="54.28515625" style="7" customWidth="1"/>
    <col min="3331" max="3331" width="0" style="7" hidden="1" customWidth="1"/>
    <col min="3332" max="3332" width="9.5703125" style="7" customWidth="1"/>
    <col min="3333" max="3333" width="13.28515625" style="7" customWidth="1"/>
    <col min="3334" max="3334" width="9.140625" style="7"/>
    <col min="3335" max="3335" width="8" style="7" customWidth="1"/>
    <col min="3336" max="3584" width="9.140625" style="7"/>
    <col min="3585" max="3585" width="7.42578125" style="7" customWidth="1"/>
    <col min="3586" max="3586" width="54.28515625" style="7" customWidth="1"/>
    <col min="3587" max="3587" width="0" style="7" hidden="1" customWidth="1"/>
    <col min="3588" max="3588" width="9.5703125" style="7" customWidth="1"/>
    <col min="3589" max="3589" width="13.28515625" style="7" customWidth="1"/>
    <col min="3590" max="3590" width="9.140625" style="7"/>
    <col min="3591" max="3591" width="8" style="7" customWidth="1"/>
    <col min="3592" max="3840" width="9.140625" style="7"/>
    <col min="3841" max="3841" width="7.42578125" style="7" customWidth="1"/>
    <col min="3842" max="3842" width="54.28515625" style="7" customWidth="1"/>
    <col min="3843" max="3843" width="0" style="7" hidden="1" customWidth="1"/>
    <col min="3844" max="3844" width="9.5703125" style="7" customWidth="1"/>
    <col min="3845" max="3845" width="13.28515625" style="7" customWidth="1"/>
    <col min="3846" max="3846" width="9.140625" style="7"/>
    <col min="3847" max="3847" width="8" style="7" customWidth="1"/>
    <col min="3848" max="4096" width="9.140625" style="7"/>
    <col min="4097" max="4097" width="7.42578125" style="7" customWidth="1"/>
    <col min="4098" max="4098" width="54.28515625" style="7" customWidth="1"/>
    <col min="4099" max="4099" width="0" style="7" hidden="1" customWidth="1"/>
    <col min="4100" max="4100" width="9.5703125" style="7" customWidth="1"/>
    <col min="4101" max="4101" width="13.28515625" style="7" customWidth="1"/>
    <col min="4102" max="4102" width="9.140625" style="7"/>
    <col min="4103" max="4103" width="8" style="7" customWidth="1"/>
    <col min="4104" max="4352" width="9.140625" style="7"/>
    <col min="4353" max="4353" width="7.42578125" style="7" customWidth="1"/>
    <col min="4354" max="4354" width="54.28515625" style="7" customWidth="1"/>
    <col min="4355" max="4355" width="0" style="7" hidden="1" customWidth="1"/>
    <col min="4356" max="4356" width="9.5703125" style="7" customWidth="1"/>
    <col min="4357" max="4357" width="13.28515625" style="7" customWidth="1"/>
    <col min="4358" max="4358" width="9.140625" style="7"/>
    <col min="4359" max="4359" width="8" style="7" customWidth="1"/>
    <col min="4360" max="4608" width="9.140625" style="7"/>
    <col min="4609" max="4609" width="7.42578125" style="7" customWidth="1"/>
    <col min="4610" max="4610" width="54.28515625" style="7" customWidth="1"/>
    <col min="4611" max="4611" width="0" style="7" hidden="1" customWidth="1"/>
    <col min="4612" max="4612" width="9.5703125" style="7" customWidth="1"/>
    <col min="4613" max="4613" width="13.28515625" style="7" customWidth="1"/>
    <col min="4614" max="4614" width="9.140625" style="7"/>
    <col min="4615" max="4615" width="8" style="7" customWidth="1"/>
    <col min="4616" max="4864" width="9.140625" style="7"/>
    <col min="4865" max="4865" width="7.42578125" style="7" customWidth="1"/>
    <col min="4866" max="4866" width="54.28515625" style="7" customWidth="1"/>
    <col min="4867" max="4867" width="0" style="7" hidden="1" customWidth="1"/>
    <col min="4868" max="4868" width="9.5703125" style="7" customWidth="1"/>
    <col min="4869" max="4869" width="13.28515625" style="7" customWidth="1"/>
    <col min="4870" max="4870" width="9.140625" style="7"/>
    <col min="4871" max="4871" width="8" style="7" customWidth="1"/>
    <col min="4872" max="5120" width="9.140625" style="7"/>
    <col min="5121" max="5121" width="7.42578125" style="7" customWidth="1"/>
    <col min="5122" max="5122" width="54.28515625" style="7" customWidth="1"/>
    <col min="5123" max="5123" width="0" style="7" hidden="1" customWidth="1"/>
    <col min="5124" max="5124" width="9.5703125" style="7" customWidth="1"/>
    <col min="5125" max="5125" width="13.28515625" style="7" customWidth="1"/>
    <col min="5126" max="5126" width="9.140625" style="7"/>
    <col min="5127" max="5127" width="8" style="7" customWidth="1"/>
    <col min="5128" max="5376" width="9.140625" style="7"/>
    <col min="5377" max="5377" width="7.42578125" style="7" customWidth="1"/>
    <col min="5378" max="5378" width="54.28515625" style="7" customWidth="1"/>
    <col min="5379" max="5379" width="0" style="7" hidden="1" customWidth="1"/>
    <col min="5380" max="5380" width="9.5703125" style="7" customWidth="1"/>
    <col min="5381" max="5381" width="13.28515625" style="7" customWidth="1"/>
    <col min="5382" max="5382" width="9.140625" style="7"/>
    <col min="5383" max="5383" width="8" style="7" customWidth="1"/>
    <col min="5384" max="5632" width="9.140625" style="7"/>
    <col min="5633" max="5633" width="7.42578125" style="7" customWidth="1"/>
    <col min="5634" max="5634" width="54.28515625" style="7" customWidth="1"/>
    <col min="5635" max="5635" width="0" style="7" hidden="1" customWidth="1"/>
    <col min="5636" max="5636" width="9.5703125" style="7" customWidth="1"/>
    <col min="5637" max="5637" width="13.28515625" style="7" customWidth="1"/>
    <col min="5638" max="5638" width="9.140625" style="7"/>
    <col min="5639" max="5639" width="8" style="7" customWidth="1"/>
    <col min="5640" max="5888" width="9.140625" style="7"/>
    <col min="5889" max="5889" width="7.42578125" style="7" customWidth="1"/>
    <col min="5890" max="5890" width="54.28515625" style="7" customWidth="1"/>
    <col min="5891" max="5891" width="0" style="7" hidden="1" customWidth="1"/>
    <col min="5892" max="5892" width="9.5703125" style="7" customWidth="1"/>
    <col min="5893" max="5893" width="13.28515625" style="7" customWidth="1"/>
    <col min="5894" max="5894" width="9.140625" style="7"/>
    <col min="5895" max="5895" width="8" style="7" customWidth="1"/>
    <col min="5896" max="6144" width="9.140625" style="7"/>
    <col min="6145" max="6145" width="7.42578125" style="7" customWidth="1"/>
    <col min="6146" max="6146" width="54.28515625" style="7" customWidth="1"/>
    <col min="6147" max="6147" width="0" style="7" hidden="1" customWidth="1"/>
    <col min="6148" max="6148" width="9.5703125" style="7" customWidth="1"/>
    <col min="6149" max="6149" width="13.28515625" style="7" customWidth="1"/>
    <col min="6150" max="6150" width="9.140625" style="7"/>
    <col min="6151" max="6151" width="8" style="7" customWidth="1"/>
    <col min="6152" max="6400" width="9.140625" style="7"/>
    <col min="6401" max="6401" width="7.42578125" style="7" customWidth="1"/>
    <col min="6402" max="6402" width="54.28515625" style="7" customWidth="1"/>
    <col min="6403" max="6403" width="0" style="7" hidden="1" customWidth="1"/>
    <col min="6404" max="6404" width="9.5703125" style="7" customWidth="1"/>
    <col min="6405" max="6405" width="13.28515625" style="7" customWidth="1"/>
    <col min="6406" max="6406" width="9.140625" style="7"/>
    <col min="6407" max="6407" width="8" style="7" customWidth="1"/>
    <col min="6408" max="6656" width="9.140625" style="7"/>
    <col min="6657" max="6657" width="7.42578125" style="7" customWidth="1"/>
    <col min="6658" max="6658" width="54.28515625" style="7" customWidth="1"/>
    <col min="6659" max="6659" width="0" style="7" hidden="1" customWidth="1"/>
    <col min="6660" max="6660" width="9.5703125" style="7" customWidth="1"/>
    <col min="6661" max="6661" width="13.28515625" style="7" customWidth="1"/>
    <col min="6662" max="6662" width="9.140625" style="7"/>
    <col min="6663" max="6663" width="8" style="7" customWidth="1"/>
    <col min="6664" max="6912" width="9.140625" style="7"/>
    <col min="6913" max="6913" width="7.42578125" style="7" customWidth="1"/>
    <col min="6914" max="6914" width="54.28515625" style="7" customWidth="1"/>
    <col min="6915" max="6915" width="0" style="7" hidden="1" customWidth="1"/>
    <col min="6916" max="6916" width="9.5703125" style="7" customWidth="1"/>
    <col min="6917" max="6917" width="13.28515625" style="7" customWidth="1"/>
    <col min="6918" max="6918" width="9.140625" style="7"/>
    <col min="6919" max="6919" width="8" style="7" customWidth="1"/>
    <col min="6920" max="7168" width="9.140625" style="7"/>
    <col min="7169" max="7169" width="7.42578125" style="7" customWidth="1"/>
    <col min="7170" max="7170" width="54.28515625" style="7" customWidth="1"/>
    <col min="7171" max="7171" width="0" style="7" hidden="1" customWidth="1"/>
    <col min="7172" max="7172" width="9.5703125" style="7" customWidth="1"/>
    <col min="7173" max="7173" width="13.28515625" style="7" customWidth="1"/>
    <col min="7174" max="7174" width="9.140625" style="7"/>
    <col min="7175" max="7175" width="8" style="7" customWidth="1"/>
    <col min="7176" max="7424" width="9.140625" style="7"/>
    <col min="7425" max="7425" width="7.42578125" style="7" customWidth="1"/>
    <col min="7426" max="7426" width="54.28515625" style="7" customWidth="1"/>
    <col min="7427" max="7427" width="0" style="7" hidden="1" customWidth="1"/>
    <col min="7428" max="7428" width="9.5703125" style="7" customWidth="1"/>
    <col min="7429" max="7429" width="13.28515625" style="7" customWidth="1"/>
    <col min="7430" max="7430" width="9.140625" style="7"/>
    <col min="7431" max="7431" width="8" style="7" customWidth="1"/>
    <col min="7432" max="7680" width="9.140625" style="7"/>
    <col min="7681" max="7681" width="7.42578125" style="7" customWidth="1"/>
    <col min="7682" max="7682" width="54.28515625" style="7" customWidth="1"/>
    <col min="7683" max="7683" width="0" style="7" hidden="1" customWidth="1"/>
    <col min="7684" max="7684" width="9.5703125" style="7" customWidth="1"/>
    <col min="7685" max="7685" width="13.28515625" style="7" customWidth="1"/>
    <col min="7686" max="7686" width="9.140625" style="7"/>
    <col min="7687" max="7687" width="8" style="7" customWidth="1"/>
    <col min="7688" max="7936" width="9.140625" style="7"/>
    <col min="7937" max="7937" width="7.42578125" style="7" customWidth="1"/>
    <col min="7938" max="7938" width="54.28515625" style="7" customWidth="1"/>
    <col min="7939" max="7939" width="0" style="7" hidden="1" customWidth="1"/>
    <col min="7940" max="7940" width="9.5703125" style="7" customWidth="1"/>
    <col min="7941" max="7941" width="13.28515625" style="7" customWidth="1"/>
    <col min="7942" max="7942" width="9.140625" style="7"/>
    <col min="7943" max="7943" width="8" style="7" customWidth="1"/>
    <col min="7944" max="8192" width="9.140625" style="7"/>
    <col min="8193" max="8193" width="7.42578125" style="7" customWidth="1"/>
    <col min="8194" max="8194" width="54.28515625" style="7" customWidth="1"/>
    <col min="8195" max="8195" width="0" style="7" hidden="1" customWidth="1"/>
    <col min="8196" max="8196" width="9.5703125" style="7" customWidth="1"/>
    <col min="8197" max="8197" width="13.28515625" style="7" customWidth="1"/>
    <col min="8198" max="8198" width="9.140625" style="7"/>
    <col min="8199" max="8199" width="8" style="7" customWidth="1"/>
    <col min="8200" max="8448" width="9.140625" style="7"/>
    <col min="8449" max="8449" width="7.42578125" style="7" customWidth="1"/>
    <col min="8450" max="8450" width="54.28515625" style="7" customWidth="1"/>
    <col min="8451" max="8451" width="0" style="7" hidden="1" customWidth="1"/>
    <col min="8452" max="8452" width="9.5703125" style="7" customWidth="1"/>
    <col min="8453" max="8453" width="13.28515625" style="7" customWidth="1"/>
    <col min="8454" max="8454" width="9.140625" style="7"/>
    <col min="8455" max="8455" width="8" style="7" customWidth="1"/>
    <col min="8456" max="8704" width="9.140625" style="7"/>
    <col min="8705" max="8705" width="7.42578125" style="7" customWidth="1"/>
    <col min="8706" max="8706" width="54.28515625" style="7" customWidth="1"/>
    <col min="8707" max="8707" width="0" style="7" hidden="1" customWidth="1"/>
    <col min="8708" max="8708" width="9.5703125" style="7" customWidth="1"/>
    <col min="8709" max="8709" width="13.28515625" style="7" customWidth="1"/>
    <col min="8710" max="8710" width="9.140625" style="7"/>
    <col min="8711" max="8711" width="8" style="7" customWidth="1"/>
    <col min="8712" max="8960" width="9.140625" style="7"/>
    <col min="8961" max="8961" width="7.42578125" style="7" customWidth="1"/>
    <col min="8962" max="8962" width="54.28515625" style="7" customWidth="1"/>
    <col min="8963" max="8963" width="0" style="7" hidden="1" customWidth="1"/>
    <col min="8964" max="8964" width="9.5703125" style="7" customWidth="1"/>
    <col min="8965" max="8965" width="13.28515625" style="7" customWidth="1"/>
    <col min="8966" max="8966" width="9.140625" style="7"/>
    <col min="8967" max="8967" width="8" style="7" customWidth="1"/>
    <col min="8968" max="9216" width="9.140625" style="7"/>
    <col min="9217" max="9217" width="7.42578125" style="7" customWidth="1"/>
    <col min="9218" max="9218" width="54.28515625" style="7" customWidth="1"/>
    <col min="9219" max="9219" width="0" style="7" hidden="1" customWidth="1"/>
    <col min="9220" max="9220" width="9.5703125" style="7" customWidth="1"/>
    <col min="9221" max="9221" width="13.28515625" style="7" customWidth="1"/>
    <col min="9222" max="9222" width="9.140625" style="7"/>
    <col min="9223" max="9223" width="8" style="7" customWidth="1"/>
    <col min="9224" max="9472" width="9.140625" style="7"/>
    <col min="9473" max="9473" width="7.42578125" style="7" customWidth="1"/>
    <col min="9474" max="9474" width="54.28515625" style="7" customWidth="1"/>
    <col min="9475" max="9475" width="0" style="7" hidden="1" customWidth="1"/>
    <col min="9476" max="9476" width="9.5703125" style="7" customWidth="1"/>
    <col min="9477" max="9477" width="13.28515625" style="7" customWidth="1"/>
    <col min="9478" max="9478" width="9.140625" style="7"/>
    <col min="9479" max="9479" width="8" style="7" customWidth="1"/>
    <col min="9480" max="9728" width="9.140625" style="7"/>
    <col min="9729" max="9729" width="7.42578125" style="7" customWidth="1"/>
    <col min="9730" max="9730" width="54.28515625" style="7" customWidth="1"/>
    <col min="9731" max="9731" width="0" style="7" hidden="1" customWidth="1"/>
    <col min="9732" max="9732" width="9.5703125" style="7" customWidth="1"/>
    <col min="9733" max="9733" width="13.28515625" style="7" customWidth="1"/>
    <col min="9734" max="9734" width="9.140625" style="7"/>
    <col min="9735" max="9735" width="8" style="7" customWidth="1"/>
    <col min="9736" max="9984" width="9.140625" style="7"/>
    <col min="9985" max="9985" width="7.42578125" style="7" customWidth="1"/>
    <col min="9986" max="9986" width="54.28515625" style="7" customWidth="1"/>
    <col min="9987" max="9987" width="0" style="7" hidden="1" customWidth="1"/>
    <col min="9988" max="9988" width="9.5703125" style="7" customWidth="1"/>
    <col min="9989" max="9989" width="13.28515625" style="7" customWidth="1"/>
    <col min="9990" max="9990" width="9.140625" style="7"/>
    <col min="9991" max="9991" width="8" style="7" customWidth="1"/>
    <col min="9992" max="10240" width="9.140625" style="7"/>
    <col min="10241" max="10241" width="7.42578125" style="7" customWidth="1"/>
    <col min="10242" max="10242" width="54.28515625" style="7" customWidth="1"/>
    <col min="10243" max="10243" width="0" style="7" hidden="1" customWidth="1"/>
    <col min="10244" max="10244" width="9.5703125" style="7" customWidth="1"/>
    <col min="10245" max="10245" width="13.28515625" style="7" customWidth="1"/>
    <col min="10246" max="10246" width="9.140625" style="7"/>
    <col min="10247" max="10247" width="8" style="7" customWidth="1"/>
    <col min="10248" max="10496" width="9.140625" style="7"/>
    <col min="10497" max="10497" width="7.42578125" style="7" customWidth="1"/>
    <col min="10498" max="10498" width="54.28515625" style="7" customWidth="1"/>
    <col min="10499" max="10499" width="0" style="7" hidden="1" customWidth="1"/>
    <col min="10500" max="10500" width="9.5703125" style="7" customWidth="1"/>
    <col min="10501" max="10501" width="13.28515625" style="7" customWidth="1"/>
    <col min="10502" max="10502" width="9.140625" style="7"/>
    <col min="10503" max="10503" width="8" style="7" customWidth="1"/>
    <col min="10504" max="10752" width="9.140625" style="7"/>
    <col min="10753" max="10753" width="7.42578125" style="7" customWidth="1"/>
    <col min="10754" max="10754" width="54.28515625" style="7" customWidth="1"/>
    <col min="10755" max="10755" width="0" style="7" hidden="1" customWidth="1"/>
    <col min="10756" max="10756" width="9.5703125" style="7" customWidth="1"/>
    <col min="10757" max="10757" width="13.28515625" style="7" customWidth="1"/>
    <col min="10758" max="10758" width="9.140625" style="7"/>
    <col min="10759" max="10759" width="8" style="7" customWidth="1"/>
    <col min="10760" max="11008" width="9.140625" style="7"/>
    <col min="11009" max="11009" width="7.42578125" style="7" customWidth="1"/>
    <col min="11010" max="11010" width="54.28515625" style="7" customWidth="1"/>
    <col min="11011" max="11011" width="0" style="7" hidden="1" customWidth="1"/>
    <col min="11012" max="11012" width="9.5703125" style="7" customWidth="1"/>
    <col min="11013" max="11013" width="13.28515625" style="7" customWidth="1"/>
    <col min="11014" max="11014" width="9.140625" style="7"/>
    <col min="11015" max="11015" width="8" style="7" customWidth="1"/>
    <col min="11016" max="11264" width="9.140625" style="7"/>
    <col min="11265" max="11265" width="7.42578125" style="7" customWidth="1"/>
    <col min="11266" max="11266" width="54.28515625" style="7" customWidth="1"/>
    <col min="11267" max="11267" width="0" style="7" hidden="1" customWidth="1"/>
    <col min="11268" max="11268" width="9.5703125" style="7" customWidth="1"/>
    <col min="11269" max="11269" width="13.28515625" style="7" customWidth="1"/>
    <col min="11270" max="11270" width="9.140625" style="7"/>
    <col min="11271" max="11271" width="8" style="7" customWidth="1"/>
    <col min="11272" max="11520" width="9.140625" style="7"/>
    <col min="11521" max="11521" width="7.42578125" style="7" customWidth="1"/>
    <col min="11522" max="11522" width="54.28515625" style="7" customWidth="1"/>
    <col min="11523" max="11523" width="0" style="7" hidden="1" customWidth="1"/>
    <col min="11524" max="11524" width="9.5703125" style="7" customWidth="1"/>
    <col min="11525" max="11525" width="13.28515625" style="7" customWidth="1"/>
    <col min="11526" max="11526" width="9.140625" style="7"/>
    <col min="11527" max="11527" width="8" style="7" customWidth="1"/>
    <col min="11528" max="11776" width="9.140625" style="7"/>
    <col min="11777" max="11777" width="7.42578125" style="7" customWidth="1"/>
    <col min="11778" max="11778" width="54.28515625" style="7" customWidth="1"/>
    <col min="11779" max="11779" width="0" style="7" hidden="1" customWidth="1"/>
    <col min="11780" max="11780" width="9.5703125" style="7" customWidth="1"/>
    <col min="11781" max="11781" width="13.28515625" style="7" customWidth="1"/>
    <col min="11782" max="11782" width="9.140625" style="7"/>
    <col min="11783" max="11783" width="8" style="7" customWidth="1"/>
    <col min="11784" max="12032" width="9.140625" style="7"/>
    <col min="12033" max="12033" width="7.42578125" style="7" customWidth="1"/>
    <col min="12034" max="12034" width="54.28515625" style="7" customWidth="1"/>
    <col min="12035" max="12035" width="0" style="7" hidden="1" customWidth="1"/>
    <col min="12036" max="12036" width="9.5703125" style="7" customWidth="1"/>
    <col min="12037" max="12037" width="13.28515625" style="7" customWidth="1"/>
    <col min="12038" max="12038" width="9.140625" style="7"/>
    <col min="12039" max="12039" width="8" style="7" customWidth="1"/>
    <col min="12040" max="12288" width="9.140625" style="7"/>
    <col min="12289" max="12289" width="7.42578125" style="7" customWidth="1"/>
    <col min="12290" max="12290" width="54.28515625" style="7" customWidth="1"/>
    <col min="12291" max="12291" width="0" style="7" hidden="1" customWidth="1"/>
    <col min="12292" max="12292" width="9.5703125" style="7" customWidth="1"/>
    <col min="12293" max="12293" width="13.28515625" style="7" customWidth="1"/>
    <col min="12294" max="12294" width="9.140625" style="7"/>
    <col min="12295" max="12295" width="8" style="7" customWidth="1"/>
    <col min="12296" max="12544" width="9.140625" style="7"/>
    <col min="12545" max="12545" width="7.42578125" style="7" customWidth="1"/>
    <col min="12546" max="12546" width="54.28515625" style="7" customWidth="1"/>
    <col min="12547" max="12547" width="0" style="7" hidden="1" customWidth="1"/>
    <col min="12548" max="12548" width="9.5703125" style="7" customWidth="1"/>
    <col min="12549" max="12549" width="13.28515625" style="7" customWidth="1"/>
    <col min="12550" max="12550" width="9.140625" style="7"/>
    <col min="12551" max="12551" width="8" style="7" customWidth="1"/>
    <col min="12552" max="12800" width="9.140625" style="7"/>
    <col min="12801" max="12801" width="7.42578125" style="7" customWidth="1"/>
    <col min="12802" max="12802" width="54.28515625" style="7" customWidth="1"/>
    <col min="12803" max="12803" width="0" style="7" hidden="1" customWidth="1"/>
    <col min="12804" max="12804" width="9.5703125" style="7" customWidth="1"/>
    <col min="12805" max="12805" width="13.28515625" style="7" customWidth="1"/>
    <col min="12806" max="12806" width="9.140625" style="7"/>
    <col min="12807" max="12807" width="8" style="7" customWidth="1"/>
    <col min="12808" max="13056" width="9.140625" style="7"/>
    <col min="13057" max="13057" width="7.42578125" style="7" customWidth="1"/>
    <col min="13058" max="13058" width="54.28515625" style="7" customWidth="1"/>
    <col min="13059" max="13059" width="0" style="7" hidden="1" customWidth="1"/>
    <col min="13060" max="13060" width="9.5703125" style="7" customWidth="1"/>
    <col min="13061" max="13061" width="13.28515625" style="7" customWidth="1"/>
    <col min="13062" max="13062" width="9.140625" style="7"/>
    <col min="13063" max="13063" width="8" style="7" customWidth="1"/>
    <col min="13064" max="13312" width="9.140625" style="7"/>
    <col min="13313" max="13313" width="7.42578125" style="7" customWidth="1"/>
    <col min="13314" max="13314" width="54.28515625" style="7" customWidth="1"/>
    <col min="13315" max="13315" width="0" style="7" hidden="1" customWidth="1"/>
    <col min="13316" max="13316" width="9.5703125" style="7" customWidth="1"/>
    <col min="13317" max="13317" width="13.28515625" style="7" customWidth="1"/>
    <col min="13318" max="13318" width="9.140625" style="7"/>
    <col min="13319" max="13319" width="8" style="7" customWidth="1"/>
    <col min="13320" max="13568" width="9.140625" style="7"/>
    <col min="13569" max="13569" width="7.42578125" style="7" customWidth="1"/>
    <col min="13570" max="13570" width="54.28515625" style="7" customWidth="1"/>
    <col min="13571" max="13571" width="0" style="7" hidden="1" customWidth="1"/>
    <col min="13572" max="13572" width="9.5703125" style="7" customWidth="1"/>
    <col min="13573" max="13573" width="13.28515625" style="7" customWidth="1"/>
    <col min="13574" max="13574" width="9.140625" style="7"/>
    <col min="13575" max="13575" width="8" style="7" customWidth="1"/>
    <col min="13576" max="13824" width="9.140625" style="7"/>
    <col min="13825" max="13825" width="7.42578125" style="7" customWidth="1"/>
    <col min="13826" max="13826" width="54.28515625" style="7" customWidth="1"/>
    <col min="13827" max="13827" width="0" style="7" hidden="1" customWidth="1"/>
    <col min="13828" max="13828" width="9.5703125" style="7" customWidth="1"/>
    <col min="13829" max="13829" width="13.28515625" style="7" customWidth="1"/>
    <col min="13830" max="13830" width="9.140625" style="7"/>
    <col min="13831" max="13831" width="8" style="7" customWidth="1"/>
    <col min="13832" max="14080" width="9.140625" style="7"/>
    <col min="14081" max="14081" width="7.42578125" style="7" customWidth="1"/>
    <col min="14082" max="14082" width="54.28515625" style="7" customWidth="1"/>
    <col min="14083" max="14083" width="0" style="7" hidden="1" customWidth="1"/>
    <col min="14084" max="14084" width="9.5703125" style="7" customWidth="1"/>
    <col min="14085" max="14085" width="13.28515625" style="7" customWidth="1"/>
    <col min="14086" max="14086" width="9.140625" style="7"/>
    <col min="14087" max="14087" width="8" style="7" customWidth="1"/>
    <col min="14088" max="14336" width="9.140625" style="7"/>
    <col min="14337" max="14337" width="7.42578125" style="7" customWidth="1"/>
    <col min="14338" max="14338" width="54.28515625" style="7" customWidth="1"/>
    <col min="14339" max="14339" width="0" style="7" hidden="1" customWidth="1"/>
    <col min="14340" max="14340" width="9.5703125" style="7" customWidth="1"/>
    <col min="14341" max="14341" width="13.28515625" style="7" customWidth="1"/>
    <col min="14342" max="14342" width="9.140625" style="7"/>
    <col min="14343" max="14343" width="8" style="7" customWidth="1"/>
    <col min="14344" max="14592" width="9.140625" style="7"/>
    <col min="14593" max="14593" width="7.42578125" style="7" customWidth="1"/>
    <col min="14594" max="14594" width="54.28515625" style="7" customWidth="1"/>
    <col min="14595" max="14595" width="0" style="7" hidden="1" customWidth="1"/>
    <col min="14596" max="14596" width="9.5703125" style="7" customWidth="1"/>
    <col min="14597" max="14597" width="13.28515625" style="7" customWidth="1"/>
    <col min="14598" max="14598" width="9.140625" style="7"/>
    <col min="14599" max="14599" width="8" style="7" customWidth="1"/>
    <col min="14600" max="14848" width="9.140625" style="7"/>
    <col min="14849" max="14849" width="7.42578125" style="7" customWidth="1"/>
    <col min="14850" max="14850" width="54.28515625" style="7" customWidth="1"/>
    <col min="14851" max="14851" width="0" style="7" hidden="1" customWidth="1"/>
    <col min="14852" max="14852" width="9.5703125" style="7" customWidth="1"/>
    <col min="14853" max="14853" width="13.28515625" style="7" customWidth="1"/>
    <col min="14854" max="14854" width="9.140625" style="7"/>
    <col min="14855" max="14855" width="8" style="7" customWidth="1"/>
    <col min="14856" max="15104" width="9.140625" style="7"/>
    <col min="15105" max="15105" width="7.42578125" style="7" customWidth="1"/>
    <col min="15106" max="15106" width="54.28515625" style="7" customWidth="1"/>
    <col min="15107" max="15107" width="0" style="7" hidden="1" customWidth="1"/>
    <col min="15108" max="15108" width="9.5703125" style="7" customWidth="1"/>
    <col min="15109" max="15109" width="13.28515625" style="7" customWidth="1"/>
    <col min="15110" max="15110" width="9.140625" style="7"/>
    <col min="15111" max="15111" width="8" style="7" customWidth="1"/>
    <col min="15112" max="15360" width="9.140625" style="7"/>
    <col min="15361" max="15361" width="7.42578125" style="7" customWidth="1"/>
    <col min="15362" max="15362" width="54.28515625" style="7" customWidth="1"/>
    <col min="15363" max="15363" width="0" style="7" hidden="1" customWidth="1"/>
    <col min="15364" max="15364" width="9.5703125" style="7" customWidth="1"/>
    <col min="15365" max="15365" width="13.28515625" style="7" customWidth="1"/>
    <col min="15366" max="15366" width="9.140625" style="7"/>
    <col min="15367" max="15367" width="8" style="7" customWidth="1"/>
    <col min="15368" max="15616" width="9.140625" style="7"/>
    <col min="15617" max="15617" width="7.42578125" style="7" customWidth="1"/>
    <col min="15618" max="15618" width="54.28515625" style="7" customWidth="1"/>
    <col min="15619" max="15619" width="0" style="7" hidden="1" customWidth="1"/>
    <col min="15620" max="15620" width="9.5703125" style="7" customWidth="1"/>
    <col min="15621" max="15621" width="13.28515625" style="7" customWidth="1"/>
    <col min="15622" max="15622" width="9.140625" style="7"/>
    <col min="15623" max="15623" width="8" style="7" customWidth="1"/>
    <col min="15624" max="15872" width="9.140625" style="7"/>
    <col min="15873" max="15873" width="7.42578125" style="7" customWidth="1"/>
    <col min="15874" max="15874" width="54.28515625" style="7" customWidth="1"/>
    <col min="15875" max="15875" width="0" style="7" hidden="1" customWidth="1"/>
    <col min="15876" max="15876" width="9.5703125" style="7" customWidth="1"/>
    <col min="15877" max="15877" width="13.28515625" style="7" customWidth="1"/>
    <col min="15878" max="15878" width="9.140625" style="7"/>
    <col min="15879" max="15879" width="8" style="7" customWidth="1"/>
    <col min="15880" max="16128" width="9.140625" style="7"/>
    <col min="16129" max="16129" width="7.42578125" style="7" customWidth="1"/>
    <col min="16130" max="16130" width="54.28515625" style="7" customWidth="1"/>
    <col min="16131" max="16131" width="0" style="7" hidden="1" customWidth="1"/>
    <col min="16132" max="16132" width="9.5703125" style="7" customWidth="1"/>
    <col min="16133" max="16133" width="13.28515625" style="7" customWidth="1"/>
    <col min="16134" max="16134" width="9.140625" style="7"/>
    <col min="16135" max="16135" width="8" style="7" customWidth="1"/>
    <col min="16136" max="16384" width="9.140625" style="7"/>
  </cols>
  <sheetData>
    <row r="1" spans="1:14" s="8" customFormat="1" ht="16.5" customHeight="1" x14ac:dyDescent="0.2">
      <c r="A1" s="4"/>
      <c r="B1" s="4"/>
      <c r="C1" s="5"/>
      <c r="D1" s="4"/>
      <c r="E1" s="6"/>
      <c r="F1" s="755" t="s">
        <v>297</v>
      </c>
      <c r="G1" s="755"/>
      <c r="H1" s="4"/>
      <c r="I1" s="7"/>
      <c r="J1" s="7"/>
      <c r="K1" s="4"/>
      <c r="L1" s="6"/>
      <c r="M1" s="755"/>
      <c r="N1" s="755"/>
    </row>
    <row r="2" spans="1:14" s="8" customFormat="1" ht="16.5" customHeight="1" x14ac:dyDescent="0.2">
      <c r="A2" s="756" t="s">
        <v>298</v>
      </c>
      <c r="B2" s="756"/>
      <c r="C2" s="756"/>
      <c r="D2" s="756"/>
      <c r="E2" s="756"/>
      <c r="F2" s="756"/>
      <c r="G2" s="756"/>
      <c r="H2" s="9"/>
      <c r="I2" s="9"/>
      <c r="J2" s="9"/>
      <c r="K2" s="10"/>
      <c r="L2" s="10"/>
      <c r="M2" s="10"/>
      <c r="N2" s="11"/>
    </row>
    <row r="3" spans="1:14" s="8" customFormat="1" ht="16.5" customHeight="1" x14ac:dyDescent="0.2">
      <c r="A3" s="756" t="s">
        <v>676</v>
      </c>
      <c r="B3" s="756"/>
      <c r="C3" s="756"/>
      <c r="D3" s="756"/>
      <c r="E3" s="756"/>
      <c r="F3" s="756"/>
      <c r="G3" s="756"/>
      <c r="H3" s="9"/>
      <c r="I3" s="9"/>
      <c r="J3" s="9"/>
      <c r="K3" s="10"/>
      <c r="L3" s="10"/>
      <c r="M3" s="10"/>
      <c r="N3" s="11"/>
    </row>
    <row r="4" spans="1:14" s="8" customFormat="1" ht="16.5" customHeight="1" thickBot="1" x14ac:dyDescent="0.25">
      <c r="A4" s="12"/>
      <c r="B4" s="13"/>
      <c r="C4" s="13"/>
      <c r="D4" s="13"/>
      <c r="E4" s="13"/>
      <c r="F4" s="13"/>
      <c r="G4" s="13"/>
      <c r="H4" s="13"/>
      <c r="I4" s="13"/>
      <c r="J4" s="13"/>
      <c r="K4" s="13"/>
      <c r="L4" s="13"/>
      <c r="M4" s="13"/>
      <c r="N4" s="11"/>
    </row>
    <row r="5" spans="1:14" s="15" customFormat="1" ht="33" customHeight="1" thickBot="1" x14ac:dyDescent="0.3">
      <c r="A5" s="317" t="s">
        <v>299</v>
      </c>
      <c r="B5" s="318" t="s">
        <v>300</v>
      </c>
      <c r="C5" s="319" t="s">
        <v>301</v>
      </c>
      <c r="D5" s="318" t="s">
        <v>302</v>
      </c>
      <c r="E5" s="318" t="s">
        <v>303</v>
      </c>
      <c r="F5" s="318" t="s">
        <v>304</v>
      </c>
      <c r="G5" s="320" t="s">
        <v>305</v>
      </c>
      <c r="H5" s="14"/>
      <c r="I5" s="14"/>
    </row>
    <row r="6" spans="1:14" s="16" customFormat="1" ht="16.5" customHeight="1" x14ac:dyDescent="0.25">
      <c r="A6" s="632">
        <v>1</v>
      </c>
      <c r="B6" s="633" t="s">
        <v>325</v>
      </c>
      <c r="C6" s="634" t="s">
        <v>326</v>
      </c>
      <c r="D6" s="654">
        <v>111</v>
      </c>
      <c r="E6" s="654">
        <v>82</v>
      </c>
      <c r="F6" s="654">
        <v>20</v>
      </c>
      <c r="G6" s="655">
        <v>0</v>
      </c>
    </row>
    <row r="7" spans="1:14" s="16" customFormat="1" ht="16.5" customHeight="1" x14ac:dyDescent="0.25">
      <c r="A7" s="635">
        <v>2</v>
      </c>
      <c r="B7" s="636" t="s">
        <v>333</v>
      </c>
      <c r="C7" s="637" t="s">
        <v>334</v>
      </c>
      <c r="D7" s="656">
        <v>13</v>
      </c>
      <c r="E7" s="656">
        <v>6</v>
      </c>
      <c r="F7" s="656">
        <v>1</v>
      </c>
      <c r="G7" s="657">
        <v>0</v>
      </c>
    </row>
    <row r="8" spans="1:14" s="16" customFormat="1" ht="16.5" customHeight="1" x14ac:dyDescent="0.25">
      <c r="A8" s="638">
        <v>3</v>
      </c>
      <c r="B8" s="639" t="s">
        <v>534</v>
      </c>
      <c r="C8" s="640" t="s">
        <v>535</v>
      </c>
      <c r="D8" s="658">
        <v>28</v>
      </c>
      <c r="E8" s="658">
        <v>24</v>
      </c>
      <c r="F8" s="658">
        <v>0</v>
      </c>
      <c r="G8" s="659">
        <v>0</v>
      </c>
    </row>
    <row r="9" spans="1:14" s="16" customFormat="1" ht="16.5" customHeight="1" x14ac:dyDescent="0.25">
      <c r="A9" s="635">
        <v>4</v>
      </c>
      <c r="B9" s="636" t="s">
        <v>615</v>
      </c>
      <c r="C9" s="637" t="s">
        <v>536</v>
      </c>
      <c r="D9" s="656">
        <v>32</v>
      </c>
      <c r="E9" s="656">
        <v>32</v>
      </c>
      <c r="F9" s="656">
        <v>0</v>
      </c>
      <c r="G9" s="657">
        <v>0</v>
      </c>
    </row>
    <row r="10" spans="1:14" s="16" customFormat="1" ht="16.5" customHeight="1" x14ac:dyDescent="0.25">
      <c r="A10" s="641">
        <v>5</v>
      </c>
      <c r="B10" s="642" t="s">
        <v>313</v>
      </c>
      <c r="C10" s="643" t="s">
        <v>314</v>
      </c>
      <c r="D10" s="660">
        <v>749</v>
      </c>
      <c r="E10" s="660">
        <v>682</v>
      </c>
      <c r="F10" s="660">
        <v>8</v>
      </c>
      <c r="G10" s="661">
        <v>25</v>
      </c>
    </row>
    <row r="11" spans="1:14" s="16" customFormat="1" ht="16.5" customHeight="1" x14ac:dyDescent="0.25">
      <c r="A11" s="635">
        <v>6</v>
      </c>
      <c r="B11" s="636" t="s">
        <v>311</v>
      </c>
      <c r="C11" s="637" t="s">
        <v>312</v>
      </c>
      <c r="D11" s="656">
        <v>769</v>
      </c>
      <c r="E11" s="656">
        <v>698</v>
      </c>
      <c r="F11" s="656">
        <v>14</v>
      </c>
      <c r="G11" s="657">
        <v>8</v>
      </c>
    </row>
    <row r="12" spans="1:14" s="16" customFormat="1" ht="16.5" customHeight="1" x14ac:dyDescent="0.25">
      <c r="A12" s="638">
        <v>7</v>
      </c>
      <c r="B12" s="639" t="s">
        <v>307</v>
      </c>
      <c r="C12" s="640" t="s">
        <v>308</v>
      </c>
      <c r="D12" s="662">
        <v>2375</v>
      </c>
      <c r="E12" s="662">
        <v>2363</v>
      </c>
      <c r="F12" s="662">
        <v>8</v>
      </c>
      <c r="G12" s="663">
        <v>1</v>
      </c>
      <c r="L12" s="584"/>
    </row>
    <row r="13" spans="1:14" s="16" customFormat="1" ht="16.5" customHeight="1" x14ac:dyDescent="0.25">
      <c r="A13" s="635">
        <v>8</v>
      </c>
      <c r="B13" s="636" t="s">
        <v>315</v>
      </c>
      <c r="C13" s="637" t="s">
        <v>316</v>
      </c>
      <c r="D13" s="656">
        <v>2569</v>
      </c>
      <c r="E13" s="664">
        <v>2238</v>
      </c>
      <c r="F13" s="656">
        <v>42</v>
      </c>
      <c r="G13" s="657">
        <v>57</v>
      </c>
    </row>
    <row r="14" spans="1:14" s="16" customFormat="1" ht="16.5" customHeight="1" x14ac:dyDescent="0.25">
      <c r="A14" s="641">
        <v>9</v>
      </c>
      <c r="B14" s="642" t="s">
        <v>537</v>
      </c>
      <c r="C14" s="643" t="s">
        <v>306</v>
      </c>
      <c r="D14" s="665">
        <v>1087</v>
      </c>
      <c r="E14" s="666">
        <v>960</v>
      </c>
      <c r="F14" s="665">
        <v>27</v>
      </c>
      <c r="G14" s="667">
        <v>10</v>
      </c>
    </row>
    <row r="15" spans="1:14" s="16" customFormat="1" ht="16.5" customHeight="1" x14ac:dyDescent="0.25">
      <c r="A15" s="635">
        <v>10</v>
      </c>
      <c r="B15" s="636" t="s">
        <v>319</v>
      </c>
      <c r="C15" s="637" t="s">
        <v>320</v>
      </c>
      <c r="D15" s="656">
        <v>359</v>
      </c>
      <c r="E15" s="656">
        <v>330</v>
      </c>
      <c r="F15" s="656">
        <v>22</v>
      </c>
      <c r="G15" s="657">
        <v>7</v>
      </c>
    </row>
    <row r="16" spans="1:14" s="16" customFormat="1" ht="16.5" customHeight="1" x14ac:dyDescent="0.25">
      <c r="A16" s="638">
        <v>11</v>
      </c>
      <c r="B16" s="639" t="s">
        <v>323</v>
      </c>
      <c r="C16" s="640" t="s">
        <v>324</v>
      </c>
      <c r="D16" s="658">
        <v>1463</v>
      </c>
      <c r="E16" s="658">
        <v>1356</v>
      </c>
      <c r="F16" s="658">
        <v>0</v>
      </c>
      <c r="G16" s="659">
        <v>0</v>
      </c>
    </row>
    <row r="17" spans="1:8" s="16" customFormat="1" ht="16.5" customHeight="1" x14ac:dyDescent="0.25">
      <c r="A17" s="635">
        <v>12</v>
      </c>
      <c r="B17" s="636" t="s">
        <v>309</v>
      </c>
      <c r="C17" s="637" t="s">
        <v>310</v>
      </c>
      <c r="D17" s="668">
        <v>943</v>
      </c>
      <c r="E17" s="668">
        <v>827</v>
      </c>
      <c r="F17" s="668">
        <v>60</v>
      </c>
      <c r="G17" s="669">
        <v>26</v>
      </c>
    </row>
    <row r="18" spans="1:8" s="16" customFormat="1" ht="16.5" customHeight="1" x14ac:dyDescent="0.25">
      <c r="A18" s="638">
        <v>13</v>
      </c>
      <c r="B18" s="639" t="s">
        <v>327</v>
      </c>
      <c r="C18" s="640" t="s">
        <v>328</v>
      </c>
      <c r="D18" s="658">
        <v>10</v>
      </c>
      <c r="E18" s="658">
        <v>10</v>
      </c>
      <c r="F18" s="658">
        <v>0</v>
      </c>
      <c r="G18" s="659">
        <v>0</v>
      </c>
    </row>
    <row r="19" spans="1:8" s="16" customFormat="1" ht="16.5" customHeight="1" x14ac:dyDescent="0.25">
      <c r="A19" s="635">
        <v>14</v>
      </c>
      <c r="B19" s="636" t="s">
        <v>321</v>
      </c>
      <c r="C19" s="637" t="s">
        <v>322</v>
      </c>
      <c r="D19" s="656">
        <v>468</v>
      </c>
      <c r="E19" s="656">
        <v>453</v>
      </c>
      <c r="F19" s="656">
        <v>0</v>
      </c>
      <c r="G19" s="657">
        <v>0</v>
      </c>
    </row>
    <row r="20" spans="1:8" s="16" customFormat="1" ht="16.5" customHeight="1" x14ac:dyDescent="0.25">
      <c r="A20" s="638">
        <v>15</v>
      </c>
      <c r="B20" s="639" t="s">
        <v>329</v>
      </c>
      <c r="C20" s="640" t="s">
        <v>330</v>
      </c>
      <c r="D20" s="658">
        <v>19</v>
      </c>
      <c r="E20" s="658">
        <v>18</v>
      </c>
      <c r="F20" s="658">
        <v>0</v>
      </c>
      <c r="G20" s="659">
        <v>0</v>
      </c>
    </row>
    <row r="21" spans="1:8" s="16" customFormat="1" ht="16.5" customHeight="1" x14ac:dyDescent="0.25">
      <c r="A21" s="635">
        <v>16</v>
      </c>
      <c r="B21" s="636" t="s">
        <v>331</v>
      </c>
      <c r="C21" s="637" t="s">
        <v>332</v>
      </c>
      <c r="D21" s="656">
        <v>19</v>
      </c>
      <c r="E21" s="656">
        <v>12</v>
      </c>
      <c r="F21" s="656">
        <v>0</v>
      </c>
      <c r="G21" s="657">
        <v>0</v>
      </c>
      <c r="H21" s="19"/>
    </row>
    <row r="22" spans="1:8" s="16" customFormat="1" ht="16.5" customHeight="1" x14ac:dyDescent="0.25">
      <c r="A22" s="641">
        <v>17</v>
      </c>
      <c r="B22" s="642" t="s">
        <v>335</v>
      </c>
      <c r="C22" s="643" t="s">
        <v>335</v>
      </c>
      <c r="D22" s="660">
        <v>6</v>
      </c>
      <c r="E22" s="660">
        <v>1</v>
      </c>
      <c r="F22" s="660">
        <v>0</v>
      </c>
      <c r="G22" s="661">
        <v>0</v>
      </c>
    </row>
    <row r="23" spans="1:8" s="16" customFormat="1" ht="16.5" customHeight="1" x14ac:dyDescent="0.25">
      <c r="A23" s="635">
        <v>18</v>
      </c>
      <c r="B23" s="636" t="s">
        <v>317</v>
      </c>
      <c r="C23" s="637" t="s">
        <v>318</v>
      </c>
      <c r="D23" s="656">
        <v>1672</v>
      </c>
      <c r="E23" s="656">
        <v>1503</v>
      </c>
      <c r="F23" s="656">
        <v>8</v>
      </c>
      <c r="G23" s="657">
        <v>9</v>
      </c>
    </row>
    <row r="24" spans="1:8" s="16" customFormat="1" ht="16.5" customHeight="1" thickBot="1" x14ac:dyDescent="0.3">
      <c r="A24" s="644">
        <v>19</v>
      </c>
      <c r="B24" s="645" t="s">
        <v>336</v>
      </c>
      <c r="C24" s="646"/>
      <c r="D24" s="670">
        <v>329</v>
      </c>
      <c r="E24" s="670" t="s">
        <v>337</v>
      </c>
      <c r="F24" s="670" t="s">
        <v>337</v>
      </c>
      <c r="G24" s="671" t="s">
        <v>337</v>
      </c>
    </row>
    <row r="25" spans="1:8" ht="20.25" customHeight="1" thickBot="1" x14ac:dyDescent="0.3">
      <c r="A25" s="757" t="s">
        <v>268</v>
      </c>
      <c r="B25" s="758"/>
      <c r="C25" s="321"/>
      <c r="D25" s="672">
        <v>13021</v>
      </c>
      <c r="E25" s="673" t="s">
        <v>337</v>
      </c>
      <c r="F25" s="672" t="s">
        <v>337</v>
      </c>
      <c r="G25" s="674" t="s">
        <v>337</v>
      </c>
    </row>
    <row r="33" spans="2:2" x14ac:dyDescent="0.2">
      <c r="B33" s="20"/>
    </row>
  </sheetData>
  <mergeCells count="5">
    <mergeCell ref="F1:G1"/>
    <mergeCell ref="M1:N1"/>
    <mergeCell ref="A2:G2"/>
    <mergeCell ref="A3:G3"/>
    <mergeCell ref="A25:B25"/>
  </mergeCells>
  <printOptions horizontalCentered="1"/>
  <pageMargins left="0.98425196850393704" right="0.39370078740157483" top="0.39370078740157483" bottom="0.39370078740157483" header="0" footer="0"/>
  <pageSetup paperSize="9" scale="74" fitToHeight="0" orientation="portrait" r:id="rId1"/>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sheetPr>
  <dimension ref="A1:I149"/>
  <sheetViews>
    <sheetView workbookViewId="0">
      <selection activeCell="K16" sqref="K16"/>
    </sheetView>
  </sheetViews>
  <sheetFormatPr defaultRowHeight="15" x14ac:dyDescent="0.25"/>
  <cols>
    <col min="1" max="1" width="9.28515625" style="736" bestFit="1" customWidth="1"/>
    <col min="2" max="2" width="42.7109375" style="736" customWidth="1"/>
    <col min="3" max="3" width="11.140625" style="736" customWidth="1"/>
    <col min="4" max="4" width="13.140625" style="736" customWidth="1"/>
    <col min="5" max="9" width="11.140625" style="736" customWidth="1"/>
    <col min="10" max="16384" width="9.140625" style="736"/>
  </cols>
  <sheetData>
    <row r="1" spans="1:9" x14ac:dyDescent="0.25">
      <c r="A1" s="78"/>
      <c r="B1" s="79"/>
      <c r="C1" s="78"/>
      <c r="D1" s="80"/>
      <c r="E1" s="80"/>
      <c r="F1" s="80"/>
      <c r="G1" s="80"/>
      <c r="H1" s="759" t="s">
        <v>593</v>
      </c>
      <c r="I1" s="759"/>
    </row>
    <row r="2" spans="1:9" x14ac:dyDescent="0.25">
      <c r="A2" s="831" t="s">
        <v>413</v>
      </c>
      <c r="B2" s="831"/>
      <c r="C2" s="831"/>
      <c r="D2" s="831"/>
      <c r="E2" s="831"/>
      <c r="F2" s="831"/>
      <c r="G2" s="831"/>
      <c r="H2" s="831"/>
      <c r="I2" s="831"/>
    </row>
    <row r="3" spans="1:9" ht="34.5" customHeight="1" x14ac:dyDescent="0.25">
      <c r="A3" s="831" t="s">
        <v>708</v>
      </c>
      <c r="B3" s="831"/>
      <c r="C3" s="831"/>
      <c r="D3" s="831"/>
      <c r="E3" s="831"/>
      <c r="F3" s="831"/>
      <c r="G3" s="831"/>
      <c r="H3" s="831"/>
      <c r="I3" s="831"/>
    </row>
    <row r="4" spans="1:9" ht="16.5" thickBot="1" x14ac:dyDescent="0.3">
      <c r="A4" s="706"/>
      <c r="B4" s="706"/>
      <c r="C4" s="706"/>
      <c r="D4" s="706"/>
      <c r="E4" s="706"/>
      <c r="F4" s="706"/>
      <c r="G4" s="706"/>
      <c r="H4" s="706"/>
      <c r="I4" s="737"/>
    </row>
    <row r="5" spans="1:9" ht="15" customHeight="1" x14ac:dyDescent="0.25">
      <c r="A5" s="799" t="s">
        <v>2</v>
      </c>
      <c r="B5" s="801" t="s">
        <v>3</v>
      </c>
      <c r="C5" s="834" t="s">
        <v>4</v>
      </c>
      <c r="D5" s="835"/>
      <c r="E5" s="829" t="s">
        <v>7</v>
      </c>
      <c r="F5" s="829" t="s">
        <v>8</v>
      </c>
      <c r="G5" s="829" t="s">
        <v>9</v>
      </c>
      <c r="H5" s="794" t="s">
        <v>10</v>
      </c>
      <c r="I5" s="796" t="s">
        <v>11</v>
      </c>
    </row>
    <row r="6" spans="1:9" ht="53.25" customHeight="1" thickBot="1" x14ac:dyDescent="0.3">
      <c r="A6" s="832"/>
      <c r="B6" s="833"/>
      <c r="C6" s="738" t="s">
        <v>12</v>
      </c>
      <c r="D6" s="739" t="s">
        <v>13</v>
      </c>
      <c r="E6" s="830"/>
      <c r="F6" s="830"/>
      <c r="G6" s="830"/>
      <c r="H6" s="836"/>
      <c r="I6" s="837"/>
    </row>
    <row r="7" spans="1:9" ht="15" customHeight="1" x14ac:dyDescent="0.25">
      <c r="A7" s="348">
        <v>1</v>
      </c>
      <c r="B7" s="49">
        <v>2</v>
      </c>
      <c r="C7" s="49">
        <v>3</v>
      </c>
      <c r="D7" s="49">
        <v>4</v>
      </c>
      <c r="E7" s="609">
        <v>5</v>
      </c>
      <c r="F7" s="609" t="s">
        <v>611</v>
      </c>
      <c r="G7" s="609">
        <v>7</v>
      </c>
      <c r="H7" s="84">
        <v>5</v>
      </c>
      <c r="I7" s="354">
        <v>6</v>
      </c>
    </row>
    <row r="8" spans="1:9" ht="15" customHeight="1" x14ac:dyDescent="0.25">
      <c r="A8" s="498" t="s">
        <v>108</v>
      </c>
      <c r="B8" s="695" t="s">
        <v>109</v>
      </c>
      <c r="C8" s="740">
        <v>1</v>
      </c>
      <c r="D8" s="615">
        <v>66955</v>
      </c>
      <c r="E8" s="50">
        <v>0</v>
      </c>
      <c r="F8" s="50">
        <v>1</v>
      </c>
      <c r="G8" s="615">
        <v>66955</v>
      </c>
      <c r="H8" s="51">
        <v>0.42894032402256504</v>
      </c>
      <c r="I8" s="51">
        <v>4.3478260869565215</v>
      </c>
    </row>
    <row r="9" spans="1:9" ht="15" customHeight="1" x14ac:dyDescent="0.25">
      <c r="A9" s="499" t="s">
        <v>190</v>
      </c>
      <c r="B9" s="697" t="s">
        <v>191</v>
      </c>
      <c r="C9" s="750">
        <v>19</v>
      </c>
      <c r="D9" s="751">
        <v>5994135.6100000003</v>
      </c>
      <c r="E9" s="475">
        <v>0</v>
      </c>
      <c r="F9" s="475">
        <v>19</v>
      </c>
      <c r="G9" s="751">
        <v>5994135.6100000003</v>
      </c>
      <c r="H9" s="471">
        <v>38.400813543254358</v>
      </c>
      <c r="I9" s="471">
        <v>82.608695652173907</v>
      </c>
    </row>
    <row r="10" spans="1:9" x14ac:dyDescent="0.25">
      <c r="A10" s="498" t="s">
        <v>244</v>
      </c>
      <c r="B10" s="698" t="s">
        <v>245</v>
      </c>
      <c r="C10" s="752">
        <v>3</v>
      </c>
      <c r="D10" s="699">
        <v>9548306.8399999999</v>
      </c>
      <c r="E10" s="474">
        <v>0</v>
      </c>
      <c r="F10" s="474">
        <v>3</v>
      </c>
      <c r="G10" s="699">
        <v>9548306.8399999999</v>
      </c>
      <c r="H10" s="470">
        <v>61.170246132723079</v>
      </c>
      <c r="I10" s="470">
        <v>13.043478260869565</v>
      </c>
    </row>
    <row r="11" spans="1:9" ht="15.75" thickBot="1" x14ac:dyDescent="0.3">
      <c r="A11" s="816" t="s">
        <v>268</v>
      </c>
      <c r="B11" s="817"/>
      <c r="C11" s="741">
        <v>23</v>
      </c>
      <c r="D11" s="604">
        <v>15609397.449999999</v>
      </c>
      <c r="E11" s="741">
        <v>0</v>
      </c>
      <c r="F11" s="741">
        <v>23</v>
      </c>
      <c r="G11" s="604">
        <v>15609397.449999999</v>
      </c>
      <c r="H11" s="741">
        <v>100</v>
      </c>
      <c r="I11" s="741">
        <v>99.999999999999986</v>
      </c>
    </row>
    <row r="12" spans="1:9" x14ac:dyDescent="0.25">
      <c r="A12" s="87"/>
      <c r="B12" s="88"/>
      <c r="C12" s="742"/>
      <c r="D12" s="98"/>
      <c r="E12" s="98"/>
      <c r="F12" s="98"/>
      <c r="G12" s="98"/>
      <c r="H12" s="99"/>
      <c r="I12" s="99"/>
    </row>
    <row r="13" spans="1:9" x14ac:dyDescent="0.25">
      <c r="A13" s="87"/>
      <c r="B13" s="116" t="s">
        <v>269</v>
      </c>
      <c r="C13" s="742"/>
      <c r="D13" s="98"/>
      <c r="E13" s="98"/>
      <c r="F13" s="98"/>
      <c r="G13" s="98"/>
      <c r="H13" s="99"/>
      <c r="I13" s="99"/>
    </row>
    <row r="14" spans="1:9" x14ac:dyDescent="0.25">
      <c r="A14" s="743"/>
      <c r="B14" s="116" t="s">
        <v>270</v>
      </c>
      <c r="C14" s="744">
        <v>1</v>
      </c>
      <c r="D14" s="500">
        <v>66955</v>
      </c>
      <c r="E14" s="745">
        <v>0</v>
      </c>
      <c r="F14" s="745">
        <v>1</v>
      </c>
      <c r="G14" s="500">
        <v>66955</v>
      </c>
      <c r="H14" s="95">
        <v>0.42894032402256504</v>
      </c>
      <c r="I14" s="95">
        <v>4.3478260869565215</v>
      </c>
    </row>
    <row r="15" spans="1:9" x14ac:dyDescent="0.25">
      <c r="A15" s="743"/>
      <c r="B15" s="116" t="s">
        <v>271</v>
      </c>
      <c r="C15" s="746">
        <v>0</v>
      </c>
      <c r="D15" s="501">
        <v>0</v>
      </c>
      <c r="E15" s="747">
        <v>0</v>
      </c>
      <c r="F15" s="747">
        <v>0</v>
      </c>
      <c r="G15" s="501">
        <v>0</v>
      </c>
      <c r="H15" s="97">
        <v>0</v>
      </c>
      <c r="I15" s="97">
        <v>0</v>
      </c>
    </row>
    <row r="16" spans="1:9" x14ac:dyDescent="0.25">
      <c r="A16" s="743"/>
      <c r="B16" s="116" t="s">
        <v>272</v>
      </c>
      <c r="C16" s="744">
        <v>22</v>
      </c>
      <c r="D16" s="500">
        <v>15542442.449999999</v>
      </c>
      <c r="E16" s="745">
        <v>0</v>
      </c>
      <c r="F16" s="745">
        <v>22</v>
      </c>
      <c r="G16" s="500">
        <v>15542442.449999999</v>
      </c>
      <c r="H16" s="95">
        <v>99.571059675977438</v>
      </c>
      <c r="I16" s="95">
        <v>95.65217391304347</v>
      </c>
    </row>
    <row r="17" spans="1:9" x14ac:dyDescent="0.25">
      <c r="A17" s="87"/>
      <c r="B17" s="116"/>
      <c r="C17" s="87"/>
      <c r="D17" s="98"/>
      <c r="E17" s="98"/>
      <c r="F17" s="98"/>
      <c r="G17" s="98"/>
      <c r="H17" s="98"/>
      <c r="I17" s="98"/>
    </row>
    <row r="18" spans="1:9" x14ac:dyDescent="0.25">
      <c r="A18" s="87"/>
      <c r="B18" s="116" t="s">
        <v>273</v>
      </c>
      <c r="C18" s="95">
        <v>4.3478260869565215</v>
      </c>
      <c r="D18" s="95">
        <v>0.42894032402256504</v>
      </c>
      <c r="E18" s="748"/>
      <c r="F18" s="748"/>
      <c r="G18" s="748"/>
      <c r="H18" s="99"/>
      <c r="I18" s="99"/>
    </row>
    <row r="19" spans="1:9" x14ac:dyDescent="0.25">
      <c r="A19" s="87"/>
      <c r="B19" s="116" t="s">
        <v>274</v>
      </c>
      <c r="C19" s="97">
        <v>0</v>
      </c>
      <c r="D19" s="97">
        <v>0</v>
      </c>
      <c r="E19" s="748"/>
      <c r="F19" s="748"/>
      <c r="G19" s="748"/>
      <c r="H19" s="99"/>
      <c r="I19" s="99"/>
    </row>
    <row r="20" spans="1:9" x14ac:dyDescent="0.25">
      <c r="A20" s="87"/>
      <c r="B20" s="116" t="s">
        <v>275</v>
      </c>
      <c r="C20" s="95">
        <v>95.652173913043484</v>
      </c>
      <c r="D20" s="95">
        <v>99.571059675977438</v>
      </c>
      <c r="E20" s="748"/>
      <c r="F20" s="748"/>
      <c r="G20" s="748"/>
      <c r="H20" s="99"/>
      <c r="I20" s="99"/>
    </row>
    <row r="21" spans="1:9" x14ac:dyDescent="0.25">
      <c r="E21" s="749"/>
      <c r="F21" s="749"/>
      <c r="G21" s="749"/>
    </row>
    <row r="147" spans="3:6" x14ac:dyDescent="0.25">
      <c r="C147" s="736">
        <f>SUM(C7:C81)</f>
        <v>172</v>
      </c>
      <c r="D147" s="736">
        <f>SUM(D7:D81)</f>
        <v>46828296.349999994</v>
      </c>
      <c r="E147" s="736">
        <f>SUM(E7:E81)</f>
        <v>5</v>
      </c>
      <c r="F147" s="736">
        <f>SUM(F7:F81)</f>
        <v>69</v>
      </c>
    </row>
    <row r="148" spans="3:6" x14ac:dyDescent="0.25">
      <c r="C148" s="736">
        <f>SUM(C82:C86)</f>
        <v>0</v>
      </c>
      <c r="D148" s="736">
        <f t="shared" ref="D148:F148" si="0">SUM(D82:D86)</f>
        <v>0</v>
      </c>
      <c r="E148" s="736">
        <f t="shared" si="0"/>
        <v>0</v>
      </c>
      <c r="F148" s="736">
        <f t="shared" si="0"/>
        <v>0</v>
      </c>
    </row>
    <row r="149" spans="3:6" x14ac:dyDescent="0.25">
      <c r="C149" s="736">
        <f>SUM(C87:C143)</f>
        <v>0</v>
      </c>
      <c r="D149" s="736">
        <f t="shared" ref="D149:F149" si="1">SUM(D87:D143)</f>
        <v>0</v>
      </c>
      <c r="E149" s="736">
        <f t="shared" si="1"/>
        <v>0</v>
      </c>
      <c r="F149" s="736">
        <f t="shared" si="1"/>
        <v>0</v>
      </c>
    </row>
  </sheetData>
  <mergeCells count="12">
    <mergeCell ref="F5:F6"/>
    <mergeCell ref="G5:G6"/>
    <mergeCell ref="A11:B11"/>
    <mergeCell ref="H1:I1"/>
    <mergeCell ref="A2:I2"/>
    <mergeCell ref="A3:I3"/>
    <mergeCell ref="A5:A6"/>
    <mergeCell ref="B5:B6"/>
    <mergeCell ref="C5:D5"/>
    <mergeCell ref="H5:H6"/>
    <mergeCell ref="I5:I6"/>
    <mergeCell ref="E5:E6"/>
  </mergeCells>
  <pageMargins left="0.19685039370078741" right="0.11811023622047244" top="0.74803149606299213" bottom="0.15748031496062992"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S151"/>
  <sheetViews>
    <sheetView view="pageBreakPreview" zoomScale="85" zoomScaleNormal="85" zoomScaleSheetLayoutView="85" workbookViewId="0">
      <pane ySplit="7" topLeftCell="A8" activePane="bottomLeft" state="frozen"/>
      <selection activeCell="K16" sqref="K16"/>
      <selection pane="bottomLeft" activeCell="C10" sqref="C10"/>
    </sheetView>
  </sheetViews>
  <sheetFormatPr defaultColWidth="4.7109375" defaultRowHeight="12.75" x14ac:dyDescent="0.2"/>
  <cols>
    <col min="1" max="1" width="5.28515625" style="141" customWidth="1"/>
    <col min="2" max="2" width="27.140625" style="142" customWidth="1"/>
    <col min="3" max="3" width="8.5703125" style="142" customWidth="1"/>
    <col min="4" max="4" width="7.28515625" style="141" customWidth="1"/>
    <col min="5" max="5" width="18.85546875" style="146" bestFit="1" customWidth="1"/>
    <col min="6" max="6" width="6.5703125" style="141" customWidth="1"/>
    <col min="7" max="7" width="12.85546875" style="146" customWidth="1"/>
    <col min="8" max="8" width="7.140625" style="141" customWidth="1"/>
    <col min="9" max="9" width="13.140625" style="146" customWidth="1"/>
    <col min="10" max="10" width="7.7109375" style="141" customWidth="1"/>
    <col min="11" max="11" width="8.28515625" style="141" customWidth="1"/>
    <col min="12" max="12" width="15.42578125" style="141" bestFit="1" customWidth="1"/>
    <col min="13" max="13" width="12.28515625" style="146" customWidth="1"/>
    <col min="14" max="14" width="12.140625" style="146" customWidth="1"/>
    <col min="15" max="17" width="9.140625" style="147" customWidth="1"/>
    <col min="18" max="18" width="10.140625" style="147" bestFit="1" customWidth="1"/>
    <col min="19" max="19" width="13.140625" style="147" bestFit="1" customWidth="1"/>
    <col min="20" max="256" width="9.140625" style="147" customWidth="1"/>
    <col min="257" max="257" width="4.7109375" style="147"/>
    <col min="258" max="258" width="5.28515625" style="147" customWidth="1"/>
    <col min="259" max="259" width="27.140625" style="147" customWidth="1"/>
    <col min="260" max="260" width="7.28515625" style="147" customWidth="1"/>
    <col min="261" max="261" width="13.7109375" style="147" customWidth="1"/>
    <col min="262" max="262" width="6.5703125" style="147" customWidth="1"/>
    <col min="263" max="263" width="12.85546875" style="147" customWidth="1"/>
    <col min="264" max="264" width="7.140625" style="147" customWidth="1"/>
    <col min="265" max="265" width="13.140625" style="147" customWidth="1"/>
    <col min="266" max="266" width="7.7109375" style="147" customWidth="1"/>
    <col min="267" max="267" width="8.28515625" style="147" customWidth="1"/>
    <col min="268" max="268" width="13.140625" style="147" customWidth="1"/>
    <col min="269" max="269" width="12.28515625" style="147" customWidth="1"/>
    <col min="270" max="270" width="12.140625" style="147" customWidth="1"/>
    <col min="271" max="273" width="9.140625" style="147" customWidth="1"/>
    <col min="274" max="274" width="10.140625" style="147" bestFit="1" customWidth="1"/>
    <col min="275" max="512" width="9.140625" style="147" customWidth="1"/>
    <col min="513" max="513" width="4.7109375" style="147"/>
    <col min="514" max="514" width="5.28515625" style="147" customWidth="1"/>
    <col min="515" max="515" width="27.140625" style="147" customWidth="1"/>
    <col min="516" max="516" width="7.28515625" style="147" customWidth="1"/>
    <col min="517" max="517" width="13.7109375" style="147" customWidth="1"/>
    <col min="518" max="518" width="6.5703125" style="147" customWidth="1"/>
    <col min="519" max="519" width="12.85546875" style="147" customWidth="1"/>
    <col min="520" max="520" width="7.140625" style="147" customWidth="1"/>
    <col min="521" max="521" width="13.140625" style="147" customWidth="1"/>
    <col min="522" max="522" width="7.7109375" style="147" customWidth="1"/>
    <col min="523" max="523" width="8.28515625" style="147" customWidth="1"/>
    <col min="524" max="524" width="13.140625" style="147" customWidth="1"/>
    <col min="525" max="525" width="12.28515625" style="147" customWidth="1"/>
    <col min="526" max="526" width="12.140625" style="147" customWidth="1"/>
    <col min="527" max="529" width="9.140625" style="147" customWidth="1"/>
    <col min="530" max="530" width="10.140625" style="147" bestFit="1" customWidth="1"/>
    <col min="531" max="768" width="9.140625" style="147" customWidth="1"/>
    <col min="769" max="769" width="4.7109375" style="147"/>
    <col min="770" max="770" width="5.28515625" style="147" customWidth="1"/>
    <col min="771" max="771" width="27.140625" style="147" customWidth="1"/>
    <col min="772" max="772" width="7.28515625" style="147" customWidth="1"/>
    <col min="773" max="773" width="13.7109375" style="147" customWidth="1"/>
    <col min="774" max="774" width="6.5703125" style="147" customWidth="1"/>
    <col min="775" max="775" width="12.85546875" style="147" customWidth="1"/>
    <col min="776" max="776" width="7.140625" style="147" customWidth="1"/>
    <col min="777" max="777" width="13.140625" style="147" customWidth="1"/>
    <col min="778" max="778" width="7.7109375" style="147" customWidth="1"/>
    <col min="779" max="779" width="8.28515625" style="147" customWidth="1"/>
    <col min="780" max="780" width="13.140625" style="147" customWidth="1"/>
    <col min="781" max="781" width="12.28515625" style="147" customWidth="1"/>
    <col min="782" max="782" width="12.140625" style="147" customWidth="1"/>
    <col min="783" max="785" width="9.140625" style="147" customWidth="1"/>
    <col min="786" max="786" width="10.140625" style="147" bestFit="1" customWidth="1"/>
    <col min="787" max="1024" width="9.140625" style="147" customWidth="1"/>
    <col min="1025" max="1025" width="4.7109375" style="147"/>
    <col min="1026" max="1026" width="5.28515625" style="147" customWidth="1"/>
    <col min="1027" max="1027" width="27.140625" style="147" customWidth="1"/>
    <col min="1028" max="1028" width="7.28515625" style="147" customWidth="1"/>
    <col min="1029" max="1029" width="13.7109375" style="147" customWidth="1"/>
    <col min="1030" max="1030" width="6.5703125" style="147" customWidth="1"/>
    <col min="1031" max="1031" width="12.85546875" style="147" customWidth="1"/>
    <col min="1032" max="1032" width="7.140625" style="147" customWidth="1"/>
    <col min="1033" max="1033" width="13.140625" style="147" customWidth="1"/>
    <col min="1034" max="1034" width="7.7109375" style="147" customWidth="1"/>
    <col min="1035" max="1035" width="8.28515625" style="147" customWidth="1"/>
    <col min="1036" max="1036" width="13.140625" style="147" customWidth="1"/>
    <col min="1037" max="1037" width="12.28515625" style="147" customWidth="1"/>
    <col min="1038" max="1038" width="12.140625" style="147" customWidth="1"/>
    <col min="1039" max="1041" width="9.140625" style="147" customWidth="1"/>
    <col min="1042" max="1042" width="10.140625" style="147" bestFit="1" customWidth="1"/>
    <col min="1043" max="1280" width="9.140625" style="147" customWidth="1"/>
    <col min="1281" max="1281" width="4.7109375" style="147"/>
    <col min="1282" max="1282" width="5.28515625" style="147" customWidth="1"/>
    <col min="1283" max="1283" width="27.140625" style="147" customWidth="1"/>
    <col min="1284" max="1284" width="7.28515625" style="147" customWidth="1"/>
    <col min="1285" max="1285" width="13.7109375" style="147" customWidth="1"/>
    <col min="1286" max="1286" width="6.5703125" style="147" customWidth="1"/>
    <col min="1287" max="1287" width="12.85546875" style="147" customWidth="1"/>
    <col min="1288" max="1288" width="7.140625" style="147" customWidth="1"/>
    <col min="1289" max="1289" width="13.140625" style="147" customWidth="1"/>
    <col min="1290" max="1290" width="7.7109375" style="147" customWidth="1"/>
    <col min="1291" max="1291" width="8.28515625" style="147" customWidth="1"/>
    <col min="1292" max="1292" width="13.140625" style="147" customWidth="1"/>
    <col min="1293" max="1293" width="12.28515625" style="147" customWidth="1"/>
    <col min="1294" max="1294" width="12.140625" style="147" customWidth="1"/>
    <col min="1295" max="1297" width="9.140625" style="147" customWidth="1"/>
    <col min="1298" max="1298" width="10.140625" style="147" bestFit="1" customWidth="1"/>
    <col min="1299" max="1536" width="9.140625" style="147" customWidth="1"/>
    <col min="1537" max="1537" width="4.7109375" style="147"/>
    <col min="1538" max="1538" width="5.28515625" style="147" customWidth="1"/>
    <col min="1539" max="1539" width="27.140625" style="147" customWidth="1"/>
    <col min="1540" max="1540" width="7.28515625" style="147" customWidth="1"/>
    <col min="1541" max="1541" width="13.7109375" style="147" customWidth="1"/>
    <col min="1542" max="1542" width="6.5703125" style="147" customWidth="1"/>
    <col min="1543" max="1543" width="12.85546875" style="147" customWidth="1"/>
    <col min="1544" max="1544" width="7.140625" style="147" customWidth="1"/>
    <col min="1545" max="1545" width="13.140625" style="147" customWidth="1"/>
    <col min="1546" max="1546" width="7.7109375" style="147" customWidth="1"/>
    <col min="1547" max="1547" width="8.28515625" style="147" customWidth="1"/>
    <col min="1548" max="1548" width="13.140625" style="147" customWidth="1"/>
    <col min="1549" max="1549" width="12.28515625" style="147" customWidth="1"/>
    <col min="1550" max="1550" width="12.140625" style="147" customWidth="1"/>
    <col min="1551" max="1553" width="9.140625" style="147" customWidth="1"/>
    <col min="1554" max="1554" width="10.140625" style="147" bestFit="1" customWidth="1"/>
    <col min="1555" max="1792" width="9.140625" style="147" customWidth="1"/>
    <col min="1793" max="1793" width="4.7109375" style="147"/>
    <col min="1794" max="1794" width="5.28515625" style="147" customWidth="1"/>
    <col min="1795" max="1795" width="27.140625" style="147" customWidth="1"/>
    <col min="1796" max="1796" width="7.28515625" style="147" customWidth="1"/>
    <col min="1797" max="1797" width="13.7109375" style="147" customWidth="1"/>
    <col min="1798" max="1798" width="6.5703125" style="147" customWidth="1"/>
    <col min="1799" max="1799" width="12.85546875" style="147" customWidth="1"/>
    <col min="1800" max="1800" width="7.140625" style="147" customWidth="1"/>
    <col min="1801" max="1801" width="13.140625" style="147" customWidth="1"/>
    <col min="1802" max="1802" width="7.7109375" style="147" customWidth="1"/>
    <col min="1803" max="1803" width="8.28515625" style="147" customWidth="1"/>
    <col min="1804" max="1804" width="13.140625" style="147" customWidth="1"/>
    <col min="1805" max="1805" width="12.28515625" style="147" customWidth="1"/>
    <col min="1806" max="1806" width="12.140625" style="147" customWidth="1"/>
    <col min="1807" max="1809" width="9.140625" style="147" customWidth="1"/>
    <col min="1810" max="1810" width="10.140625" style="147" bestFit="1" customWidth="1"/>
    <col min="1811" max="2048" width="9.140625" style="147" customWidth="1"/>
    <col min="2049" max="2049" width="4.7109375" style="147"/>
    <col min="2050" max="2050" width="5.28515625" style="147" customWidth="1"/>
    <col min="2051" max="2051" width="27.140625" style="147" customWidth="1"/>
    <col min="2052" max="2052" width="7.28515625" style="147" customWidth="1"/>
    <col min="2053" max="2053" width="13.7109375" style="147" customWidth="1"/>
    <col min="2054" max="2054" width="6.5703125" style="147" customWidth="1"/>
    <col min="2055" max="2055" width="12.85546875" style="147" customWidth="1"/>
    <col min="2056" max="2056" width="7.140625" style="147" customWidth="1"/>
    <col min="2057" max="2057" width="13.140625" style="147" customWidth="1"/>
    <col min="2058" max="2058" width="7.7109375" style="147" customWidth="1"/>
    <col min="2059" max="2059" width="8.28515625" style="147" customWidth="1"/>
    <col min="2060" max="2060" width="13.140625" style="147" customWidth="1"/>
    <col min="2061" max="2061" width="12.28515625" style="147" customWidth="1"/>
    <col min="2062" max="2062" width="12.140625" style="147" customWidth="1"/>
    <col min="2063" max="2065" width="9.140625" style="147" customWidth="1"/>
    <col min="2066" max="2066" width="10.140625" style="147" bestFit="1" customWidth="1"/>
    <col min="2067" max="2304" width="9.140625" style="147" customWidth="1"/>
    <col min="2305" max="2305" width="4.7109375" style="147"/>
    <col min="2306" max="2306" width="5.28515625" style="147" customWidth="1"/>
    <col min="2307" max="2307" width="27.140625" style="147" customWidth="1"/>
    <col min="2308" max="2308" width="7.28515625" style="147" customWidth="1"/>
    <col min="2309" max="2309" width="13.7109375" style="147" customWidth="1"/>
    <col min="2310" max="2310" width="6.5703125" style="147" customWidth="1"/>
    <col min="2311" max="2311" width="12.85546875" style="147" customWidth="1"/>
    <col min="2312" max="2312" width="7.140625" style="147" customWidth="1"/>
    <col min="2313" max="2313" width="13.140625" style="147" customWidth="1"/>
    <col min="2314" max="2314" width="7.7109375" style="147" customWidth="1"/>
    <col min="2315" max="2315" width="8.28515625" style="147" customWidth="1"/>
    <col min="2316" max="2316" width="13.140625" style="147" customWidth="1"/>
    <col min="2317" max="2317" width="12.28515625" style="147" customWidth="1"/>
    <col min="2318" max="2318" width="12.140625" style="147" customWidth="1"/>
    <col min="2319" max="2321" width="9.140625" style="147" customWidth="1"/>
    <col min="2322" max="2322" width="10.140625" style="147" bestFit="1" customWidth="1"/>
    <col min="2323" max="2560" width="9.140625" style="147" customWidth="1"/>
    <col min="2561" max="2561" width="4.7109375" style="147"/>
    <col min="2562" max="2562" width="5.28515625" style="147" customWidth="1"/>
    <col min="2563" max="2563" width="27.140625" style="147" customWidth="1"/>
    <col min="2564" max="2564" width="7.28515625" style="147" customWidth="1"/>
    <col min="2565" max="2565" width="13.7109375" style="147" customWidth="1"/>
    <col min="2566" max="2566" width="6.5703125" style="147" customWidth="1"/>
    <col min="2567" max="2567" width="12.85546875" style="147" customWidth="1"/>
    <col min="2568" max="2568" width="7.140625" style="147" customWidth="1"/>
    <col min="2569" max="2569" width="13.140625" style="147" customWidth="1"/>
    <col min="2570" max="2570" width="7.7109375" style="147" customWidth="1"/>
    <col min="2571" max="2571" width="8.28515625" style="147" customWidth="1"/>
    <col min="2572" max="2572" width="13.140625" style="147" customWidth="1"/>
    <col min="2573" max="2573" width="12.28515625" style="147" customWidth="1"/>
    <col min="2574" max="2574" width="12.140625" style="147" customWidth="1"/>
    <col min="2575" max="2577" width="9.140625" style="147" customWidth="1"/>
    <col min="2578" max="2578" width="10.140625" style="147" bestFit="1" customWidth="1"/>
    <col min="2579" max="2816" width="9.140625" style="147" customWidth="1"/>
    <col min="2817" max="2817" width="4.7109375" style="147"/>
    <col min="2818" max="2818" width="5.28515625" style="147" customWidth="1"/>
    <col min="2819" max="2819" width="27.140625" style="147" customWidth="1"/>
    <col min="2820" max="2820" width="7.28515625" style="147" customWidth="1"/>
    <col min="2821" max="2821" width="13.7109375" style="147" customWidth="1"/>
    <col min="2822" max="2822" width="6.5703125" style="147" customWidth="1"/>
    <col min="2823" max="2823" width="12.85546875" style="147" customWidth="1"/>
    <col min="2824" max="2824" width="7.140625" style="147" customWidth="1"/>
    <col min="2825" max="2825" width="13.140625" style="147" customWidth="1"/>
    <col min="2826" max="2826" width="7.7109375" style="147" customWidth="1"/>
    <col min="2827" max="2827" width="8.28515625" style="147" customWidth="1"/>
    <col min="2828" max="2828" width="13.140625" style="147" customWidth="1"/>
    <col min="2829" max="2829" width="12.28515625" style="147" customWidth="1"/>
    <col min="2830" max="2830" width="12.140625" style="147" customWidth="1"/>
    <col min="2831" max="2833" width="9.140625" style="147" customWidth="1"/>
    <col min="2834" max="2834" width="10.140625" style="147" bestFit="1" customWidth="1"/>
    <col min="2835" max="3072" width="9.140625" style="147" customWidth="1"/>
    <col min="3073" max="3073" width="4.7109375" style="147"/>
    <col min="3074" max="3074" width="5.28515625" style="147" customWidth="1"/>
    <col min="3075" max="3075" width="27.140625" style="147" customWidth="1"/>
    <col min="3076" max="3076" width="7.28515625" style="147" customWidth="1"/>
    <col min="3077" max="3077" width="13.7109375" style="147" customWidth="1"/>
    <col min="3078" max="3078" width="6.5703125" style="147" customWidth="1"/>
    <col min="3079" max="3079" width="12.85546875" style="147" customWidth="1"/>
    <col min="3080" max="3080" width="7.140625" style="147" customWidth="1"/>
    <col min="3081" max="3081" width="13.140625" style="147" customWidth="1"/>
    <col min="3082" max="3082" width="7.7109375" style="147" customWidth="1"/>
    <col min="3083" max="3083" width="8.28515625" style="147" customWidth="1"/>
    <col min="3084" max="3084" width="13.140625" style="147" customWidth="1"/>
    <col min="3085" max="3085" width="12.28515625" style="147" customWidth="1"/>
    <col min="3086" max="3086" width="12.140625" style="147" customWidth="1"/>
    <col min="3087" max="3089" width="9.140625" style="147" customWidth="1"/>
    <col min="3090" max="3090" width="10.140625" style="147" bestFit="1" customWidth="1"/>
    <col min="3091" max="3328" width="9.140625" style="147" customWidth="1"/>
    <col min="3329" max="3329" width="4.7109375" style="147"/>
    <col min="3330" max="3330" width="5.28515625" style="147" customWidth="1"/>
    <col min="3331" max="3331" width="27.140625" style="147" customWidth="1"/>
    <col min="3332" max="3332" width="7.28515625" style="147" customWidth="1"/>
    <col min="3333" max="3333" width="13.7109375" style="147" customWidth="1"/>
    <col min="3334" max="3334" width="6.5703125" style="147" customWidth="1"/>
    <col min="3335" max="3335" width="12.85546875" style="147" customWidth="1"/>
    <col min="3336" max="3336" width="7.140625" style="147" customWidth="1"/>
    <col min="3337" max="3337" width="13.140625" style="147" customWidth="1"/>
    <col min="3338" max="3338" width="7.7109375" style="147" customWidth="1"/>
    <col min="3339" max="3339" width="8.28515625" style="147" customWidth="1"/>
    <col min="3340" max="3340" width="13.140625" style="147" customWidth="1"/>
    <col min="3341" max="3341" width="12.28515625" style="147" customWidth="1"/>
    <col min="3342" max="3342" width="12.140625" style="147" customWidth="1"/>
    <col min="3343" max="3345" width="9.140625" style="147" customWidth="1"/>
    <col min="3346" max="3346" width="10.140625" style="147" bestFit="1" customWidth="1"/>
    <col min="3347" max="3584" width="9.140625" style="147" customWidth="1"/>
    <col min="3585" max="3585" width="4.7109375" style="147"/>
    <col min="3586" max="3586" width="5.28515625" style="147" customWidth="1"/>
    <col min="3587" max="3587" width="27.140625" style="147" customWidth="1"/>
    <col min="3588" max="3588" width="7.28515625" style="147" customWidth="1"/>
    <col min="3589" max="3589" width="13.7109375" style="147" customWidth="1"/>
    <col min="3590" max="3590" width="6.5703125" style="147" customWidth="1"/>
    <col min="3591" max="3591" width="12.85546875" style="147" customWidth="1"/>
    <col min="3592" max="3592" width="7.140625" style="147" customWidth="1"/>
    <col min="3593" max="3593" width="13.140625" style="147" customWidth="1"/>
    <col min="3594" max="3594" width="7.7109375" style="147" customWidth="1"/>
    <col min="3595" max="3595" width="8.28515625" style="147" customWidth="1"/>
    <col min="3596" max="3596" width="13.140625" style="147" customWidth="1"/>
    <col min="3597" max="3597" width="12.28515625" style="147" customWidth="1"/>
    <col min="3598" max="3598" width="12.140625" style="147" customWidth="1"/>
    <col min="3599" max="3601" width="9.140625" style="147" customWidth="1"/>
    <col min="3602" max="3602" width="10.140625" style="147" bestFit="1" customWidth="1"/>
    <col min="3603" max="3840" width="9.140625" style="147" customWidth="1"/>
    <col min="3841" max="3841" width="4.7109375" style="147"/>
    <col min="3842" max="3842" width="5.28515625" style="147" customWidth="1"/>
    <col min="3843" max="3843" width="27.140625" style="147" customWidth="1"/>
    <col min="3844" max="3844" width="7.28515625" style="147" customWidth="1"/>
    <col min="3845" max="3845" width="13.7109375" style="147" customWidth="1"/>
    <col min="3846" max="3846" width="6.5703125" style="147" customWidth="1"/>
    <col min="3847" max="3847" width="12.85546875" style="147" customWidth="1"/>
    <col min="3848" max="3848" width="7.140625" style="147" customWidth="1"/>
    <col min="3849" max="3849" width="13.140625" style="147" customWidth="1"/>
    <col min="3850" max="3850" width="7.7109375" style="147" customWidth="1"/>
    <col min="3851" max="3851" width="8.28515625" style="147" customWidth="1"/>
    <col min="3852" max="3852" width="13.140625" style="147" customWidth="1"/>
    <col min="3853" max="3853" width="12.28515625" style="147" customWidth="1"/>
    <col min="3854" max="3854" width="12.140625" style="147" customWidth="1"/>
    <col min="3855" max="3857" width="9.140625" style="147" customWidth="1"/>
    <col min="3858" max="3858" width="10.140625" style="147" bestFit="1" customWidth="1"/>
    <col min="3859" max="4096" width="9.140625" style="147" customWidth="1"/>
    <col min="4097" max="4097" width="4.7109375" style="147"/>
    <col min="4098" max="4098" width="5.28515625" style="147" customWidth="1"/>
    <col min="4099" max="4099" width="27.140625" style="147" customWidth="1"/>
    <col min="4100" max="4100" width="7.28515625" style="147" customWidth="1"/>
    <col min="4101" max="4101" width="13.7109375" style="147" customWidth="1"/>
    <col min="4102" max="4102" width="6.5703125" style="147" customWidth="1"/>
    <col min="4103" max="4103" width="12.85546875" style="147" customWidth="1"/>
    <col min="4104" max="4104" width="7.140625" style="147" customWidth="1"/>
    <col min="4105" max="4105" width="13.140625" style="147" customWidth="1"/>
    <col min="4106" max="4106" width="7.7109375" style="147" customWidth="1"/>
    <col min="4107" max="4107" width="8.28515625" style="147" customWidth="1"/>
    <col min="4108" max="4108" width="13.140625" style="147" customWidth="1"/>
    <col min="4109" max="4109" width="12.28515625" style="147" customWidth="1"/>
    <col min="4110" max="4110" width="12.140625" style="147" customWidth="1"/>
    <col min="4111" max="4113" width="9.140625" style="147" customWidth="1"/>
    <col min="4114" max="4114" width="10.140625" style="147" bestFit="1" customWidth="1"/>
    <col min="4115" max="4352" width="9.140625" style="147" customWidth="1"/>
    <col min="4353" max="4353" width="4.7109375" style="147"/>
    <col min="4354" max="4354" width="5.28515625" style="147" customWidth="1"/>
    <col min="4355" max="4355" width="27.140625" style="147" customWidth="1"/>
    <col min="4356" max="4356" width="7.28515625" style="147" customWidth="1"/>
    <col min="4357" max="4357" width="13.7109375" style="147" customWidth="1"/>
    <col min="4358" max="4358" width="6.5703125" style="147" customWidth="1"/>
    <col min="4359" max="4359" width="12.85546875" style="147" customWidth="1"/>
    <col min="4360" max="4360" width="7.140625" style="147" customWidth="1"/>
    <col min="4361" max="4361" width="13.140625" style="147" customWidth="1"/>
    <col min="4362" max="4362" width="7.7109375" style="147" customWidth="1"/>
    <col min="4363" max="4363" width="8.28515625" style="147" customWidth="1"/>
    <col min="4364" max="4364" width="13.140625" style="147" customWidth="1"/>
    <col min="4365" max="4365" width="12.28515625" style="147" customWidth="1"/>
    <col min="4366" max="4366" width="12.140625" style="147" customWidth="1"/>
    <col min="4367" max="4369" width="9.140625" style="147" customWidth="1"/>
    <col min="4370" max="4370" width="10.140625" style="147" bestFit="1" customWidth="1"/>
    <col min="4371" max="4608" width="9.140625" style="147" customWidth="1"/>
    <col min="4609" max="4609" width="4.7109375" style="147"/>
    <col min="4610" max="4610" width="5.28515625" style="147" customWidth="1"/>
    <col min="4611" max="4611" width="27.140625" style="147" customWidth="1"/>
    <col min="4612" max="4612" width="7.28515625" style="147" customWidth="1"/>
    <col min="4613" max="4613" width="13.7109375" style="147" customWidth="1"/>
    <col min="4614" max="4614" width="6.5703125" style="147" customWidth="1"/>
    <col min="4615" max="4615" width="12.85546875" style="147" customWidth="1"/>
    <col min="4616" max="4616" width="7.140625" style="147" customWidth="1"/>
    <col min="4617" max="4617" width="13.140625" style="147" customWidth="1"/>
    <col min="4618" max="4618" width="7.7109375" style="147" customWidth="1"/>
    <col min="4619" max="4619" width="8.28515625" style="147" customWidth="1"/>
    <col min="4620" max="4620" width="13.140625" style="147" customWidth="1"/>
    <col min="4621" max="4621" width="12.28515625" style="147" customWidth="1"/>
    <col min="4622" max="4622" width="12.140625" style="147" customWidth="1"/>
    <col min="4623" max="4625" width="9.140625" style="147" customWidth="1"/>
    <col min="4626" max="4626" width="10.140625" style="147" bestFit="1" customWidth="1"/>
    <col min="4627" max="4864" width="9.140625" style="147" customWidth="1"/>
    <col min="4865" max="4865" width="4.7109375" style="147"/>
    <col min="4866" max="4866" width="5.28515625" style="147" customWidth="1"/>
    <col min="4867" max="4867" width="27.140625" style="147" customWidth="1"/>
    <col min="4868" max="4868" width="7.28515625" style="147" customWidth="1"/>
    <col min="4869" max="4869" width="13.7109375" style="147" customWidth="1"/>
    <col min="4870" max="4870" width="6.5703125" style="147" customWidth="1"/>
    <col min="4871" max="4871" width="12.85546875" style="147" customWidth="1"/>
    <col min="4872" max="4872" width="7.140625" style="147" customWidth="1"/>
    <col min="4873" max="4873" width="13.140625" style="147" customWidth="1"/>
    <col min="4874" max="4874" width="7.7109375" style="147" customWidth="1"/>
    <col min="4875" max="4875" width="8.28515625" style="147" customWidth="1"/>
    <col min="4876" max="4876" width="13.140625" style="147" customWidth="1"/>
    <col min="4877" max="4877" width="12.28515625" style="147" customWidth="1"/>
    <col min="4878" max="4878" width="12.140625" style="147" customWidth="1"/>
    <col min="4879" max="4881" width="9.140625" style="147" customWidth="1"/>
    <col min="4882" max="4882" width="10.140625" style="147" bestFit="1" customWidth="1"/>
    <col min="4883" max="5120" width="9.140625" style="147" customWidth="1"/>
    <col min="5121" max="5121" width="4.7109375" style="147"/>
    <col min="5122" max="5122" width="5.28515625" style="147" customWidth="1"/>
    <col min="5123" max="5123" width="27.140625" style="147" customWidth="1"/>
    <col min="5124" max="5124" width="7.28515625" style="147" customWidth="1"/>
    <col min="5125" max="5125" width="13.7109375" style="147" customWidth="1"/>
    <col min="5126" max="5126" width="6.5703125" style="147" customWidth="1"/>
    <col min="5127" max="5127" width="12.85546875" style="147" customWidth="1"/>
    <col min="5128" max="5128" width="7.140625" style="147" customWidth="1"/>
    <col min="5129" max="5129" width="13.140625" style="147" customWidth="1"/>
    <col min="5130" max="5130" width="7.7109375" style="147" customWidth="1"/>
    <col min="5131" max="5131" width="8.28515625" style="147" customWidth="1"/>
    <col min="5132" max="5132" width="13.140625" style="147" customWidth="1"/>
    <col min="5133" max="5133" width="12.28515625" style="147" customWidth="1"/>
    <col min="5134" max="5134" width="12.140625" style="147" customWidth="1"/>
    <col min="5135" max="5137" width="9.140625" style="147" customWidth="1"/>
    <col min="5138" max="5138" width="10.140625" style="147" bestFit="1" customWidth="1"/>
    <col min="5139" max="5376" width="9.140625" style="147" customWidth="1"/>
    <col min="5377" max="5377" width="4.7109375" style="147"/>
    <col min="5378" max="5378" width="5.28515625" style="147" customWidth="1"/>
    <col min="5379" max="5379" width="27.140625" style="147" customWidth="1"/>
    <col min="5380" max="5380" width="7.28515625" style="147" customWidth="1"/>
    <col min="5381" max="5381" width="13.7109375" style="147" customWidth="1"/>
    <col min="5382" max="5382" width="6.5703125" style="147" customWidth="1"/>
    <col min="5383" max="5383" width="12.85546875" style="147" customWidth="1"/>
    <col min="5384" max="5384" width="7.140625" style="147" customWidth="1"/>
    <col min="5385" max="5385" width="13.140625" style="147" customWidth="1"/>
    <col min="5386" max="5386" width="7.7109375" style="147" customWidth="1"/>
    <col min="5387" max="5387" width="8.28515625" style="147" customWidth="1"/>
    <col min="5388" max="5388" width="13.140625" style="147" customWidth="1"/>
    <col min="5389" max="5389" width="12.28515625" style="147" customWidth="1"/>
    <col min="5390" max="5390" width="12.140625" style="147" customWidth="1"/>
    <col min="5391" max="5393" width="9.140625" style="147" customWidth="1"/>
    <col min="5394" max="5394" width="10.140625" style="147" bestFit="1" customWidth="1"/>
    <col min="5395" max="5632" width="9.140625" style="147" customWidth="1"/>
    <col min="5633" max="5633" width="4.7109375" style="147"/>
    <col min="5634" max="5634" width="5.28515625" style="147" customWidth="1"/>
    <col min="5635" max="5635" width="27.140625" style="147" customWidth="1"/>
    <col min="5636" max="5636" width="7.28515625" style="147" customWidth="1"/>
    <col min="5637" max="5637" width="13.7109375" style="147" customWidth="1"/>
    <col min="5638" max="5638" width="6.5703125" style="147" customWidth="1"/>
    <col min="5639" max="5639" width="12.85546875" style="147" customWidth="1"/>
    <col min="5640" max="5640" width="7.140625" style="147" customWidth="1"/>
    <col min="5641" max="5641" width="13.140625" style="147" customWidth="1"/>
    <col min="5642" max="5642" width="7.7109375" style="147" customWidth="1"/>
    <col min="5643" max="5643" width="8.28515625" style="147" customWidth="1"/>
    <col min="5644" max="5644" width="13.140625" style="147" customWidth="1"/>
    <col min="5645" max="5645" width="12.28515625" style="147" customWidth="1"/>
    <col min="5646" max="5646" width="12.140625" style="147" customWidth="1"/>
    <col min="5647" max="5649" width="9.140625" style="147" customWidth="1"/>
    <col min="5650" max="5650" width="10.140625" style="147" bestFit="1" customWidth="1"/>
    <col min="5651" max="5888" width="9.140625" style="147" customWidth="1"/>
    <col min="5889" max="5889" width="4.7109375" style="147"/>
    <col min="5890" max="5890" width="5.28515625" style="147" customWidth="1"/>
    <col min="5891" max="5891" width="27.140625" style="147" customWidth="1"/>
    <col min="5892" max="5892" width="7.28515625" style="147" customWidth="1"/>
    <col min="5893" max="5893" width="13.7109375" style="147" customWidth="1"/>
    <col min="5894" max="5894" width="6.5703125" style="147" customWidth="1"/>
    <col min="5895" max="5895" width="12.85546875" style="147" customWidth="1"/>
    <col min="5896" max="5896" width="7.140625" style="147" customWidth="1"/>
    <col min="5897" max="5897" width="13.140625" style="147" customWidth="1"/>
    <col min="5898" max="5898" width="7.7109375" style="147" customWidth="1"/>
    <col min="5899" max="5899" width="8.28515625" style="147" customWidth="1"/>
    <col min="5900" max="5900" width="13.140625" style="147" customWidth="1"/>
    <col min="5901" max="5901" width="12.28515625" style="147" customWidth="1"/>
    <col min="5902" max="5902" width="12.140625" style="147" customWidth="1"/>
    <col min="5903" max="5905" width="9.140625" style="147" customWidth="1"/>
    <col min="5906" max="5906" width="10.140625" style="147" bestFit="1" customWidth="1"/>
    <col min="5907" max="6144" width="9.140625" style="147" customWidth="1"/>
    <col min="6145" max="6145" width="4.7109375" style="147"/>
    <col min="6146" max="6146" width="5.28515625" style="147" customWidth="1"/>
    <col min="6147" max="6147" width="27.140625" style="147" customWidth="1"/>
    <col min="6148" max="6148" width="7.28515625" style="147" customWidth="1"/>
    <col min="6149" max="6149" width="13.7109375" style="147" customWidth="1"/>
    <col min="6150" max="6150" width="6.5703125" style="147" customWidth="1"/>
    <col min="6151" max="6151" width="12.85546875" style="147" customWidth="1"/>
    <col min="6152" max="6152" width="7.140625" style="147" customWidth="1"/>
    <col min="6153" max="6153" width="13.140625" style="147" customWidth="1"/>
    <col min="6154" max="6154" width="7.7109375" style="147" customWidth="1"/>
    <col min="6155" max="6155" width="8.28515625" style="147" customWidth="1"/>
    <col min="6156" max="6156" width="13.140625" style="147" customWidth="1"/>
    <col min="6157" max="6157" width="12.28515625" style="147" customWidth="1"/>
    <col min="6158" max="6158" width="12.140625" style="147" customWidth="1"/>
    <col min="6159" max="6161" width="9.140625" style="147" customWidth="1"/>
    <col min="6162" max="6162" width="10.140625" style="147" bestFit="1" customWidth="1"/>
    <col min="6163" max="6400" width="9.140625" style="147" customWidth="1"/>
    <col min="6401" max="6401" width="4.7109375" style="147"/>
    <col min="6402" max="6402" width="5.28515625" style="147" customWidth="1"/>
    <col min="6403" max="6403" width="27.140625" style="147" customWidth="1"/>
    <col min="6404" max="6404" width="7.28515625" style="147" customWidth="1"/>
    <col min="6405" max="6405" width="13.7109375" style="147" customWidth="1"/>
    <col min="6406" max="6406" width="6.5703125" style="147" customWidth="1"/>
    <col min="6407" max="6407" width="12.85546875" style="147" customWidth="1"/>
    <col min="6408" max="6408" width="7.140625" style="147" customWidth="1"/>
    <col min="6409" max="6409" width="13.140625" style="147" customWidth="1"/>
    <col min="6410" max="6410" width="7.7109375" style="147" customWidth="1"/>
    <col min="6411" max="6411" width="8.28515625" style="147" customWidth="1"/>
    <col min="6412" max="6412" width="13.140625" style="147" customWidth="1"/>
    <col min="6413" max="6413" width="12.28515625" style="147" customWidth="1"/>
    <col min="6414" max="6414" width="12.140625" style="147" customWidth="1"/>
    <col min="6415" max="6417" width="9.140625" style="147" customWidth="1"/>
    <col min="6418" max="6418" width="10.140625" style="147" bestFit="1" customWidth="1"/>
    <col min="6419" max="6656" width="9.140625" style="147" customWidth="1"/>
    <col min="6657" max="6657" width="4.7109375" style="147"/>
    <col min="6658" max="6658" width="5.28515625" style="147" customWidth="1"/>
    <col min="6659" max="6659" width="27.140625" style="147" customWidth="1"/>
    <col min="6660" max="6660" width="7.28515625" style="147" customWidth="1"/>
    <col min="6661" max="6661" width="13.7109375" style="147" customWidth="1"/>
    <col min="6662" max="6662" width="6.5703125" style="147" customWidth="1"/>
    <col min="6663" max="6663" width="12.85546875" style="147" customWidth="1"/>
    <col min="6664" max="6664" width="7.140625" style="147" customWidth="1"/>
    <col min="6665" max="6665" width="13.140625" style="147" customWidth="1"/>
    <col min="6666" max="6666" width="7.7109375" style="147" customWidth="1"/>
    <col min="6667" max="6667" width="8.28515625" style="147" customWidth="1"/>
    <col min="6668" max="6668" width="13.140625" style="147" customWidth="1"/>
    <col min="6669" max="6669" width="12.28515625" style="147" customWidth="1"/>
    <col min="6670" max="6670" width="12.140625" style="147" customWidth="1"/>
    <col min="6671" max="6673" width="9.140625" style="147" customWidth="1"/>
    <col min="6674" max="6674" width="10.140625" style="147" bestFit="1" customWidth="1"/>
    <col min="6675" max="6912" width="9.140625" style="147" customWidth="1"/>
    <col min="6913" max="6913" width="4.7109375" style="147"/>
    <col min="6914" max="6914" width="5.28515625" style="147" customWidth="1"/>
    <col min="6915" max="6915" width="27.140625" style="147" customWidth="1"/>
    <col min="6916" max="6916" width="7.28515625" style="147" customWidth="1"/>
    <col min="6917" max="6917" width="13.7109375" style="147" customWidth="1"/>
    <col min="6918" max="6918" width="6.5703125" style="147" customWidth="1"/>
    <col min="6919" max="6919" width="12.85546875" style="147" customWidth="1"/>
    <col min="6920" max="6920" width="7.140625" style="147" customWidth="1"/>
    <col min="6921" max="6921" width="13.140625" style="147" customWidth="1"/>
    <col min="6922" max="6922" width="7.7109375" style="147" customWidth="1"/>
    <col min="6923" max="6923" width="8.28515625" style="147" customWidth="1"/>
    <col min="6924" max="6924" width="13.140625" style="147" customWidth="1"/>
    <col min="6925" max="6925" width="12.28515625" style="147" customWidth="1"/>
    <col min="6926" max="6926" width="12.140625" style="147" customWidth="1"/>
    <col min="6927" max="6929" width="9.140625" style="147" customWidth="1"/>
    <col min="6930" max="6930" width="10.140625" style="147" bestFit="1" customWidth="1"/>
    <col min="6931" max="7168" width="9.140625" style="147" customWidth="1"/>
    <col min="7169" max="7169" width="4.7109375" style="147"/>
    <col min="7170" max="7170" width="5.28515625" style="147" customWidth="1"/>
    <col min="7171" max="7171" width="27.140625" style="147" customWidth="1"/>
    <col min="7172" max="7172" width="7.28515625" style="147" customWidth="1"/>
    <col min="7173" max="7173" width="13.7109375" style="147" customWidth="1"/>
    <col min="7174" max="7174" width="6.5703125" style="147" customWidth="1"/>
    <col min="7175" max="7175" width="12.85546875" style="147" customWidth="1"/>
    <col min="7176" max="7176" width="7.140625" style="147" customWidth="1"/>
    <col min="7177" max="7177" width="13.140625" style="147" customWidth="1"/>
    <col min="7178" max="7178" width="7.7109375" style="147" customWidth="1"/>
    <col min="7179" max="7179" width="8.28515625" style="147" customWidth="1"/>
    <col min="7180" max="7180" width="13.140625" style="147" customWidth="1"/>
    <col min="7181" max="7181" width="12.28515625" style="147" customWidth="1"/>
    <col min="7182" max="7182" width="12.140625" style="147" customWidth="1"/>
    <col min="7183" max="7185" width="9.140625" style="147" customWidth="1"/>
    <col min="7186" max="7186" width="10.140625" style="147" bestFit="1" customWidth="1"/>
    <col min="7187" max="7424" width="9.140625" style="147" customWidth="1"/>
    <col min="7425" max="7425" width="4.7109375" style="147"/>
    <col min="7426" max="7426" width="5.28515625" style="147" customWidth="1"/>
    <col min="7427" max="7427" width="27.140625" style="147" customWidth="1"/>
    <col min="7428" max="7428" width="7.28515625" style="147" customWidth="1"/>
    <col min="7429" max="7429" width="13.7109375" style="147" customWidth="1"/>
    <col min="7430" max="7430" width="6.5703125" style="147" customWidth="1"/>
    <col min="7431" max="7431" width="12.85546875" style="147" customWidth="1"/>
    <col min="7432" max="7432" width="7.140625" style="147" customWidth="1"/>
    <col min="7433" max="7433" width="13.140625" style="147" customWidth="1"/>
    <col min="7434" max="7434" width="7.7109375" style="147" customWidth="1"/>
    <col min="7435" max="7435" width="8.28515625" style="147" customWidth="1"/>
    <col min="7436" max="7436" width="13.140625" style="147" customWidth="1"/>
    <col min="7437" max="7437" width="12.28515625" style="147" customWidth="1"/>
    <col min="7438" max="7438" width="12.140625" style="147" customWidth="1"/>
    <col min="7439" max="7441" width="9.140625" style="147" customWidth="1"/>
    <col min="7442" max="7442" width="10.140625" style="147" bestFit="1" customWidth="1"/>
    <col min="7443" max="7680" width="9.140625" style="147" customWidth="1"/>
    <col min="7681" max="7681" width="4.7109375" style="147"/>
    <col min="7682" max="7682" width="5.28515625" style="147" customWidth="1"/>
    <col min="7683" max="7683" width="27.140625" style="147" customWidth="1"/>
    <col min="7684" max="7684" width="7.28515625" style="147" customWidth="1"/>
    <col min="7685" max="7685" width="13.7109375" style="147" customWidth="1"/>
    <col min="7686" max="7686" width="6.5703125" style="147" customWidth="1"/>
    <col min="7687" max="7687" width="12.85546875" style="147" customWidth="1"/>
    <col min="7688" max="7688" width="7.140625" style="147" customWidth="1"/>
    <col min="7689" max="7689" width="13.140625" style="147" customWidth="1"/>
    <col min="7690" max="7690" width="7.7109375" style="147" customWidth="1"/>
    <col min="7691" max="7691" width="8.28515625" style="147" customWidth="1"/>
    <col min="7692" max="7692" width="13.140625" style="147" customWidth="1"/>
    <col min="7693" max="7693" width="12.28515625" style="147" customWidth="1"/>
    <col min="7694" max="7694" width="12.140625" style="147" customWidth="1"/>
    <col min="7695" max="7697" width="9.140625" style="147" customWidth="1"/>
    <col min="7698" max="7698" width="10.140625" style="147" bestFit="1" customWidth="1"/>
    <col min="7699" max="7936" width="9.140625" style="147" customWidth="1"/>
    <col min="7937" max="7937" width="4.7109375" style="147"/>
    <col min="7938" max="7938" width="5.28515625" style="147" customWidth="1"/>
    <col min="7939" max="7939" width="27.140625" style="147" customWidth="1"/>
    <col min="7940" max="7940" width="7.28515625" style="147" customWidth="1"/>
    <col min="7941" max="7941" width="13.7109375" style="147" customWidth="1"/>
    <col min="7942" max="7942" width="6.5703125" style="147" customWidth="1"/>
    <col min="7943" max="7943" width="12.85546875" style="147" customWidth="1"/>
    <col min="7944" max="7944" width="7.140625" style="147" customWidth="1"/>
    <col min="7945" max="7945" width="13.140625" style="147" customWidth="1"/>
    <col min="7946" max="7946" width="7.7109375" style="147" customWidth="1"/>
    <col min="7947" max="7947" width="8.28515625" style="147" customWidth="1"/>
    <col min="7948" max="7948" width="13.140625" style="147" customWidth="1"/>
    <col min="7949" max="7949" width="12.28515625" style="147" customWidth="1"/>
    <col min="7950" max="7950" width="12.140625" style="147" customWidth="1"/>
    <col min="7951" max="7953" width="9.140625" style="147" customWidth="1"/>
    <col min="7954" max="7954" width="10.140625" style="147" bestFit="1" customWidth="1"/>
    <col min="7955" max="8192" width="9.140625" style="147" customWidth="1"/>
    <col min="8193" max="8193" width="4.7109375" style="147"/>
    <col min="8194" max="8194" width="5.28515625" style="147" customWidth="1"/>
    <col min="8195" max="8195" width="27.140625" style="147" customWidth="1"/>
    <col min="8196" max="8196" width="7.28515625" style="147" customWidth="1"/>
    <col min="8197" max="8197" width="13.7109375" style="147" customWidth="1"/>
    <col min="8198" max="8198" width="6.5703125" style="147" customWidth="1"/>
    <col min="8199" max="8199" width="12.85546875" style="147" customWidth="1"/>
    <col min="8200" max="8200" width="7.140625" style="147" customWidth="1"/>
    <col min="8201" max="8201" width="13.140625" style="147" customWidth="1"/>
    <col min="8202" max="8202" width="7.7109375" style="147" customWidth="1"/>
    <col min="8203" max="8203" width="8.28515625" style="147" customWidth="1"/>
    <col min="8204" max="8204" width="13.140625" style="147" customWidth="1"/>
    <col min="8205" max="8205" width="12.28515625" style="147" customWidth="1"/>
    <col min="8206" max="8206" width="12.140625" style="147" customWidth="1"/>
    <col min="8207" max="8209" width="9.140625" style="147" customWidth="1"/>
    <col min="8210" max="8210" width="10.140625" style="147" bestFit="1" customWidth="1"/>
    <col min="8211" max="8448" width="9.140625" style="147" customWidth="1"/>
    <col min="8449" max="8449" width="4.7109375" style="147"/>
    <col min="8450" max="8450" width="5.28515625" style="147" customWidth="1"/>
    <col min="8451" max="8451" width="27.140625" style="147" customWidth="1"/>
    <col min="8452" max="8452" width="7.28515625" style="147" customWidth="1"/>
    <col min="8453" max="8453" width="13.7109375" style="147" customWidth="1"/>
    <col min="8454" max="8454" width="6.5703125" style="147" customWidth="1"/>
    <col min="8455" max="8455" width="12.85546875" style="147" customWidth="1"/>
    <col min="8456" max="8456" width="7.140625" style="147" customWidth="1"/>
    <col min="8457" max="8457" width="13.140625" style="147" customWidth="1"/>
    <col min="8458" max="8458" width="7.7109375" style="147" customWidth="1"/>
    <col min="8459" max="8459" width="8.28515625" style="147" customWidth="1"/>
    <col min="8460" max="8460" width="13.140625" style="147" customWidth="1"/>
    <col min="8461" max="8461" width="12.28515625" style="147" customWidth="1"/>
    <col min="8462" max="8462" width="12.140625" style="147" customWidth="1"/>
    <col min="8463" max="8465" width="9.140625" style="147" customWidth="1"/>
    <col min="8466" max="8466" width="10.140625" style="147" bestFit="1" customWidth="1"/>
    <col min="8467" max="8704" width="9.140625" style="147" customWidth="1"/>
    <col min="8705" max="8705" width="4.7109375" style="147"/>
    <col min="8706" max="8706" width="5.28515625" style="147" customWidth="1"/>
    <col min="8707" max="8707" width="27.140625" style="147" customWidth="1"/>
    <col min="8708" max="8708" width="7.28515625" style="147" customWidth="1"/>
    <col min="8709" max="8709" width="13.7109375" style="147" customWidth="1"/>
    <col min="8710" max="8710" width="6.5703125" style="147" customWidth="1"/>
    <col min="8711" max="8711" width="12.85546875" style="147" customWidth="1"/>
    <col min="8712" max="8712" width="7.140625" style="147" customWidth="1"/>
    <col min="8713" max="8713" width="13.140625" style="147" customWidth="1"/>
    <col min="8714" max="8714" width="7.7109375" style="147" customWidth="1"/>
    <col min="8715" max="8715" width="8.28515625" style="147" customWidth="1"/>
    <col min="8716" max="8716" width="13.140625" style="147" customWidth="1"/>
    <col min="8717" max="8717" width="12.28515625" style="147" customWidth="1"/>
    <col min="8718" max="8718" width="12.140625" style="147" customWidth="1"/>
    <col min="8719" max="8721" width="9.140625" style="147" customWidth="1"/>
    <col min="8722" max="8722" width="10.140625" style="147" bestFit="1" customWidth="1"/>
    <col min="8723" max="8960" width="9.140625" style="147" customWidth="1"/>
    <col min="8961" max="8961" width="4.7109375" style="147"/>
    <col min="8962" max="8962" width="5.28515625" style="147" customWidth="1"/>
    <col min="8963" max="8963" width="27.140625" style="147" customWidth="1"/>
    <col min="8964" max="8964" width="7.28515625" style="147" customWidth="1"/>
    <col min="8965" max="8965" width="13.7109375" style="147" customWidth="1"/>
    <col min="8966" max="8966" width="6.5703125" style="147" customWidth="1"/>
    <col min="8967" max="8967" width="12.85546875" style="147" customWidth="1"/>
    <col min="8968" max="8968" width="7.140625" style="147" customWidth="1"/>
    <col min="8969" max="8969" width="13.140625" style="147" customWidth="1"/>
    <col min="8970" max="8970" width="7.7109375" style="147" customWidth="1"/>
    <col min="8971" max="8971" width="8.28515625" style="147" customWidth="1"/>
    <col min="8972" max="8972" width="13.140625" style="147" customWidth="1"/>
    <col min="8973" max="8973" width="12.28515625" style="147" customWidth="1"/>
    <col min="8974" max="8974" width="12.140625" style="147" customWidth="1"/>
    <col min="8975" max="8977" width="9.140625" style="147" customWidth="1"/>
    <col min="8978" max="8978" width="10.140625" style="147" bestFit="1" customWidth="1"/>
    <col min="8979" max="9216" width="9.140625" style="147" customWidth="1"/>
    <col min="9217" max="9217" width="4.7109375" style="147"/>
    <col min="9218" max="9218" width="5.28515625" style="147" customWidth="1"/>
    <col min="9219" max="9219" width="27.140625" style="147" customWidth="1"/>
    <col min="9220" max="9220" width="7.28515625" style="147" customWidth="1"/>
    <col min="9221" max="9221" width="13.7109375" style="147" customWidth="1"/>
    <col min="9222" max="9222" width="6.5703125" style="147" customWidth="1"/>
    <col min="9223" max="9223" width="12.85546875" style="147" customWidth="1"/>
    <col min="9224" max="9224" width="7.140625" style="147" customWidth="1"/>
    <col min="9225" max="9225" width="13.140625" style="147" customWidth="1"/>
    <col min="9226" max="9226" width="7.7109375" style="147" customWidth="1"/>
    <col min="9227" max="9227" width="8.28515625" style="147" customWidth="1"/>
    <col min="9228" max="9228" width="13.140625" style="147" customWidth="1"/>
    <col min="9229" max="9229" width="12.28515625" style="147" customWidth="1"/>
    <col min="9230" max="9230" width="12.140625" style="147" customWidth="1"/>
    <col min="9231" max="9233" width="9.140625" style="147" customWidth="1"/>
    <col min="9234" max="9234" width="10.140625" style="147" bestFit="1" customWidth="1"/>
    <col min="9235" max="9472" width="9.140625" style="147" customWidth="1"/>
    <col min="9473" max="9473" width="4.7109375" style="147"/>
    <col min="9474" max="9474" width="5.28515625" style="147" customWidth="1"/>
    <col min="9475" max="9475" width="27.140625" style="147" customWidth="1"/>
    <col min="9476" max="9476" width="7.28515625" style="147" customWidth="1"/>
    <col min="9477" max="9477" width="13.7109375" style="147" customWidth="1"/>
    <col min="9478" max="9478" width="6.5703125" style="147" customWidth="1"/>
    <col min="9479" max="9479" width="12.85546875" style="147" customWidth="1"/>
    <col min="9480" max="9480" width="7.140625" style="147" customWidth="1"/>
    <col min="9481" max="9481" width="13.140625" style="147" customWidth="1"/>
    <col min="9482" max="9482" width="7.7109375" style="147" customWidth="1"/>
    <col min="9483" max="9483" width="8.28515625" style="147" customWidth="1"/>
    <col min="9484" max="9484" width="13.140625" style="147" customWidth="1"/>
    <col min="9485" max="9485" width="12.28515625" style="147" customWidth="1"/>
    <col min="9486" max="9486" width="12.140625" style="147" customWidth="1"/>
    <col min="9487" max="9489" width="9.140625" style="147" customWidth="1"/>
    <col min="9490" max="9490" width="10.140625" style="147" bestFit="1" customWidth="1"/>
    <col min="9491" max="9728" width="9.140625" style="147" customWidth="1"/>
    <col min="9729" max="9729" width="4.7109375" style="147"/>
    <col min="9730" max="9730" width="5.28515625" style="147" customWidth="1"/>
    <col min="9731" max="9731" width="27.140625" style="147" customWidth="1"/>
    <col min="9732" max="9732" width="7.28515625" style="147" customWidth="1"/>
    <col min="9733" max="9733" width="13.7109375" style="147" customWidth="1"/>
    <col min="9734" max="9734" width="6.5703125" style="147" customWidth="1"/>
    <col min="9735" max="9735" width="12.85546875" style="147" customWidth="1"/>
    <col min="9736" max="9736" width="7.140625" style="147" customWidth="1"/>
    <col min="9737" max="9737" width="13.140625" style="147" customWidth="1"/>
    <col min="9738" max="9738" width="7.7109375" style="147" customWidth="1"/>
    <col min="9739" max="9739" width="8.28515625" style="147" customWidth="1"/>
    <col min="9740" max="9740" width="13.140625" style="147" customWidth="1"/>
    <col min="9741" max="9741" width="12.28515625" style="147" customWidth="1"/>
    <col min="9742" max="9742" width="12.140625" style="147" customWidth="1"/>
    <col min="9743" max="9745" width="9.140625" style="147" customWidth="1"/>
    <col min="9746" max="9746" width="10.140625" style="147" bestFit="1" customWidth="1"/>
    <col min="9747" max="9984" width="9.140625" style="147" customWidth="1"/>
    <col min="9985" max="9985" width="4.7109375" style="147"/>
    <col min="9986" max="9986" width="5.28515625" style="147" customWidth="1"/>
    <col min="9987" max="9987" width="27.140625" style="147" customWidth="1"/>
    <col min="9988" max="9988" width="7.28515625" style="147" customWidth="1"/>
    <col min="9989" max="9989" width="13.7109375" style="147" customWidth="1"/>
    <col min="9990" max="9990" width="6.5703125" style="147" customWidth="1"/>
    <col min="9991" max="9991" width="12.85546875" style="147" customWidth="1"/>
    <col min="9992" max="9992" width="7.140625" style="147" customWidth="1"/>
    <col min="9993" max="9993" width="13.140625" style="147" customWidth="1"/>
    <col min="9994" max="9994" width="7.7109375" style="147" customWidth="1"/>
    <col min="9995" max="9995" width="8.28515625" style="147" customWidth="1"/>
    <col min="9996" max="9996" width="13.140625" style="147" customWidth="1"/>
    <col min="9997" max="9997" width="12.28515625" style="147" customWidth="1"/>
    <col min="9998" max="9998" width="12.140625" style="147" customWidth="1"/>
    <col min="9999" max="10001" width="9.140625" style="147" customWidth="1"/>
    <col min="10002" max="10002" width="10.140625" style="147" bestFit="1" customWidth="1"/>
    <col min="10003" max="10240" width="9.140625" style="147" customWidth="1"/>
    <col min="10241" max="10241" width="4.7109375" style="147"/>
    <col min="10242" max="10242" width="5.28515625" style="147" customWidth="1"/>
    <col min="10243" max="10243" width="27.140625" style="147" customWidth="1"/>
    <col min="10244" max="10244" width="7.28515625" style="147" customWidth="1"/>
    <col min="10245" max="10245" width="13.7109375" style="147" customWidth="1"/>
    <col min="10246" max="10246" width="6.5703125" style="147" customWidth="1"/>
    <col min="10247" max="10247" width="12.85546875" style="147" customWidth="1"/>
    <col min="10248" max="10248" width="7.140625" style="147" customWidth="1"/>
    <col min="10249" max="10249" width="13.140625" style="147" customWidth="1"/>
    <col min="10250" max="10250" width="7.7109375" style="147" customWidth="1"/>
    <col min="10251" max="10251" width="8.28515625" style="147" customWidth="1"/>
    <col min="10252" max="10252" width="13.140625" style="147" customWidth="1"/>
    <col min="10253" max="10253" width="12.28515625" style="147" customWidth="1"/>
    <col min="10254" max="10254" width="12.140625" style="147" customWidth="1"/>
    <col min="10255" max="10257" width="9.140625" style="147" customWidth="1"/>
    <col min="10258" max="10258" width="10.140625" style="147" bestFit="1" customWidth="1"/>
    <col min="10259" max="10496" width="9.140625" style="147" customWidth="1"/>
    <col min="10497" max="10497" width="4.7109375" style="147"/>
    <col min="10498" max="10498" width="5.28515625" style="147" customWidth="1"/>
    <col min="10499" max="10499" width="27.140625" style="147" customWidth="1"/>
    <col min="10500" max="10500" width="7.28515625" style="147" customWidth="1"/>
    <col min="10501" max="10501" width="13.7109375" style="147" customWidth="1"/>
    <col min="10502" max="10502" width="6.5703125" style="147" customWidth="1"/>
    <col min="10503" max="10503" width="12.85546875" style="147" customWidth="1"/>
    <col min="10504" max="10504" width="7.140625" style="147" customWidth="1"/>
    <col min="10505" max="10505" width="13.140625" style="147" customWidth="1"/>
    <col min="10506" max="10506" width="7.7109375" style="147" customWidth="1"/>
    <col min="10507" max="10507" width="8.28515625" style="147" customWidth="1"/>
    <col min="10508" max="10508" width="13.140625" style="147" customWidth="1"/>
    <col min="10509" max="10509" width="12.28515625" style="147" customWidth="1"/>
    <col min="10510" max="10510" width="12.140625" style="147" customWidth="1"/>
    <col min="10511" max="10513" width="9.140625" style="147" customWidth="1"/>
    <col min="10514" max="10514" width="10.140625" style="147" bestFit="1" customWidth="1"/>
    <col min="10515" max="10752" width="9.140625" style="147" customWidth="1"/>
    <col min="10753" max="10753" width="4.7109375" style="147"/>
    <col min="10754" max="10754" width="5.28515625" style="147" customWidth="1"/>
    <col min="10755" max="10755" width="27.140625" style="147" customWidth="1"/>
    <col min="10756" max="10756" width="7.28515625" style="147" customWidth="1"/>
    <col min="10757" max="10757" width="13.7109375" style="147" customWidth="1"/>
    <col min="10758" max="10758" width="6.5703125" style="147" customWidth="1"/>
    <col min="10759" max="10759" width="12.85546875" style="147" customWidth="1"/>
    <col min="10760" max="10760" width="7.140625" style="147" customWidth="1"/>
    <col min="10761" max="10761" width="13.140625" style="147" customWidth="1"/>
    <col min="10762" max="10762" width="7.7109375" style="147" customWidth="1"/>
    <col min="10763" max="10763" width="8.28515625" style="147" customWidth="1"/>
    <col min="10764" max="10764" width="13.140625" style="147" customWidth="1"/>
    <col min="10765" max="10765" width="12.28515625" style="147" customWidth="1"/>
    <col min="10766" max="10766" width="12.140625" style="147" customWidth="1"/>
    <col min="10767" max="10769" width="9.140625" style="147" customWidth="1"/>
    <col min="10770" max="10770" width="10.140625" style="147" bestFit="1" customWidth="1"/>
    <col min="10771" max="11008" width="9.140625" style="147" customWidth="1"/>
    <col min="11009" max="11009" width="4.7109375" style="147"/>
    <col min="11010" max="11010" width="5.28515625" style="147" customWidth="1"/>
    <col min="11011" max="11011" width="27.140625" style="147" customWidth="1"/>
    <col min="11012" max="11012" width="7.28515625" style="147" customWidth="1"/>
    <col min="11013" max="11013" width="13.7109375" style="147" customWidth="1"/>
    <col min="11014" max="11014" width="6.5703125" style="147" customWidth="1"/>
    <col min="11015" max="11015" width="12.85546875" style="147" customWidth="1"/>
    <col min="11016" max="11016" width="7.140625" style="147" customWidth="1"/>
    <col min="11017" max="11017" width="13.140625" style="147" customWidth="1"/>
    <col min="11018" max="11018" width="7.7109375" style="147" customWidth="1"/>
    <col min="11019" max="11019" width="8.28515625" style="147" customWidth="1"/>
    <col min="11020" max="11020" width="13.140625" style="147" customWidth="1"/>
    <col min="11021" max="11021" width="12.28515625" style="147" customWidth="1"/>
    <col min="11022" max="11022" width="12.140625" style="147" customWidth="1"/>
    <col min="11023" max="11025" width="9.140625" style="147" customWidth="1"/>
    <col min="11026" max="11026" width="10.140625" style="147" bestFit="1" customWidth="1"/>
    <col min="11027" max="11264" width="9.140625" style="147" customWidth="1"/>
    <col min="11265" max="11265" width="4.7109375" style="147"/>
    <col min="11266" max="11266" width="5.28515625" style="147" customWidth="1"/>
    <col min="11267" max="11267" width="27.140625" style="147" customWidth="1"/>
    <col min="11268" max="11268" width="7.28515625" style="147" customWidth="1"/>
    <col min="11269" max="11269" width="13.7109375" style="147" customWidth="1"/>
    <col min="11270" max="11270" width="6.5703125" style="147" customWidth="1"/>
    <col min="11271" max="11271" width="12.85546875" style="147" customWidth="1"/>
    <col min="11272" max="11272" width="7.140625" style="147" customWidth="1"/>
    <col min="11273" max="11273" width="13.140625" style="147" customWidth="1"/>
    <col min="11274" max="11274" width="7.7109375" style="147" customWidth="1"/>
    <col min="11275" max="11275" width="8.28515625" style="147" customWidth="1"/>
    <col min="11276" max="11276" width="13.140625" style="147" customWidth="1"/>
    <col min="11277" max="11277" width="12.28515625" style="147" customWidth="1"/>
    <col min="11278" max="11278" width="12.140625" style="147" customWidth="1"/>
    <col min="11279" max="11281" width="9.140625" style="147" customWidth="1"/>
    <col min="11282" max="11282" width="10.140625" style="147" bestFit="1" customWidth="1"/>
    <col min="11283" max="11520" width="9.140625" style="147" customWidth="1"/>
    <col min="11521" max="11521" width="4.7109375" style="147"/>
    <col min="11522" max="11522" width="5.28515625" style="147" customWidth="1"/>
    <col min="11523" max="11523" width="27.140625" style="147" customWidth="1"/>
    <col min="11524" max="11524" width="7.28515625" style="147" customWidth="1"/>
    <col min="11525" max="11525" width="13.7109375" style="147" customWidth="1"/>
    <col min="11526" max="11526" width="6.5703125" style="147" customWidth="1"/>
    <col min="11527" max="11527" width="12.85546875" style="147" customWidth="1"/>
    <col min="11528" max="11528" width="7.140625" style="147" customWidth="1"/>
    <col min="11529" max="11529" width="13.140625" style="147" customWidth="1"/>
    <col min="11530" max="11530" width="7.7109375" style="147" customWidth="1"/>
    <col min="11531" max="11531" width="8.28515625" style="147" customWidth="1"/>
    <col min="11532" max="11532" width="13.140625" style="147" customWidth="1"/>
    <col min="11533" max="11533" width="12.28515625" style="147" customWidth="1"/>
    <col min="11534" max="11534" width="12.140625" style="147" customWidth="1"/>
    <col min="11535" max="11537" width="9.140625" style="147" customWidth="1"/>
    <col min="11538" max="11538" width="10.140625" style="147" bestFit="1" customWidth="1"/>
    <col min="11539" max="11776" width="9.140625" style="147" customWidth="1"/>
    <col min="11777" max="11777" width="4.7109375" style="147"/>
    <col min="11778" max="11778" width="5.28515625" style="147" customWidth="1"/>
    <col min="11779" max="11779" width="27.140625" style="147" customWidth="1"/>
    <col min="11780" max="11780" width="7.28515625" style="147" customWidth="1"/>
    <col min="11781" max="11781" width="13.7109375" style="147" customWidth="1"/>
    <col min="11782" max="11782" width="6.5703125" style="147" customWidth="1"/>
    <col min="11783" max="11783" width="12.85546875" style="147" customWidth="1"/>
    <col min="11784" max="11784" width="7.140625" style="147" customWidth="1"/>
    <col min="11785" max="11785" width="13.140625" style="147" customWidth="1"/>
    <col min="11786" max="11786" width="7.7109375" style="147" customWidth="1"/>
    <col min="11787" max="11787" width="8.28515625" style="147" customWidth="1"/>
    <col min="11788" max="11788" width="13.140625" style="147" customWidth="1"/>
    <col min="11789" max="11789" width="12.28515625" style="147" customWidth="1"/>
    <col min="11790" max="11790" width="12.140625" style="147" customWidth="1"/>
    <col min="11791" max="11793" width="9.140625" style="147" customWidth="1"/>
    <col min="11794" max="11794" width="10.140625" style="147" bestFit="1" customWidth="1"/>
    <col min="11795" max="12032" width="9.140625" style="147" customWidth="1"/>
    <col min="12033" max="12033" width="4.7109375" style="147"/>
    <col min="12034" max="12034" width="5.28515625" style="147" customWidth="1"/>
    <col min="12035" max="12035" width="27.140625" style="147" customWidth="1"/>
    <col min="12036" max="12036" width="7.28515625" style="147" customWidth="1"/>
    <col min="12037" max="12037" width="13.7109375" style="147" customWidth="1"/>
    <col min="12038" max="12038" width="6.5703125" style="147" customWidth="1"/>
    <col min="12039" max="12039" width="12.85546875" style="147" customWidth="1"/>
    <col min="12040" max="12040" width="7.140625" style="147" customWidth="1"/>
    <col min="12041" max="12041" width="13.140625" style="147" customWidth="1"/>
    <col min="12042" max="12042" width="7.7109375" style="147" customWidth="1"/>
    <col min="12043" max="12043" width="8.28515625" style="147" customWidth="1"/>
    <col min="12044" max="12044" width="13.140625" style="147" customWidth="1"/>
    <col min="12045" max="12045" width="12.28515625" style="147" customWidth="1"/>
    <col min="12046" max="12046" width="12.140625" style="147" customWidth="1"/>
    <col min="12047" max="12049" width="9.140625" style="147" customWidth="1"/>
    <col min="12050" max="12050" width="10.140625" style="147" bestFit="1" customWidth="1"/>
    <col min="12051" max="12288" width="9.140625" style="147" customWidth="1"/>
    <col min="12289" max="12289" width="4.7109375" style="147"/>
    <col min="12290" max="12290" width="5.28515625" style="147" customWidth="1"/>
    <col min="12291" max="12291" width="27.140625" style="147" customWidth="1"/>
    <col min="12292" max="12292" width="7.28515625" style="147" customWidth="1"/>
    <col min="12293" max="12293" width="13.7109375" style="147" customWidth="1"/>
    <col min="12294" max="12294" width="6.5703125" style="147" customWidth="1"/>
    <col min="12295" max="12295" width="12.85546875" style="147" customWidth="1"/>
    <col min="12296" max="12296" width="7.140625" style="147" customWidth="1"/>
    <col min="12297" max="12297" width="13.140625" style="147" customWidth="1"/>
    <col min="12298" max="12298" width="7.7109375" style="147" customWidth="1"/>
    <col min="12299" max="12299" width="8.28515625" style="147" customWidth="1"/>
    <col min="12300" max="12300" width="13.140625" style="147" customWidth="1"/>
    <col min="12301" max="12301" width="12.28515625" style="147" customWidth="1"/>
    <col min="12302" max="12302" width="12.140625" style="147" customWidth="1"/>
    <col min="12303" max="12305" width="9.140625" style="147" customWidth="1"/>
    <col min="12306" max="12306" width="10.140625" style="147" bestFit="1" customWidth="1"/>
    <col min="12307" max="12544" width="9.140625" style="147" customWidth="1"/>
    <col min="12545" max="12545" width="4.7109375" style="147"/>
    <col min="12546" max="12546" width="5.28515625" style="147" customWidth="1"/>
    <col min="12547" max="12547" width="27.140625" style="147" customWidth="1"/>
    <col min="12548" max="12548" width="7.28515625" style="147" customWidth="1"/>
    <col min="12549" max="12549" width="13.7109375" style="147" customWidth="1"/>
    <col min="12550" max="12550" width="6.5703125" style="147" customWidth="1"/>
    <col min="12551" max="12551" width="12.85546875" style="147" customWidth="1"/>
    <col min="12552" max="12552" width="7.140625" style="147" customWidth="1"/>
    <col min="12553" max="12553" width="13.140625" style="147" customWidth="1"/>
    <col min="12554" max="12554" width="7.7109375" style="147" customWidth="1"/>
    <col min="12555" max="12555" width="8.28515625" style="147" customWidth="1"/>
    <col min="12556" max="12556" width="13.140625" style="147" customWidth="1"/>
    <col min="12557" max="12557" width="12.28515625" style="147" customWidth="1"/>
    <col min="12558" max="12558" width="12.140625" style="147" customWidth="1"/>
    <col min="12559" max="12561" width="9.140625" style="147" customWidth="1"/>
    <col min="12562" max="12562" width="10.140625" style="147" bestFit="1" customWidth="1"/>
    <col min="12563" max="12800" width="9.140625" style="147" customWidth="1"/>
    <col min="12801" max="12801" width="4.7109375" style="147"/>
    <col min="12802" max="12802" width="5.28515625" style="147" customWidth="1"/>
    <col min="12803" max="12803" width="27.140625" style="147" customWidth="1"/>
    <col min="12804" max="12804" width="7.28515625" style="147" customWidth="1"/>
    <col min="12805" max="12805" width="13.7109375" style="147" customWidth="1"/>
    <col min="12806" max="12806" width="6.5703125" style="147" customWidth="1"/>
    <col min="12807" max="12807" width="12.85546875" style="147" customWidth="1"/>
    <col min="12808" max="12808" width="7.140625" style="147" customWidth="1"/>
    <col min="12809" max="12809" width="13.140625" style="147" customWidth="1"/>
    <col min="12810" max="12810" width="7.7109375" style="147" customWidth="1"/>
    <col min="12811" max="12811" width="8.28515625" style="147" customWidth="1"/>
    <col min="12812" max="12812" width="13.140625" style="147" customWidth="1"/>
    <col min="12813" max="12813" width="12.28515625" style="147" customWidth="1"/>
    <col min="12814" max="12814" width="12.140625" style="147" customWidth="1"/>
    <col min="12815" max="12817" width="9.140625" style="147" customWidth="1"/>
    <col min="12818" max="12818" width="10.140625" style="147" bestFit="1" customWidth="1"/>
    <col min="12819" max="13056" width="9.140625" style="147" customWidth="1"/>
    <col min="13057" max="13057" width="4.7109375" style="147"/>
    <col min="13058" max="13058" width="5.28515625" style="147" customWidth="1"/>
    <col min="13059" max="13059" width="27.140625" style="147" customWidth="1"/>
    <col min="13060" max="13060" width="7.28515625" style="147" customWidth="1"/>
    <col min="13061" max="13061" width="13.7109375" style="147" customWidth="1"/>
    <col min="13062" max="13062" width="6.5703125" style="147" customWidth="1"/>
    <col min="13063" max="13063" width="12.85546875" style="147" customWidth="1"/>
    <col min="13064" max="13064" width="7.140625" style="147" customWidth="1"/>
    <col min="13065" max="13065" width="13.140625" style="147" customWidth="1"/>
    <col min="13066" max="13066" width="7.7109375" style="147" customWidth="1"/>
    <col min="13067" max="13067" width="8.28515625" style="147" customWidth="1"/>
    <col min="13068" max="13068" width="13.140625" style="147" customWidth="1"/>
    <col min="13069" max="13069" width="12.28515625" style="147" customWidth="1"/>
    <col min="13070" max="13070" width="12.140625" style="147" customWidth="1"/>
    <col min="13071" max="13073" width="9.140625" style="147" customWidth="1"/>
    <col min="13074" max="13074" width="10.140625" style="147" bestFit="1" customWidth="1"/>
    <col min="13075" max="13312" width="9.140625" style="147" customWidth="1"/>
    <col min="13313" max="13313" width="4.7109375" style="147"/>
    <col min="13314" max="13314" width="5.28515625" style="147" customWidth="1"/>
    <col min="13315" max="13315" width="27.140625" style="147" customWidth="1"/>
    <col min="13316" max="13316" width="7.28515625" style="147" customWidth="1"/>
    <col min="13317" max="13317" width="13.7109375" style="147" customWidth="1"/>
    <col min="13318" max="13318" width="6.5703125" style="147" customWidth="1"/>
    <col min="13319" max="13319" width="12.85546875" style="147" customWidth="1"/>
    <col min="13320" max="13320" width="7.140625" style="147" customWidth="1"/>
    <col min="13321" max="13321" width="13.140625" style="147" customWidth="1"/>
    <col min="13322" max="13322" width="7.7109375" style="147" customWidth="1"/>
    <col min="13323" max="13323" width="8.28515625" style="147" customWidth="1"/>
    <col min="13324" max="13324" width="13.140625" style="147" customWidth="1"/>
    <col min="13325" max="13325" width="12.28515625" style="147" customWidth="1"/>
    <col min="13326" max="13326" width="12.140625" style="147" customWidth="1"/>
    <col min="13327" max="13329" width="9.140625" style="147" customWidth="1"/>
    <col min="13330" max="13330" width="10.140625" style="147" bestFit="1" customWidth="1"/>
    <col min="13331" max="13568" width="9.140625" style="147" customWidth="1"/>
    <col min="13569" max="13569" width="4.7109375" style="147"/>
    <col min="13570" max="13570" width="5.28515625" style="147" customWidth="1"/>
    <col min="13571" max="13571" width="27.140625" style="147" customWidth="1"/>
    <col min="13572" max="13572" width="7.28515625" style="147" customWidth="1"/>
    <col min="13573" max="13573" width="13.7109375" style="147" customWidth="1"/>
    <col min="13574" max="13574" width="6.5703125" style="147" customWidth="1"/>
    <col min="13575" max="13575" width="12.85546875" style="147" customWidth="1"/>
    <col min="13576" max="13576" width="7.140625" style="147" customWidth="1"/>
    <col min="13577" max="13577" width="13.140625" style="147" customWidth="1"/>
    <col min="13578" max="13578" width="7.7109375" style="147" customWidth="1"/>
    <col min="13579" max="13579" width="8.28515625" style="147" customWidth="1"/>
    <col min="13580" max="13580" width="13.140625" style="147" customWidth="1"/>
    <col min="13581" max="13581" width="12.28515625" style="147" customWidth="1"/>
    <col min="13582" max="13582" width="12.140625" style="147" customWidth="1"/>
    <col min="13583" max="13585" width="9.140625" style="147" customWidth="1"/>
    <col min="13586" max="13586" width="10.140625" style="147" bestFit="1" customWidth="1"/>
    <col min="13587" max="13824" width="9.140625" style="147" customWidth="1"/>
    <col min="13825" max="13825" width="4.7109375" style="147"/>
    <col min="13826" max="13826" width="5.28515625" style="147" customWidth="1"/>
    <col min="13827" max="13827" width="27.140625" style="147" customWidth="1"/>
    <col min="13828" max="13828" width="7.28515625" style="147" customWidth="1"/>
    <col min="13829" max="13829" width="13.7109375" style="147" customWidth="1"/>
    <col min="13830" max="13830" width="6.5703125" style="147" customWidth="1"/>
    <col min="13831" max="13831" width="12.85546875" style="147" customWidth="1"/>
    <col min="13832" max="13832" width="7.140625" style="147" customWidth="1"/>
    <col min="13833" max="13833" width="13.140625" style="147" customWidth="1"/>
    <col min="13834" max="13834" width="7.7109375" style="147" customWidth="1"/>
    <col min="13835" max="13835" width="8.28515625" style="147" customWidth="1"/>
    <col min="13836" max="13836" width="13.140625" style="147" customWidth="1"/>
    <col min="13837" max="13837" width="12.28515625" style="147" customWidth="1"/>
    <col min="13838" max="13838" width="12.140625" style="147" customWidth="1"/>
    <col min="13839" max="13841" width="9.140625" style="147" customWidth="1"/>
    <col min="13842" max="13842" width="10.140625" style="147" bestFit="1" customWidth="1"/>
    <col min="13843" max="14080" width="9.140625" style="147" customWidth="1"/>
    <col min="14081" max="14081" width="4.7109375" style="147"/>
    <col min="14082" max="14082" width="5.28515625" style="147" customWidth="1"/>
    <col min="14083" max="14083" width="27.140625" style="147" customWidth="1"/>
    <col min="14084" max="14084" width="7.28515625" style="147" customWidth="1"/>
    <col min="14085" max="14085" width="13.7109375" style="147" customWidth="1"/>
    <col min="14086" max="14086" width="6.5703125" style="147" customWidth="1"/>
    <col min="14087" max="14087" width="12.85546875" style="147" customWidth="1"/>
    <col min="14088" max="14088" width="7.140625" style="147" customWidth="1"/>
    <col min="14089" max="14089" width="13.140625" style="147" customWidth="1"/>
    <col min="14090" max="14090" width="7.7109375" style="147" customWidth="1"/>
    <col min="14091" max="14091" width="8.28515625" style="147" customWidth="1"/>
    <col min="14092" max="14092" width="13.140625" style="147" customWidth="1"/>
    <col min="14093" max="14093" width="12.28515625" style="147" customWidth="1"/>
    <col min="14094" max="14094" width="12.140625" style="147" customWidth="1"/>
    <col min="14095" max="14097" width="9.140625" style="147" customWidth="1"/>
    <col min="14098" max="14098" width="10.140625" style="147" bestFit="1" customWidth="1"/>
    <col min="14099" max="14336" width="9.140625" style="147" customWidth="1"/>
    <col min="14337" max="14337" width="4.7109375" style="147"/>
    <col min="14338" max="14338" width="5.28515625" style="147" customWidth="1"/>
    <col min="14339" max="14339" width="27.140625" style="147" customWidth="1"/>
    <col min="14340" max="14340" width="7.28515625" style="147" customWidth="1"/>
    <col min="14341" max="14341" width="13.7109375" style="147" customWidth="1"/>
    <col min="14342" max="14342" width="6.5703125" style="147" customWidth="1"/>
    <col min="14343" max="14343" width="12.85546875" style="147" customWidth="1"/>
    <col min="14344" max="14344" width="7.140625" style="147" customWidth="1"/>
    <col min="14345" max="14345" width="13.140625" style="147" customWidth="1"/>
    <col min="14346" max="14346" width="7.7109375" style="147" customWidth="1"/>
    <col min="14347" max="14347" width="8.28515625" style="147" customWidth="1"/>
    <col min="14348" max="14348" width="13.140625" style="147" customWidth="1"/>
    <col min="14349" max="14349" width="12.28515625" style="147" customWidth="1"/>
    <col min="14350" max="14350" width="12.140625" style="147" customWidth="1"/>
    <col min="14351" max="14353" width="9.140625" style="147" customWidth="1"/>
    <col min="14354" max="14354" width="10.140625" style="147" bestFit="1" customWidth="1"/>
    <col min="14355" max="14592" width="9.140625" style="147" customWidth="1"/>
    <col min="14593" max="14593" width="4.7109375" style="147"/>
    <col min="14594" max="14594" width="5.28515625" style="147" customWidth="1"/>
    <col min="14595" max="14595" width="27.140625" style="147" customWidth="1"/>
    <col min="14596" max="14596" width="7.28515625" style="147" customWidth="1"/>
    <col min="14597" max="14597" width="13.7109375" style="147" customWidth="1"/>
    <col min="14598" max="14598" width="6.5703125" style="147" customWidth="1"/>
    <col min="14599" max="14599" width="12.85546875" style="147" customWidth="1"/>
    <col min="14600" max="14600" width="7.140625" style="147" customWidth="1"/>
    <col min="14601" max="14601" width="13.140625" style="147" customWidth="1"/>
    <col min="14602" max="14602" width="7.7109375" style="147" customWidth="1"/>
    <col min="14603" max="14603" width="8.28515625" style="147" customWidth="1"/>
    <col min="14604" max="14604" width="13.140625" style="147" customWidth="1"/>
    <col min="14605" max="14605" width="12.28515625" style="147" customWidth="1"/>
    <col min="14606" max="14606" width="12.140625" style="147" customWidth="1"/>
    <col min="14607" max="14609" width="9.140625" style="147" customWidth="1"/>
    <col min="14610" max="14610" width="10.140625" style="147" bestFit="1" customWidth="1"/>
    <col min="14611" max="14848" width="9.140625" style="147" customWidth="1"/>
    <col min="14849" max="14849" width="4.7109375" style="147"/>
    <col min="14850" max="14850" width="5.28515625" style="147" customWidth="1"/>
    <col min="14851" max="14851" width="27.140625" style="147" customWidth="1"/>
    <col min="14852" max="14852" width="7.28515625" style="147" customWidth="1"/>
    <col min="14853" max="14853" width="13.7109375" style="147" customWidth="1"/>
    <col min="14854" max="14854" width="6.5703125" style="147" customWidth="1"/>
    <col min="14855" max="14855" width="12.85546875" style="147" customWidth="1"/>
    <col min="14856" max="14856" width="7.140625" style="147" customWidth="1"/>
    <col min="14857" max="14857" width="13.140625" style="147" customWidth="1"/>
    <col min="14858" max="14858" width="7.7109375" style="147" customWidth="1"/>
    <col min="14859" max="14859" width="8.28515625" style="147" customWidth="1"/>
    <col min="14860" max="14860" width="13.140625" style="147" customWidth="1"/>
    <col min="14861" max="14861" width="12.28515625" style="147" customWidth="1"/>
    <col min="14862" max="14862" width="12.140625" style="147" customWidth="1"/>
    <col min="14863" max="14865" width="9.140625" style="147" customWidth="1"/>
    <col min="14866" max="14866" width="10.140625" style="147" bestFit="1" customWidth="1"/>
    <col min="14867" max="15104" width="9.140625" style="147" customWidth="1"/>
    <col min="15105" max="15105" width="4.7109375" style="147"/>
    <col min="15106" max="15106" width="5.28515625" style="147" customWidth="1"/>
    <col min="15107" max="15107" width="27.140625" style="147" customWidth="1"/>
    <col min="15108" max="15108" width="7.28515625" style="147" customWidth="1"/>
    <col min="15109" max="15109" width="13.7109375" style="147" customWidth="1"/>
    <col min="15110" max="15110" width="6.5703125" style="147" customWidth="1"/>
    <col min="15111" max="15111" width="12.85546875" style="147" customWidth="1"/>
    <col min="15112" max="15112" width="7.140625" style="147" customWidth="1"/>
    <col min="15113" max="15113" width="13.140625" style="147" customWidth="1"/>
    <col min="15114" max="15114" width="7.7109375" style="147" customWidth="1"/>
    <col min="15115" max="15115" width="8.28515625" style="147" customWidth="1"/>
    <col min="15116" max="15116" width="13.140625" style="147" customWidth="1"/>
    <col min="15117" max="15117" width="12.28515625" style="147" customWidth="1"/>
    <col min="15118" max="15118" width="12.140625" style="147" customWidth="1"/>
    <col min="15119" max="15121" width="9.140625" style="147" customWidth="1"/>
    <col min="15122" max="15122" width="10.140625" style="147" bestFit="1" customWidth="1"/>
    <col min="15123" max="15360" width="9.140625" style="147" customWidth="1"/>
    <col min="15361" max="15361" width="4.7109375" style="147"/>
    <col min="15362" max="15362" width="5.28515625" style="147" customWidth="1"/>
    <col min="15363" max="15363" width="27.140625" style="147" customWidth="1"/>
    <col min="15364" max="15364" width="7.28515625" style="147" customWidth="1"/>
    <col min="15365" max="15365" width="13.7109375" style="147" customWidth="1"/>
    <col min="15366" max="15366" width="6.5703125" style="147" customWidth="1"/>
    <col min="15367" max="15367" width="12.85546875" style="147" customWidth="1"/>
    <col min="15368" max="15368" width="7.140625" style="147" customWidth="1"/>
    <col min="15369" max="15369" width="13.140625" style="147" customWidth="1"/>
    <col min="15370" max="15370" width="7.7109375" style="147" customWidth="1"/>
    <col min="15371" max="15371" width="8.28515625" style="147" customWidth="1"/>
    <col min="15372" max="15372" width="13.140625" style="147" customWidth="1"/>
    <col min="15373" max="15373" width="12.28515625" style="147" customWidth="1"/>
    <col min="15374" max="15374" width="12.140625" style="147" customWidth="1"/>
    <col min="15375" max="15377" width="9.140625" style="147" customWidth="1"/>
    <col min="15378" max="15378" width="10.140625" style="147" bestFit="1" customWidth="1"/>
    <col min="15379" max="15616" width="9.140625" style="147" customWidth="1"/>
    <col min="15617" max="15617" width="4.7109375" style="147"/>
    <col min="15618" max="15618" width="5.28515625" style="147" customWidth="1"/>
    <col min="15619" max="15619" width="27.140625" style="147" customWidth="1"/>
    <col min="15620" max="15620" width="7.28515625" style="147" customWidth="1"/>
    <col min="15621" max="15621" width="13.7109375" style="147" customWidth="1"/>
    <col min="15622" max="15622" width="6.5703125" style="147" customWidth="1"/>
    <col min="15623" max="15623" width="12.85546875" style="147" customWidth="1"/>
    <col min="15624" max="15624" width="7.140625" style="147" customWidth="1"/>
    <col min="15625" max="15625" width="13.140625" style="147" customWidth="1"/>
    <col min="15626" max="15626" width="7.7109375" style="147" customWidth="1"/>
    <col min="15627" max="15627" width="8.28515625" style="147" customWidth="1"/>
    <col min="15628" max="15628" width="13.140625" style="147" customWidth="1"/>
    <col min="15629" max="15629" width="12.28515625" style="147" customWidth="1"/>
    <col min="15630" max="15630" width="12.140625" style="147" customWidth="1"/>
    <col min="15631" max="15633" width="9.140625" style="147" customWidth="1"/>
    <col min="15634" max="15634" width="10.140625" style="147" bestFit="1" customWidth="1"/>
    <col min="15635" max="15872" width="9.140625" style="147" customWidth="1"/>
    <col min="15873" max="15873" width="4.7109375" style="147"/>
    <col min="15874" max="15874" width="5.28515625" style="147" customWidth="1"/>
    <col min="15875" max="15875" width="27.140625" style="147" customWidth="1"/>
    <col min="15876" max="15876" width="7.28515625" style="147" customWidth="1"/>
    <col min="15877" max="15877" width="13.7109375" style="147" customWidth="1"/>
    <col min="15878" max="15878" width="6.5703125" style="147" customWidth="1"/>
    <col min="15879" max="15879" width="12.85546875" style="147" customWidth="1"/>
    <col min="15880" max="15880" width="7.140625" style="147" customWidth="1"/>
    <col min="15881" max="15881" width="13.140625" style="147" customWidth="1"/>
    <col min="15882" max="15882" width="7.7109375" style="147" customWidth="1"/>
    <col min="15883" max="15883" width="8.28515625" style="147" customWidth="1"/>
    <col min="15884" max="15884" width="13.140625" style="147" customWidth="1"/>
    <col min="15885" max="15885" width="12.28515625" style="147" customWidth="1"/>
    <col min="15886" max="15886" width="12.140625" style="147" customWidth="1"/>
    <col min="15887" max="15889" width="9.140625" style="147" customWidth="1"/>
    <col min="15890" max="15890" width="10.140625" style="147" bestFit="1" customWidth="1"/>
    <col min="15891" max="16128" width="9.140625" style="147" customWidth="1"/>
    <col min="16129" max="16129" width="4.7109375" style="147"/>
    <col min="16130" max="16130" width="5.28515625" style="147" customWidth="1"/>
    <col min="16131" max="16131" width="27.140625" style="147" customWidth="1"/>
    <col min="16132" max="16132" width="7.28515625" style="147" customWidth="1"/>
    <col min="16133" max="16133" width="13.7109375" style="147" customWidth="1"/>
    <col min="16134" max="16134" width="6.5703125" style="147" customWidth="1"/>
    <col min="16135" max="16135" width="12.85546875" style="147" customWidth="1"/>
    <col min="16136" max="16136" width="7.140625" style="147" customWidth="1"/>
    <col min="16137" max="16137" width="13.140625" style="147" customWidth="1"/>
    <col min="16138" max="16138" width="7.7109375" style="147" customWidth="1"/>
    <col min="16139" max="16139" width="8.28515625" style="147" customWidth="1"/>
    <col min="16140" max="16140" width="13.140625" style="147" customWidth="1"/>
    <col min="16141" max="16141" width="12.28515625" style="147" customWidth="1"/>
    <col min="16142" max="16142" width="12.140625" style="147" customWidth="1"/>
    <col min="16143" max="16145" width="9.140625" style="147" customWidth="1"/>
    <col min="16146" max="16146" width="10.140625" style="147" bestFit="1" customWidth="1"/>
    <col min="16147" max="16384" width="9.140625" style="147" customWidth="1"/>
  </cols>
  <sheetData>
    <row r="1" spans="1:19" s="124" customFormat="1" x14ac:dyDescent="0.2">
      <c r="A1" s="121"/>
      <c r="B1" s="122"/>
      <c r="C1" s="122"/>
      <c r="D1" s="121"/>
      <c r="E1" s="123"/>
      <c r="F1" s="121"/>
      <c r="G1" s="123"/>
      <c r="H1" s="121"/>
      <c r="I1" s="123"/>
      <c r="J1" s="121"/>
      <c r="K1" s="121"/>
      <c r="L1" s="123"/>
      <c r="M1" s="846" t="s">
        <v>460</v>
      </c>
      <c r="N1" s="846"/>
    </row>
    <row r="2" spans="1:19" s="124" customFormat="1" ht="15.75" customHeight="1" x14ac:dyDescent="0.2">
      <c r="A2" s="847" t="s">
        <v>463</v>
      </c>
      <c r="B2" s="847"/>
      <c r="C2" s="847"/>
      <c r="D2" s="847"/>
      <c r="E2" s="847"/>
      <c r="F2" s="847"/>
      <c r="G2" s="847"/>
      <c r="H2" s="847"/>
      <c r="I2" s="847"/>
      <c r="J2" s="847"/>
      <c r="K2" s="847"/>
      <c r="L2" s="847"/>
      <c r="M2" s="847"/>
      <c r="N2" s="847"/>
    </row>
    <row r="3" spans="1:19" s="124" customFormat="1" ht="15.75" customHeight="1" x14ac:dyDescent="0.2">
      <c r="A3" s="847" t="s">
        <v>709</v>
      </c>
      <c r="B3" s="847"/>
      <c r="C3" s="847"/>
      <c r="D3" s="847"/>
      <c r="E3" s="847"/>
      <c r="F3" s="847"/>
      <c r="G3" s="847"/>
      <c r="H3" s="847"/>
      <c r="I3" s="847"/>
      <c r="J3" s="847"/>
      <c r="K3" s="847"/>
      <c r="L3" s="847"/>
      <c r="M3" s="847"/>
      <c r="N3" s="847"/>
    </row>
    <row r="4" spans="1:19" s="124" customFormat="1" ht="16.5" thickBot="1" x14ac:dyDescent="0.25">
      <c r="A4" s="125"/>
      <c r="B4" s="125"/>
      <c r="C4" s="387"/>
      <c r="D4" s="125"/>
      <c r="E4" s="125"/>
      <c r="F4" s="125"/>
      <c r="G4" s="125"/>
      <c r="H4" s="125"/>
      <c r="I4" s="125"/>
      <c r="J4" s="125"/>
      <c r="K4" s="125"/>
      <c r="L4" s="125"/>
      <c r="M4" s="125"/>
      <c r="N4" s="126"/>
    </row>
    <row r="5" spans="1:19" s="124" customFormat="1" ht="30.75" customHeight="1" x14ac:dyDescent="0.2">
      <c r="A5" s="818" t="s">
        <v>12</v>
      </c>
      <c r="B5" s="848" t="s">
        <v>300</v>
      </c>
      <c r="C5" s="856" t="s">
        <v>550</v>
      </c>
      <c r="D5" s="850" t="s">
        <v>461</v>
      </c>
      <c r="E5" s="851"/>
      <c r="F5" s="850" t="s">
        <v>5</v>
      </c>
      <c r="G5" s="852"/>
      <c r="H5" s="853" t="s">
        <v>6</v>
      </c>
      <c r="I5" s="852"/>
      <c r="J5" s="854" t="s">
        <v>7</v>
      </c>
      <c r="K5" s="854" t="s">
        <v>8</v>
      </c>
      <c r="L5" s="838" t="s">
        <v>9</v>
      </c>
      <c r="M5" s="840" t="s">
        <v>10</v>
      </c>
      <c r="N5" s="842" t="s">
        <v>11</v>
      </c>
    </row>
    <row r="6" spans="1:19" s="124" customFormat="1" ht="27.75" customHeight="1" thickBot="1" x14ac:dyDescent="0.25">
      <c r="A6" s="819"/>
      <c r="B6" s="849"/>
      <c r="C6" s="857"/>
      <c r="D6" s="357" t="s">
        <v>12</v>
      </c>
      <c r="E6" s="367" t="s">
        <v>13</v>
      </c>
      <c r="F6" s="368" t="s">
        <v>12</v>
      </c>
      <c r="G6" s="369" t="s">
        <v>13</v>
      </c>
      <c r="H6" s="357" t="s">
        <v>12</v>
      </c>
      <c r="I6" s="370" t="s">
        <v>13</v>
      </c>
      <c r="J6" s="855"/>
      <c r="K6" s="855"/>
      <c r="L6" s="839"/>
      <c r="M6" s="841"/>
      <c r="N6" s="843"/>
    </row>
    <row r="7" spans="1:19" s="128" customFormat="1" ht="24" customHeight="1" x14ac:dyDescent="0.25">
      <c r="A7" s="348">
        <v>1</v>
      </c>
      <c r="B7" s="49">
        <v>2</v>
      </c>
      <c r="C7" s="49">
        <v>3</v>
      </c>
      <c r="D7" s="49">
        <v>4</v>
      </c>
      <c r="E7" s="49">
        <v>5</v>
      </c>
      <c r="F7" s="49">
        <v>6</v>
      </c>
      <c r="G7" s="49">
        <v>7</v>
      </c>
      <c r="H7" s="49">
        <v>8</v>
      </c>
      <c r="I7" s="49">
        <v>9</v>
      </c>
      <c r="J7" s="127">
        <v>10</v>
      </c>
      <c r="K7" s="127" t="s">
        <v>551</v>
      </c>
      <c r="L7" s="127" t="s">
        <v>552</v>
      </c>
      <c r="M7" s="396">
        <v>13</v>
      </c>
      <c r="N7" s="397">
        <v>14</v>
      </c>
    </row>
    <row r="8" spans="1:19" s="132" customFormat="1" ht="33" customHeight="1" x14ac:dyDescent="0.25">
      <c r="A8" s="363">
        <v>1</v>
      </c>
      <c r="B8" s="129" t="s">
        <v>464</v>
      </c>
      <c r="C8" s="190">
        <v>851</v>
      </c>
      <c r="D8" s="130">
        <v>2084</v>
      </c>
      <c r="E8" s="131">
        <v>1710383484.1500001</v>
      </c>
      <c r="F8" s="130">
        <v>180</v>
      </c>
      <c r="G8" s="131">
        <v>36374317.240000002</v>
      </c>
      <c r="H8" s="130">
        <v>248</v>
      </c>
      <c r="I8" s="699">
        <v>-96906634.069999993</v>
      </c>
      <c r="J8" s="130">
        <v>38</v>
      </c>
      <c r="K8" s="130">
        <f>D8+F8+H8+J8</f>
        <v>2550</v>
      </c>
      <c r="L8" s="131">
        <f>E8+G8+I8</f>
        <v>1649851167.3200002</v>
      </c>
      <c r="M8" s="52">
        <f>L8*100/$L$10</f>
        <v>94.893782348463404</v>
      </c>
      <c r="N8" s="349">
        <f>K8*100/$K$10</f>
        <v>72.463768115942031</v>
      </c>
      <c r="Q8" s="477"/>
      <c r="R8" s="477"/>
      <c r="S8" s="478"/>
    </row>
    <row r="9" spans="1:19" s="132" customFormat="1" ht="33" customHeight="1" thickBot="1" x14ac:dyDescent="0.3">
      <c r="A9" s="364">
        <v>2</v>
      </c>
      <c r="B9" s="133" t="s">
        <v>614</v>
      </c>
      <c r="C9" s="189">
        <v>827</v>
      </c>
      <c r="D9" s="134">
        <v>919</v>
      </c>
      <c r="E9" s="135">
        <v>87739981.030000001</v>
      </c>
      <c r="F9" s="134">
        <v>28</v>
      </c>
      <c r="G9" s="135">
        <v>1263981.05</v>
      </c>
      <c r="H9" s="134">
        <v>15</v>
      </c>
      <c r="I9" s="616">
        <v>-225762.45</v>
      </c>
      <c r="J9" s="134">
        <v>7</v>
      </c>
      <c r="K9" s="624">
        <f>D9+F9+H9+J9</f>
        <v>969</v>
      </c>
      <c r="L9" s="630">
        <f>E9+G9+I9</f>
        <v>88778199.629999995</v>
      </c>
      <c r="M9" s="700">
        <f>L9*100/$L$10</f>
        <v>5.1062176515366025</v>
      </c>
      <c r="N9" s="701">
        <f>K9*100/$K$10</f>
        <v>27.536231884057973</v>
      </c>
      <c r="Q9" s="479"/>
      <c r="R9" s="480"/>
      <c r="S9" s="481"/>
    </row>
    <row r="10" spans="1:19" s="124" customFormat="1" ht="26.25" customHeight="1" thickBot="1" x14ac:dyDescent="0.3">
      <c r="A10" s="844" t="s">
        <v>268</v>
      </c>
      <c r="B10" s="845"/>
      <c r="C10" s="398">
        <f>C9+C8</f>
        <v>1678</v>
      </c>
      <c r="D10" s="358">
        <f t="shared" ref="D10:N10" si="0">SUM(D8:D9)</f>
        <v>3003</v>
      </c>
      <c r="E10" s="360">
        <f t="shared" si="0"/>
        <v>1798123465.1800001</v>
      </c>
      <c r="F10" s="358">
        <f t="shared" si="0"/>
        <v>208</v>
      </c>
      <c r="G10" s="359">
        <f t="shared" si="0"/>
        <v>37638298.289999999</v>
      </c>
      <c r="H10" s="365">
        <f t="shared" si="0"/>
        <v>263</v>
      </c>
      <c r="I10" s="359">
        <f t="shared" si="0"/>
        <v>-97132396.519999996</v>
      </c>
      <c r="J10" s="366">
        <f t="shared" si="0"/>
        <v>45</v>
      </c>
      <c r="K10" s="623">
        <f>SUM(K8:K9)</f>
        <v>3519</v>
      </c>
      <c r="L10" s="359">
        <f>SUM(L8:L9)</f>
        <v>1738629366.9500003</v>
      </c>
      <c r="M10" s="361">
        <f t="shared" si="0"/>
        <v>100</v>
      </c>
      <c r="N10" s="362">
        <f t="shared" si="0"/>
        <v>100</v>
      </c>
    </row>
    <row r="11" spans="1:19" s="124" customFormat="1" ht="15" customHeight="1" x14ac:dyDescent="0.2">
      <c r="A11" s="136"/>
      <c r="B11" s="137"/>
      <c r="C11" s="137"/>
      <c r="D11" s="136"/>
      <c r="E11" s="138"/>
      <c r="F11" s="136"/>
      <c r="G11" s="138"/>
      <c r="H11" s="136"/>
      <c r="I11" s="138"/>
      <c r="J11" s="139"/>
      <c r="K11" s="139"/>
      <c r="L11" s="138"/>
      <c r="M11" s="140"/>
      <c r="N11" s="140"/>
    </row>
    <row r="12" spans="1:19" s="124" customFormat="1" ht="43.5" customHeight="1" x14ac:dyDescent="0.2">
      <c r="A12" s="141"/>
      <c r="B12" s="142"/>
      <c r="C12" s="143" t="s">
        <v>553</v>
      </c>
      <c r="D12" s="143" t="s">
        <v>276</v>
      </c>
      <c r="E12" s="143" t="s">
        <v>277</v>
      </c>
      <c r="F12" s="143" t="s">
        <v>278</v>
      </c>
      <c r="G12" s="143" t="s">
        <v>279</v>
      </c>
      <c r="H12" s="143" t="s">
        <v>280</v>
      </c>
      <c r="I12" s="143" t="s">
        <v>281</v>
      </c>
      <c r="J12" s="144" t="s">
        <v>282</v>
      </c>
      <c r="K12" s="143" t="s">
        <v>8</v>
      </c>
      <c r="L12" s="145" t="s">
        <v>283</v>
      </c>
      <c r="M12" s="146"/>
      <c r="N12" s="146"/>
    </row>
    <row r="13" spans="1:19" s="124" customFormat="1" x14ac:dyDescent="0.2">
      <c r="A13" s="141"/>
      <c r="B13" s="142"/>
      <c r="C13" s="142"/>
      <c r="D13" s="141"/>
      <c r="E13" s="146"/>
      <c r="F13" s="121"/>
      <c r="G13" s="123"/>
      <c r="H13" s="121"/>
      <c r="I13" s="123"/>
      <c r="J13" s="121"/>
      <c r="K13" s="121"/>
      <c r="L13" s="121"/>
      <c r="M13" s="123"/>
      <c r="N13" s="123"/>
    </row>
    <row r="14" spans="1:19" s="124" customFormat="1" x14ac:dyDescent="0.2">
      <c r="A14" s="141"/>
      <c r="B14" s="142"/>
      <c r="C14" s="142"/>
      <c r="D14" s="141"/>
      <c r="E14" s="146"/>
      <c r="F14" s="121"/>
      <c r="G14" s="123"/>
      <c r="H14" s="121"/>
      <c r="I14" s="123"/>
      <c r="J14" s="121"/>
      <c r="K14" s="121"/>
      <c r="L14" s="121"/>
      <c r="M14" s="123"/>
      <c r="N14" s="123"/>
    </row>
    <row r="15" spans="1:19" s="124" customFormat="1" x14ac:dyDescent="0.2">
      <c r="A15" s="141"/>
      <c r="B15" s="142"/>
      <c r="C15" s="142"/>
      <c r="D15" s="141"/>
      <c r="E15" s="146"/>
      <c r="F15" s="121"/>
      <c r="G15" s="123"/>
      <c r="H15" s="121"/>
      <c r="I15" s="123"/>
      <c r="J15" s="121"/>
      <c r="K15" s="121"/>
      <c r="L15" s="121"/>
      <c r="M15" s="123"/>
      <c r="N15" s="123"/>
    </row>
    <row r="16" spans="1:19" s="124" customFormat="1" x14ac:dyDescent="0.2">
      <c r="A16" s="141"/>
      <c r="B16" s="142"/>
      <c r="C16" s="142"/>
      <c r="D16" s="141"/>
      <c r="E16" s="146"/>
      <c r="F16" s="121"/>
      <c r="G16" s="123"/>
      <c r="H16" s="121"/>
      <c r="I16" s="123"/>
      <c r="J16" s="121"/>
      <c r="K16" s="121"/>
      <c r="L16" s="121"/>
      <c r="M16" s="123"/>
      <c r="N16" s="123"/>
    </row>
    <row r="17" spans="1:14" s="124" customFormat="1" x14ac:dyDescent="0.2">
      <c r="A17" s="141"/>
      <c r="B17" s="142"/>
      <c r="C17" s="142"/>
      <c r="D17" s="141"/>
      <c r="E17" s="146"/>
      <c r="F17" s="121"/>
      <c r="G17" s="123"/>
      <c r="H17" s="121"/>
      <c r="I17" s="123"/>
      <c r="J17" s="121"/>
      <c r="K17" s="121"/>
      <c r="L17" s="121"/>
      <c r="M17" s="123"/>
      <c r="N17" s="123"/>
    </row>
    <row r="18" spans="1:14" s="124" customFormat="1" x14ac:dyDescent="0.2">
      <c r="A18" s="141"/>
      <c r="B18" s="142"/>
      <c r="C18" s="142"/>
      <c r="D18" s="141"/>
      <c r="E18" s="146"/>
      <c r="F18" s="121"/>
      <c r="G18" s="123"/>
      <c r="H18" s="121"/>
      <c r="I18" s="123"/>
      <c r="J18" s="121"/>
      <c r="K18" s="121"/>
      <c r="L18" s="121"/>
      <c r="M18" s="123"/>
      <c r="N18" s="123"/>
    </row>
    <row r="19" spans="1:14" s="124" customFormat="1" x14ac:dyDescent="0.2">
      <c r="A19" s="141"/>
      <c r="B19" s="142"/>
      <c r="C19" s="142"/>
      <c r="D19" s="141"/>
      <c r="E19" s="146"/>
      <c r="F19" s="121"/>
      <c r="G19" s="123"/>
      <c r="H19" s="121"/>
      <c r="I19" s="123"/>
      <c r="J19" s="121"/>
      <c r="K19" s="121"/>
      <c r="L19" s="121"/>
      <c r="M19" s="123"/>
      <c r="N19" s="123"/>
    </row>
    <row r="20" spans="1:14" s="124" customFormat="1" x14ac:dyDescent="0.2">
      <c r="A20" s="141"/>
      <c r="B20" s="142"/>
      <c r="C20" s="142"/>
      <c r="D20" s="141"/>
      <c r="E20" s="146"/>
      <c r="F20" s="121"/>
      <c r="G20" s="123"/>
      <c r="H20" s="121"/>
      <c r="I20" s="123"/>
      <c r="J20" s="121"/>
      <c r="K20" s="121"/>
      <c r="L20" s="121"/>
      <c r="M20" s="123"/>
      <c r="N20" s="123"/>
    </row>
    <row r="21" spans="1:14" s="124" customFormat="1" x14ac:dyDescent="0.2">
      <c r="A21" s="141"/>
      <c r="B21" s="142"/>
      <c r="C21" s="142"/>
      <c r="D21" s="141"/>
      <c r="E21" s="146"/>
      <c r="F21" s="121"/>
      <c r="G21" s="123"/>
      <c r="H21" s="121"/>
      <c r="I21" s="123"/>
      <c r="J21" s="121"/>
      <c r="K21" s="121"/>
      <c r="L21" s="121"/>
      <c r="M21" s="123"/>
      <c r="N21" s="123"/>
    </row>
    <row r="22" spans="1:14" s="124" customFormat="1" x14ac:dyDescent="0.2">
      <c r="A22" s="141"/>
      <c r="B22" s="142"/>
      <c r="C22" s="142"/>
      <c r="D22" s="141"/>
      <c r="E22" s="146"/>
      <c r="F22" s="121"/>
      <c r="G22" s="123"/>
      <c r="H22" s="121"/>
      <c r="I22" s="123"/>
      <c r="J22" s="121"/>
      <c r="K22" s="121"/>
      <c r="L22" s="121"/>
      <c r="M22" s="123"/>
      <c r="N22" s="123"/>
    </row>
    <row r="23" spans="1:14" s="124" customFormat="1" x14ac:dyDescent="0.2">
      <c r="A23" s="141"/>
      <c r="B23" s="142"/>
      <c r="C23" s="142"/>
      <c r="D23" s="141"/>
      <c r="E23" s="146"/>
      <c r="F23" s="121"/>
      <c r="G23" s="123"/>
      <c r="H23" s="121"/>
      <c r="I23" s="123"/>
      <c r="J23" s="121"/>
      <c r="K23" s="121"/>
      <c r="L23" s="121"/>
      <c r="M23" s="123"/>
      <c r="N23" s="123"/>
    </row>
    <row r="24" spans="1:14" s="124" customFormat="1" x14ac:dyDescent="0.2">
      <c r="A24" s="141"/>
      <c r="B24" s="142"/>
      <c r="C24" s="142"/>
      <c r="D24" s="141"/>
      <c r="E24" s="146"/>
      <c r="F24" s="121"/>
      <c r="G24" s="123"/>
      <c r="H24" s="121"/>
      <c r="I24" s="123"/>
      <c r="J24" s="121"/>
      <c r="K24" s="121"/>
      <c r="L24" s="121"/>
      <c r="M24" s="123"/>
      <c r="N24" s="123"/>
    </row>
    <row r="25" spans="1:14" s="124" customFormat="1" x14ac:dyDescent="0.2">
      <c r="A25" s="141"/>
      <c r="B25" s="142"/>
      <c r="C25" s="142"/>
      <c r="D25" s="141"/>
      <c r="E25" s="146"/>
      <c r="F25" s="121"/>
      <c r="G25" s="123"/>
      <c r="H25" s="121"/>
      <c r="I25" s="123"/>
      <c r="J25" s="121"/>
      <c r="K25" s="121"/>
      <c r="L25" s="121"/>
      <c r="M25" s="123"/>
      <c r="N25" s="123"/>
    </row>
    <row r="26" spans="1:14" s="124" customFormat="1" x14ac:dyDescent="0.2">
      <c r="A26" s="141"/>
      <c r="B26" s="142"/>
      <c r="C26" s="142"/>
      <c r="D26" s="141"/>
      <c r="E26" s="146"/>
      <c r="F26" s="121"/>
      <c r="G26" s="123"/>
      <c r="H26" s="121"/>
      <c r="I26" s="123"/>
      <c r="J26" s="121"/>
      <c r="K26" s="121"/>
      <c r="L26" s="121"/>
      <c r="M26" s="123"/>
      <c r="N26" s="123"/>
    </row>
    <row r="27" spans="1:14" s="124" customFormat="1" x14ac:dyDescent="0.2">
      <c r="A27" s="141"/>
      <c r="B27" s="142"/>
      <c r="C27" s="142"/>
      <c r="D27" s="141"/>
      <c r="E27" s="146"/>
      <c r="F27" s="121"/>
      <c r="G27" s="123"/>
      <c r="H27" s="121"/>
      <c r="I27" s="123"/>
      <c r="J27" s="121"/>
      <c r="K27" s="121"/>
      <c r="L27" s="121"/>
      <c r="M27" s="123"/>
      <c r="N27" s="123"/>
    </row>
    <row r="28" spans="1:14" s="124" customFormat="1" x14ac:dyDescent="0.2">
      <c r="A28" s="141"/>
      <c r="B28" s="142"/>
      <c r="C28" s="142"/>
      <c r="D28" s="141"/>
      <c r="E28" s="146"/>
      <c r="F28" s="121"/>
      <c r="G28" s="123"/>
      <c r="H28" s="121"/>
      <c r="I28" s="123"/>
      <c r="J28" s="121"/>
      <c r="K28" s="121"/>
      <c r="L28" s="121"/>
      <c r="M28" s="123"/>
      <c r="N28" s="123"/>
    </row>
    <row r="29" spans="1:14" s="124" customFormat="1" x14ac:dyDescent="0.2">
      <c r="A29" s="141"/>
      <c r="B29" s="142"/>
      <c r="C29" s="142"/>
      <c r="D29" s="141"/>
      <c r="E29" s="146"/>
      <c r="F29" s="121"/>
      <c r="G29" s="123"/>
      <c r="H29" s="121"/>
      <c r="I29" s="123"/>
      <c r="J29" s="121"/>
      <c r="K29" s="121"/>
      <c r="L29" s="121"/>
      <c r="M29" s="123"/>
      <c r="N29" s="123"/>
    </row>
    <row r="30" spans="1:14" s="124" customFormat="1" x14ac:dyDescent="0.2">
      <c r="A30" s="141"/>
      <c r="B30" s="142"/>
      <c r="C30" s="142"/>
      <c r="D30" s="141"/>
      <c r="E30" s="146"/>
      <c r="F30" s="121"/>
      <c r="G30" s="123"/>
      <c r="H30" s="121"/>
      <c r="I30" s="123"/>
      <c r="J30" s="121"/>
      <c r="K30" s="121"/>
      <c r="L30" s="121"/>
      <c r="M30" s="123"/>
      <c r="N30" s="123"/>
    </row>
    <row r="31" spans="1:14" s="124" customFormat="1" x14ac:dyDescent="0.2">
      <c r="A31" s="141"/>
      <c r="B31" s="142"/>
      <c r="C31" s="142"/>
      <c r="D31" s="141"/>
      <c r="E31" s="146"/>
      <c r="F31" s="121"/>
      <c r="G31" s="123"/>
      <c r="H31" s="121"/>
      <c r="I31" s="123"/>
      <c r="J31" s="121"/>
      <c r="K31" s="121"/>
      <c r="L31" s="121"/>
      <c r="M31" s="123"/>
      <c r="N31" s="123"/>
    </row>
    <row r="32" spans="1:14" s="124" customFormat="1" x14ac:dyDescent="0.2">
      <c r="A32" s="141"/>
      <c r="B32" s="142"/>
      <c r="C32" s="142"/>
      <c r="D32" s="141"/>
      <c r="E32" s="146"/>
      <c r="F32" s="121"/>
      <c r="G32" s="123"/>
      <c r="H32" s="121"/>
      <c r="I32" s="123"/>
      <c r="J32" s="121"/>
      <c r="K32" s="121"/>
      <c r="L32" s="121"/>
      <c r="M32" s="123"/>
      <c r="N32" s="123"/>
    </row>
    <row r="33" spans="1:14" s="124" customFormat="1" x14ac:dyDescent="0.2">
      <c r="A33" s="141"/>
      <c r="B33" s="142"/>
      <c r="C33" s="142"/>
      <c r="D33" s="141"/>
      <c r="E33" s="146"/>
      <c r="F33" s="121"/>
      <c r="G33" s="123"/>
      <c r="H33" s="121"/>
      <c r="I33" s="123"/>
      <c r="J33" s="121"/>
      <c r="K33" s="121"/>
      <c r="L33" s="121"/>
      <c r="M33" s="123"/>
      <c r="N33" s="123"/>
    </row>
    <row r="34" spans="1:14" s="124" customFormat="1" x14ac:dyDescent="0.2">
      <c r="A34" s="141"/>
      <c r="B34" s="142"/>
      <c r="C34" s="142"/>
      <c r="D34" s="141"/>
      <c r="E34" s="146"/>
      <c r="F34" s="121"/>
      <c r="G34" s="123"/>
      <c r="H34" s="121"/>
      <c r="I34" s="123"/>
      <c r="J34" s="121"/>
      <c r="K34" s="121"/>
      <c r="L34" s="121"/>
      <c r="M34" s="123"/>
      <c r="N34" s="123"/>
    </row>
    <row r="35" spans="1:14" s="124" customFormat="1" x14ac:dyDescent="0.2">
      <c r="A35" s="141"/>
      <c r="B35" s="142"/>
      <c r="C35" s="142"/>
      <c r="D35" s="141"/>
      <c r="E35" s="146"/>
      <c r="F35" s="121"/>
      <c r="G35" s="123"/>
      <c r="H35" s="121"/>
      <c r="I35" s="123"/>
      <c r="J35" s="121"/>
      <c r="K35" s="121"/>
      <c r="L35" s="121"/>
      <c r="M35" s="123"/>
      <c r="N35" s="123"/>
    </row>
    <row r="36" spans="1:14" s="124" customFormat="1" x14ac:dyDescent="0.2">
      <c r="A36" s="141"/>
      <c r="B36" s="142"/>
      <c r="C36" s="142"/>
      <c r="D36" s="141"/>
      <c r="E36" s="146"/>
      <c r="F36" s="121"/>
      <c r="G36" s="123"/>
      <c r="H36" s="121"/>
      <c r="I36" s="123"/>
      <c r="J36" s="121"/>
      <c r="K36" s="121"/>
      <c r="L36" s="121"/>
      <c r="M36" s="123"/>
      <c r="N36" s="123"/>
    </row>
    <row r="37" spans="1:14" s="124" customFormat="1" x14ac:dyDescent="0.2">
      <c r="A37" s="141"/>
      <c r="B37" s="142"/>
      <c r="C37" s="142"/>
      <c r="D37" s="141"/>
      <c r="E37" s="146"/>
      <c r="F37" s="121"/>
      <c r="G37" s="123"/>
      <c r="H37" s="121"/>
      <c r="I37" s="123"/>
      <c r="J37" s="121"/>
      <c r="K37" s="121"/>
      <c r="L37" s="121"/>
      <c r="M37" s="123"/>
      <c r="N37" s="123"/>
    </row>
    <row r="38" spans="1:14" s="124" customFormat="1" x14ac:dyDescent="0.2">
      <c r="A38" s="141"/>
      <c r="B38" s="142"/>
      <c r="C38" s="142"/>
      <c r="D38" s="141"/>
      <c r="E38" s="146"/>
      <c r="F38" s="121"/>
      <c r="G38" s="123"/>
      <c r="H38" s="121"/>
      <c r="I38" s="123"/>
      <c r="J38" s="121"/>
      <c r="K38" s="121"/>
      <c r="L38" s="121"/>
      <c r="M38" s="123"/>
      <c r="N38" s="123"/>
    </row>
    <row r="39" spans="1:14" s="124" customFormat="1" x14ac:dyDescent="0.2">
      <c r="A39" s="141"/>
      <c r="B39" s="142"/>
      <c r="C39" s="142"/>
      <c r="D39" s="141"/>
      <c r="E39" s="146"/>
      <c r="F39" s="121"/>
      <c r="G39" s="123"/>
      <c r="H39" s="121"/>
      <c r="I39" s="123"/>
      <c r="J39" s="121"/>
      <c r="K39" s="121"/>
      <c r="L39" s="121"/>
      <c r="M39" s="123"/>
      <c r="N39" s="123"/>
    </row>
    <row r="40" spans="1:14" s="124" customFormat="1" x14ac:dyDescent="0.2">
      <c r="A40" s="141"/>
      <c r="B40" s="142"/>
      <c r="C40" s="142"/>
      <c r="D40" s="141"/>
      <c r="E40" s="146"/>
      <c r="F40" s="121"/>
      <c r="G40" s="123"/>
      <c r="H40" s="121"/>
      <c r="I40" s="123"/>
      <c r="J40" s="121"/>
      <c r="K40" s="121"/>
      <c r="L40" s="121"/>
      <c r="M40" s="123"/>
      <c r="N40" s="123"/>
    </row>
    <row r="41" spans="1:14" s="124" customFormat="1" x14ac:dyDescent="0.2">
      <c r="A41" s="141"/>
      <c r="B41" s="142"/>
      <c r="C41" s="142"/>
      <c r="D41" s="141"/>
      <c r="E41" s="146"/>
      <c r="F41" s="121"/>
      <c r="G41" s="123"/>
      <c r="H41" s="121"/>
      <c r="I41" s="123"/>
      <c r="J41" s="121"/>
      <c r="K41" s="121"/>
      <c r="L41" s="121"/>
      <c r="M41" s="123"/>
      <c r="N41" s="123"/>
    </row>
    <row r="42" spans="1:14" s="124" customFormat="1" x14ac:dyDescent="0.2">
      <c r="A42" s="141"/>
      <c r="B42" s="142"/>
      <c r="C42" s="142"/>
      <c r="D42" s="141"/>
      <c r="E42" s="146"/>
      <c r="F42" s="121"/>
      <c r="G42" s="123"/>
      <c r="H42" s="121"/>
      <c r="I42" s="123"/>
      <c r="J42" s="121"/>
      <c r="K42" s="121"/>
      <c r="L42" s="121"/>
      <c r="M42" s="123"/>
      <c r="N42" s="123"/>
    </row>
    <row r="43" spans="1:14" s="124" customFormat="1" x14ac:dyDescent="0.2">
      <c r="A43" s="141"/>
      <c r="B43" s="142"/>
      <c r="C43" s="142"/>
      <c r="D43" s="141"/>
      <c r="E43" s="146"/>
      <c r="F43" s="121"/>
      <c r="G43" s="123"/>
      <c r="H43" s="121"/>
      <c r="I43" s="123"/>
      <c r="J43" s="121"/>
      <c r="K43" s="121"/>
      <c r="L43" s="121"/>
      <c r="M43" s="123"/>
      <c r="N43" s="123"/>
    </row>
    <row r="44" spans="1:14" s="124" customFormat="1" x14ac:dyDescent="0.2">
      <c r="A44" s="141"/>
      <c r="B44" s="142"/>
      <c r="C44" s="142"/>
      <c r="D44" s="141"/>
      <c r="E44" s="146"/>
      <c r="F44" s="121"/>
      <c r="G44" s="123"/>
      <c r="H44" s="121"/>
      <c r="I44" s="123"/>
      <c r="J44" s="121"/>
      <c r="K44" s="121"/>
      <c r="L44" s="121"/>
      <c r="M44" s="123"/>
      <c r="N44" s="123"/>
    </row>
    <row r="45" spans="1:14" s="124" customFormat="1" x14ac:dyDescent="0.2">
      <c r="A45" s="141"/>
      <c r="B45" s="142"/>
      <c r="C45" s="142"/>
      <c r="D45" s="141"/>
      <c r="E45" s="146"/>
      <c r="F45" s="121"/>
      <c r="G45" s="123"/>
      <c r="H45" s="121"/>
      <c r="I45" s="123"/>
      <c r="J45" s="121"/>
      <c r="K45" s="121"/>
      <c r="L45" s="121"/>
      <c r="M45" s="123"/>
      <c r="N45" s="123"/>
    </row>
    <row r="46" spans="1:14" s="124" customFormat="1" x14ac:dyDescent="0.2">
      <c r="A46" s="141"/>
      <c r="B46" s="142"/>
      <c r="C46" s="142"/>
      <c r="D46" s="141"/>
      <c r="E46" s="146"/>
      <c r="F46" s="121"/>
      <c r="G46" s="123"/>
      <c r="H46" s="121"/>
      <c r="I46" s="123"/>
      <c r="J46" s="121"/>
      <c r="K46" s="121"/>
      <c r="L46" s="121"/>
      <c r="M46" s="123"/>
      <c r="N46" s="123"/>
    </row>
    <row r="47" spans="1:14" s="124" customFormat="1" x14ac:dyDescent="0.2">
      <c r="A47" s="141"/>
      <c r="B47" s="142"/>
      <c r="C47" s="142"/>
      <c r="D47" s="141"/>
      <c r="E47" s="146"/>
      <c r="F47" s="121"/>
      <c r="G47" s="123"/>
      <c r="H47" s="121"/>
      <c r="I47" s="123"/>
      <c r="J47" s="121"/>
      <c r="K47" s="121"/>
      <c r="L47" s="121"/>
      <c r="M47" s="123"/>
      <c r="N47" s="123"/>
    </row>
    <row r="48" spans="1:14" s="124" customFormat="1" x14ac:dyDescent="0.2">
      <c r="A48" s="141"/>
      <c r="B48" s="142"/>
      <c r="C48" s="142"/>
      <c r="D48" s="141"/>
      <c r="E48" s="146"/>
      <c r="F48" s="121"/>
      <c r="G48" s="123"/>
      <c r="H48" s="121"/>
      <c r="I48" s="123"/>
      <c r="J48" s="121"/>
      <c r="K48" s="121"/>
      <c r="L48" s="121"/>
      <c r="M48" s="123"/>
      <c r="N48" s="123"/>
    </row>
    <row r="49" spans="1:14" s="124" customFormat="1" x14ac:dyDescent="0.2">
      <c r="A49" s="141"/>
      <c r="B49" s="142"/>
      <c r="C49" s="142"/>
      <c r="D49" s="141"/>
      <c r="E49" s="146"/>
      <c r="F49" s="121"/>
      <c r="G49" s="123"/>
      <c r="H49" s="121"/>
      <c r="I49" s="123"/>
      <c r="J49" s="121"/>
      <c r="K49" s="121"/>
      <c r="L49" s="121"/>
      <c r="M49" s="123"/>
      <c r="N49" s="123"/>
    </row>
    <row r="50" spans="1:14" s="124" customFormat="1" x14ac:dyDescent="0.2">
      <c r="A50" s="141"/>
      <c r="B50" s="142"/>
      <c r="C50" s="142"/>
      <c r="D50" s="141"/>
      <c r="E50" s="146"/>
      <c r="F50" s="121"/>
      <c r="G50" s="123"/>
      <c r="H50" s="121"/>
      <c r="I50" s="123"/>
      <c r="J50" s="121"/>
      <c r="K50" s="121"/>
      <c r="L50" s="121"/>
      <c r="M50" s="123"/>
      <c r="N50" s="123"/>
    </row>
    <row r="51" spans="1:14" s="124" customFormat="1" x14ac:dyDescent="0.2">
      <c r="A51" s="141"/>
      <c r="B51" s="142"/>
      <c r="C51" s="142"/>
      <c r="D51" s="141"/>
      <c r="E51" s="146"/>
      <c r="F51" s="121"/>
      <c r="G51" s="123"/>
      <c r="H51" s="121"/>
      <c r="I51" s="123"/>
      <c r="J51" s="121"/>
      <c r="K51" s="121"/>
      <c r="L51" s="121"/>
      <c r="M51" s="123"/>
      <c r="N51" s="123"/>
    </row>
    <row r="52" spans="1:14" s="124" customFormat="1" x14ac:dyDescent="0.2">
      <c r="A52" s="141"/>
      <c r="B52" s="142"/>
      <c r="C52" s="142"/>
      <c r="D52" s="141"/>
      <c r="E52" s="146"/>
      <c r="F52" s="121"/>
      <c r="G52" s="123"/>
      <c r="H52" s="121"/>
      <c r="I52" s="123"/>
      <c r="J52" s="121"/>
      <c r="K52" s="121"/>
      <c r="L52" s="121"/>
      <c r="M52" s="123"/>
      <c r="N52" s="123"/>
    </row>
    <row r="53" spans="1:14" s="124" customFormat="1" x14ac:dyDescent="0.2">
      <c r="A53" s="141"/>
      <c r="B53" s="142"/>
      <c r="C53" s="142"/>
      <c r="D53" s="141"/>
      <c r="E53" s="146"/>
      <c r="F53" s="121"/>
      <c r="G53" s="123"/>
      <c r="H53" s="121"/>
      <c r="I53" s="123"/>
      <c r="J53" s="121"/>
      <c r="K53" s="121"/>
      <c r="L53" s="121"/>
      <c r="M53" s="123"/>
      <c r="N53" s="123"/>
    </row>
    <row r="54" spans="1:14" s="124" customFormat="1" x14ac:dyDescent="0.2">
      <c r="A54" s="141"/>
      <c r="B54" s="142"/>
      <c r="C54" s="142"/>
      <c r="D54" s="141"/>
      <c r="E54" s="146"/>
      <c r="F54" s="121"/>
      <c r="G54" s="123"/>
      <c r="H54" s="121"/>
      <c r="I54" s="123"/>
      <c r="J54" s="121"/>
      <c r="K54" s="121"/>
      <c r="L54" s="121"/>
      <c r="M54" s="123"/>
      <c r="N54" s="123"/>
    </row>
    <row r="55" spans="1:14" s="124" customFormat="1" x14ac:dyDescent="0.2">
      <c r="A55" s="141"/>
      <c r="B55" s="142"/>
      <c r="C55" s="142"/>
      <c r="D55" s="141"/>
      <c r="E55" s="146"/>
      <c r="F55" s="121"/>
      <c r="G55" s="123"/>
      <c r="H55" s="121"/>
      <c r="I55" s="123"/>
      <c r="J55" s="121"/>
      <c r="K55" s="121"/>
      <c r="L55" s="121"/>
      <c r="M55" s="123"/>
      <c r="N55" s="123"/>
    </row>
    <row r="56" spans="1:14" s="124" customFormat="1" x14ac:dyDescent="0.2">
      <c r="A56" s="141"/>
      <c r="B56" s="142"/>
      <c r="C56" s="142"/>
      <c r="D56" s="141"/>
      <c r="E56" s="146"/>
      <c r="F56" s="121"/>
      <c r="G56" s="123"/>
      <c r="H56" s="121"/>
      <c r="I56" s="123"/>
      <c r="J56" s="121"/>
      <c r="K56" s="121"/>
      <c r="L56" s="121"/>
      <c r="M56" s="123"/>
      <c r="N56" s="123"/>
    </row>
    <row r="57" spans="1:14" s="124" customFormat="1" x14ac:dyDescent="0.2">
      <c r="A57" s="141"/>
      <c r="B57" s="142"/>
      <c r="C57" s="142"/>
      <c r="D57" s="141"/>
      <c r="E57" s="146"/>
      <c r="F57" s="121"/>
      <c r="G57" s="123"/>
      <c r="H57" s="121"/>
      <c r="I57" s="123"/>
      <c r="J57" s="121"/>
      <c r="K57" s="121"/>
      <c r="L57" s="121"/>
      <c r="M57" s="123"/>
      <c r="N57" s="123"/>
    </row>
    <row r="58" spans="1:14" s="124" customFormat="1" x14ac:dyDescent="0.2">
      <c r="A58" s="141"/>
      <c r="B58" s="142"/>
      <c r="C58" s="142"/>
      <c r="D58" s="141"/>
      <c r="E58" s="146"/>
      <c r="F58" s="121"/>
      <c r="G58" s="123"/>
      <c r="H58" s="121"/>
      <c r="I58" s="123"/>
      <c r="J58" s="121"/>
      <c r="K58" s="121"/>
      <c r="L58" s="121"/>
      <c r="M58" s="123"/>
      <c r="N58" s="123"/>
    </row>
    <row r="59" spans="1:14" s="124" customFormat="1" x14ac:dyDescent="0.2">
      <c r="A59" s="141"/>
      <c r="B59" s="142"/>
      <c r="C59" s="142"/>
      <c r="D59" s="141"/>
      <c r="E59" s="146"/>
      <c r="F59" s="121"/>
      <c r="G59" s="123"/>
      <c r="H59" s="121"/>
      <c r="I59" s="123"/>
      <c r="J59" s="121"/>
      <c r="K59" s="121"/>
      <c r="L59" s="121"/>
      <c r="M59" s="123"/>
      <c r="N59" s="123"/>
    </row>
    <row r="60" spans="1:14" s="124" customFormat="1" x14ac:dyDescent="0.2">
      <c r="A60" s="141"/>
      <c r="B60" s="142"/>
      <c r="C60" s="142"/>
      <c r="D60" s="141"/>
      <c r="E60" s="146"/>
      <c r="F60" s="121"/>
      <c r="G60" s="123"/>
      <c r="H60" s="121"/>
      <c r="I60" s="123"/>
      <c r="J60" s="121"/>
      <c r="K60" s="121"/>
      <c r="L60" s="121"/>
      <c r="M60" s="123"/>
      <c r="N60" s="123"/>
    </row>
    <row r="61" spans="1:14" s="124" customFormat="1" x14ac:dyDescent="0.2">
      <c r="A61" s="141"/>
      <c r="B61" s="142"/>
      <c r="C61" s="142"/>
      <c r="D61" s="141"/>
      <c r="E61" s="146"/>
      <c r="F61" s="121"/>
      <c r="G61" s="123"/>
      <c r="H61" s="121"/>
      <c r="I61" s="123"/>
      <c r="J61" s="121"/>
      <c r="K61" s="121"/>
      <c r="L61" s="121"/>
      <c r="M61" s="123"/>
      <c r="N61" s="123"/>
    </row>
    <row r="62" spans="1:14" s="124" customFormat="1" x14ac:dyDescent="0.2">
      <c r="A62" s="141"/>
      <c r="B62" s="142"/>
      <c r="C62" s="142"/>
      <c r="D62" s="141"/>
      <c r="E62" s="146"/>
      <c r="F62" s="121"/>
      <c r="G62" s="123"/>
      <c r="H62" s="121"/>
      <c r="I62" s="123"/>
      <c r="J62" s="121"/>
      <c r="K62" s="121"/>
      <c r="L62" s="121"/>
      <c r="M62" s="123"/>
      <c r="N62" s="123"/>
    </row>
    <row r="63" spans="1:14" s="124" customFormat="1" x14ac:dyDescent="0.2">
      <c r="A63" s="141"/>
      <c r="B63" s="142"/>
      <c r="C63" s="142"/>
      <c r="D63" s="141"/>
      <c r="E63" s="146"/>
      <c r="F63" s="121"/>
      <c r="G63" s="123"/>
      <c r="H63" s="121"/>
      <c r="I63" s="123"/>
      <c r="J63" s="121"/>
      <c r="K63" s="121"/>
      <c r="L63" s="121"/>
      <c r="M63" s="123"/>
      <c r="N63" s="123"/>
    </row>
    <row r="64" spans="1:14" s="124" customFormat="1" x14ac:dyDescent="0.2">
      <c r="A64" s="141"/>
      <c r="B64" s="142"/>
      <c r="C64" s="142"/>
      <c r="D64" s="141"/>
      <c r="E64" s="146"/>
      <c r="F64" s="121"/>
      <c r="G64" s="123"/>
      <c r="H64" s="121"/>
      <c r="I64" s="123"/>
      <c r="J64" s="121"/>
      <c r="K64" s="121"/>
      <c r="L64" s="121"/>
      <c r="M64" s="123"/>
      <c r="N64" s="123"/>
    </row>
    <row r="65" spans="1:14" s="124" customFormat="1" x14ac:dyDescent="0.2">
      <c r="A65" s="141"/>
      <c r="B65" s="142"/>
      <c r="C65" s="142"/>
      <c r="D65" s="141"/>
      <c r="E65" s="146"/>
      <c r="F65" s="121"/>
      <c r="G65" s="123"/>
      <c r="H65" s="121"/>
      <c r="I65" s="123"/>
      <c r="J65" s="121"/>
      <c r="K65" s="121"/>
      <c r="L65" s="121"/>
      <c r="M65" s="123"/>
      <c r="N65" s="123"/>
    </row>
    <row r="66" spans="1:14" s="124" customFormat="1" x14ac:dyDescent="0.2">
      <c r="A66" s="141"/>
      <c r="B66" s="142"/>
      <c r="C66" s="142"/>
      <c r="D66" s="141"/>
      <c r="E66" s="146"/>
      <c r="F66" s="121"/>
      <c r="G66" s="123"/>
      <c r="H66" s="121"/>
      <c r="I66" s="123"/>
      <c r="J66" s="121"/>
      <c r="K66" s="121"/>
      <c r="L66" s="121"/>
      <c r="M66" s="123"/>
      <c r="N66" s="123"/>
    </row>
    <row r="67" spans="1:14" s="124" customFormat="1" x14ac:dyDescent="0.2">
      <c r="A67" s="141"/>
      <c r="B67" s="142"/>
      <c r="C67" s="142"/>
      <c r="D67" s="141"/>
      <c r="E67" s="146"/>
      <c r="F67" s="121"/>
      <c r="G67" s="123"/>
      <c r="H67" s="121"/>
      <c r="I67" s="123"/>
      <c r="J67" s="121"/>
      <c r="K67" s="121"/>
      <c r="L67" s="121"/>
      <c r="M67" s="123"/>
      <c r="N67" s="123"/>
    </row>
    <row r="68" spans="1:14" s="124" customFormat="1" x14ac:dyDescent="0.2">
      <c r="A68" s="141"/>
      <c r="B68" s="142"/>
      <c r="C68" s="142"/>
      <c r="D68" s="141"/>
      <c r="E68" s="146"/>
      <c r="F68" s="121"/>
      <c r="G68" s="123"/>
      <c r="H68" s="121"/>
      <c r="I68" s="123"/>
      <c r="J68" s="121"/>
      <c r="K68" s="121"/>
      <c r="L68" s="121"/>
      <c r="M68" s="123"/>
      <c r="N68" s="123"/>
    </row>
    <row r="69" spans="1:14" s="124" customFormat="1" x14ac:dyDescent="0.2">
      <c r="A69" s="141"/>
      <c r="B69" s="142"/>
      <c r="C69" s="142"/>
      <c r="D69" s="141"/>
      <c r="E69" s="146"/>
      <c r="F69" s="121"/>
      <c r="G69" s="123"/>
      <c r="H69" s="121"/>
      <c r="I69" s="123"/>
      <c r="J69" s="121"/>
      <c r="K69" s="121"/>
      <c r="L69" s="121"/>
      <c r="M69" s="123"/>
      <c r="N69" s="123"/>
    </row>
    <row r="70" spans="1:14" s="124" customFormat="1" x14ac:dyDescent="0.2">
      <c r="A70" s="141"/>
      <c r="B70" s="142"/>
      <c r="C70" s="142"/>
      <c r="D70" s="141"/>
      <c r="E70" s="146"/>
      <c r="F70" s="121"/>
      <c r="G70" s="123"/>
      <c r="H70" s="121"/>
      <c r="I70" s="123"/>
      <c r="J70" s="121"/>
      <c r="K70" s="121"/>
      <c r="L70" s="121"/>
      <c r="M70" s="123"/>
      <c r="N70" s="123"/>
    </row>
    <row r="71" spans="1:14" s="124" customFormat="1" x14ac:dyDescent="0.2">
      <c r="A71" s="141"/>
      <c r="B71" s="142"/>
      <c r="C71" s="142"/>
      <c r="D71" s="141"/>
      <c r="E71" s="146"/>
      <c r="F71" s="121"/>
      <c r="G71" s="123"/>
      <c r="H71" s="121"/>
      <c r="I71" s="123"/>
      <c r="J71" s="121"/>
      <c r="K71" s="121"/>
      <c r="L71" s="121"/>
      <c r="M71" s="123"/>
      <c r="N71" s="123"/>
    </row>
    <row r="72" spans="1:14" s="124" customFormat="1" x14ac:dyDescent="0.2">
      <c r="A72" s="141"/>
      <c r="B72" s="142"/>
      <c r="C72" s="142"/>
      <c r="D72" s="141"/>
      <c r="E72" s="146"/>
      <c r="F72" s="121"/>
      <c r="G72" s="123"/>
      <c r="H72" s="121"/>
      <c r="I72" s="123"/>
      <c r="J72" s="121"/>
      <c r="K72" s="121"/>
      <c r="L72" s="121"/>
      <c r="M72" s="123"/>
      <c r="N72" s="123"/>
    </row>
    <row r="73" spans="1:14" s="124" customFormat="1" x14ac:dyDescent="0.2">
      <c r="A73" s="141"/>
      <c r="B73" s="142"/>
      <c r="C73" s="142"/>
      <c r="D73" s="141"/>
      <c r="E73" s="146"/>
      <c r="F73" s="121"/>
      <c r="G73" s="123"/>
      <c r="H73" s="121"/>
      <c r="I73" s="123"/>
      <c r="J73" s="121"/>
      <c r="K73" s="121"/>
      <c r="L73" s="121"/>
      <c r="M73" s="123"/>
      <c r="N73" s="123"/>
    </row>
    <row r="74" spans="1:14" s="124" customFormat="1" x14ac:dyDescent="0.2">
      <c r="A74" s="141"/>
      <c r="B74" s="142"/>
      <c r="C74" s="142"/>
      <c r="D74" s="141"/>
      <c r="E74" s="146"/>
      <c r="F74" s="121"/>
      <c r="G74" s="123"/>
      <c r="H74" s="121"/>
      <c r="I74" s="123"/>
      <c r="J74" s="121"/>
      <c r="K74" s="121"/>
      <c r="L74" s="121"/>
      <c r="M74" s="123"/>
      <c r="N74" s="123"/>
    </row>
    <row r="75" spans="1:14" s="124" customFormat="1" x14ac:dyDescent="0.2">
      <c r="A75" s="141"/>
      <c r="B75" s="142"/>
      <c r="C75" s="142"/>
      <c r="D75" s="141"/>
      <c r="E75" s="146"/>
      <c r="F75" s="121"/>
      <c r="G75" s="123"/>
      <c r="H75" s="121"/>
      <c r="I75" s="123"/>
      <c r="J75" s="121"/>
      <c r="K75" s="121"/>
      <c r="L75" s="121"/>
      <c r="M75" s="123"/>
      <c r="N75" s="123"/>
    </row>
    <row r="76" spans="1:14" s="124" customFormat="1" x14ac:dyDescent="0.2">
      <c r="A76" s="141"/>
      <c r="B76" s="142"/>
      <c r="C76" s="142"/>
      <c r="D76" s="141"/>
      <c r="E76" s="146"/>
      <c r="F76" s="121"/>
      <c r="G76" s="123"/>
      <c r="H76" s="121"/>
      <c r="I76" s="123"/>
      <c r="J76" s="121"/>
      <c r="K76" s="121"/>
      <c r="L76" s="121"/>
      <c r="M76" s="123"/>
      <c r="N76" s="123"/>
    </row>
    <row r="77" spans="1:14" s="124" customFormat="1" x14ac:dyDescent="0.2">
      <c r="A77" s="141"/>
      <c r="B77" s="142"/>
      <c r="C77" s="142"/>
      <c r="D77" s="141"/>
      <c r="E77" s="146"/>
      <c r="F77" s="121"/>
      <c r="G77" s="123"/>
      <c r="H77" s="121"/>
      <c r="I77" s="123"/>
      <c r="J77" s="121"/>
      <c r="K77" s="121"/>
      <c r="L77" s="121"/>
      <c r="M77" s="123"/>
      <c r="N77" s="123"/>
    </row>
    <row r="78" spans="1:14" s="124" customFormat="1" x14ac:dyDescent="0.2">
      <c r="A78" s="141"/>
      <c r="B78" s="142"/>
      <c r="C78" s="142"/>
      <c r="D78" s="141"/>
      <c r="E78" s="146"/>
      <c r="F78" s="121"/>
      <c r="G78" s="123"/>
      <c r="H78" s="121"/>
      <c r="I78" s="123"/>
      <c r="J78" s="121"/>
      <c r="K78" s="121"/>
      <c r="L78" s="121"/>
      <c r="M78" s="123"/>
      <c r="N78" s="123"/>
    </row>
    <row r="79" spans="1:14" s="124" customFormat="1" x14ac:dyDescent="0.2">
      <c r="A79" s="141"/>
      <c r="B79" s="142"/>
      <c r="C79" s="142"/>
      <c r="D79" s="141"/>
      <c r="E79" s="146"/>
      <c r="F79" s="121"/>
      <c r="G79" s="123"/>
      <c r="H79" s="121"/>
      <c r="I79" s="123"/>
      <c r="J79" s="121"/>
      <c r="K79" s="121"/>
      <c r="L79" s="121"/>
      <c r="M79" s="123"/>
      <c r="N79" s="123"/>
    </row>
    <row r="80" spans="1:14" s="124" customFormat="1" x14ac:dyDescent="0.2">
      <c r="A80" s="141"/>
      <c r="B80" s="142"/>
      <c r="C80" s="142"/>
      <c r="D80" s="141"/>
      <c r="E80" s="146"/>
      <c r="F80" s="121"/>
      <c r="G80" s="123"/>
      <c r="H80" s="121"/>
      <c r="I80" s="123"/>
      <c r="J80" s="121"/>
      <c r="K80" s="121"/>
      <c r="L80" s="121"/>
      <c r="M80" s="123"/>
      <c r="N80" s="123"/>
    </row>
    <row r="81" spans="1:14" s="124" customFormat="1" x14ac:dyDescent="0.2">
      <c r="A81" s="141"/>
      <c r="B81" s="142"/>
      <c r="C81" s="142"/>
      <c r="D81" s="141"/>
      <c r="E81" s="146"/>
      <c r="F81" s="121"/>
      <c r="G81" s="123"/>
      <c r="H81" s="121"/>
      <c r="I81" s="123"/>
      <c r="J81" s="121"/>
      <c r="K81" s="121"/>
      <c r="L81" s="121"/>
      <c r="M81" s="123"/>
      <c r="N81" s="123"/>
    </row>
    <row r="82" spans="1:14" s="124" customFormat="1" x14ac:dyDescent="0.2">
      <c r="A82" s="141"/>
      <c r="B82" s="142"/>
      <c r="C82" s="142"/>
      <c r="D82" s="141"/>
      <c r="E82" s="146"/>
      <c r="F82" s="121"/>
      <c r="G82" s="123"/>
      <c r="H82" s="121"/>
      <c r="I82" s="123"/>
      <c r="J82" s="121"/>
      <c r="K82" s="121"/>
      <c r="L82" s="121"/>
      <c r="M82" s="123"/>
      <c r="N82" s="123"/>
    </row>
    <row r="83" spans="1:14" s="124" customFormat="1" x14ac:dyDescent="0.2">
      <c r="A83" s="141"/>
      <c r="B83" s="142"/>
      <c r="C83" s="142"/>
      <c r="D83" s="141"/>
      <c r="E83" s="146"/>
      <c r="F83" s="121"/>
      <c r="G83" s="123"/>
      <c r="H83" s="121"/>
      <c r="I83" s="123"/>
      <c r="J83" s="121"/>
      <c r="K83" s="121"/>
      <c r="L83" s="121"/>
      <c r="M83" s="123"/>
      <c r="N83" s="123"/>
    </row>
    <row r="84" spans="1:14" s="124" customFormat="1" x14ac:dyDescent="0.2">
      <c r="A84" s="141"/>
      <c r="B84" s="142"/>
      <c r="C84" s="142"/>
      <c r="D84" s="141"/>
      <c r="E84" s="146"/>
      <c r="F84" s="121"/>
      <c r="G84" s="123"/>
      <c r="H84" s="121"/>
      <c r="I84" s="123"/>
      <c r="J84" s="121"/>
      <c r="K84" s="121"/>
      <c r="L84" s="121"/>
      <c r="M84" s="123"/>
      <c r="N84" s="123"/>
    </row>
    <row r="85" spans="1:14" s="124" customFormat="1" x14ac:dyDescent="0.2">
      <c r="A85" s="141"/>
      <c r="B85" s="142"/>
      <c r="C85" s="142"/>
      <c r="D85" s="141"/>
      <c r="E85" s="146"/>
      <c r="F85" s="121"/>
      <c r="G85" s="123"/>
      <c r="H85" s="121"/>
      <c r="I85" s="123"/>
      <c r="J85" s="121"/>
      <c r="K85" s="121"/>
      <c r="L85" s="121"/>
      <c r="M85" s="123"/>
      <c r="N85" s="123"/>
    </row>
    <row r="86" spans="1:14" s="124" customFormat="1" x14ac:dyDescent="0.2">
      <c r="A86" s="141"/>
      <c r="B86" s="142"/>
      <c r="C86" s="142"/>
      <c r="D86" s="141"/>
      <c r="E86" s="146"/>
      <c r="F86" s="121"/>
      <c r="G86" s="123"/>
      <c r="H86" s="121"/>
      <c r="I86" s="123"/>
      <c r="J86" s="121"/>
      <c r="K86" s="121"/>
      <c r="L86" s="121"/>
      <c r="M86" s="123"/>
      <c r="N86" s="123"/>
    </row>
    <row r="87" spans="1:14" s="124" customFormat="1" x14ac:dyDescent="0.2">
      <c r="A87" s="141"/>
      <c r="B87" s="142"/>
      <c r="C87" s="142"/>
      <c r="D87" s="141"/>
      <c r="E87" s="146"/>
      <c r="F87" s="121"/>
      <c r="G87" s="123"/>
      <c r="H87" s="121"/>
      <c r="I87" s="123"/>
      <c r="J87" s="121"/>
      <c r="K87" s="121"/>
      <c r="L87" s="121"/>
      <c r="M87" s="123"/>
      <c r="N87" s="123"/>
    </row>
    <row r="88" spans="1:14" s="124" customFormat="1" x14ac:dyDescent="0.2">
      <c r="A88" s="141"/>
      <c r="B88" s="142"/>
      <c r="C88" s="142"/>
      <c r="D88" s="141"/>
      <c r="E88" s="146"/>
      <c r="F88" s="121"/>
      <c r="G88" s="123"/>
      <c r="H88" s="121"/>
      <c r="I88" s="123"/>
      <c r="J88" s="121"/>
      <c r="K88" s="121"/>
      <c r="L88" s="121"/>
      <c r="M88" s="123"/>
      <c r="N88" s="123"/>
    </row>
    <row r="89" spans="1:14" s="124" customFormat="1" x14ac:dyDescent="0.2">
      <c r="A89" s="141"/>
      <c r="B89" s="142"/>
      <c r="C89" s="142"/>
      <c r="D89" s="141"/>
      <c r="E89" s="146"/>
      <c r="F89" s="121"/>
      <c r="G89" s="123"/>
      <c r="H89" s="121"/>
      <c r="I89" s="123"/>
      <c r="J89" s="121"/>
      <c r="K89" s="121"/>
      <c r="L89" s="121"/>
      <c r="M89" s="123"/>
      <c r="N89" s="123"/>
    </row>
    <row r="90" spans="1:14" s="124" customFormat="1" x14ac:dyDescent="0.2">
      <c r="A90" s="141"/>
      <c r="B90" s="142"/>
      <c r="C90" s="142"/>
      <c r="D90" s="141"/>
      <c r="E90" s="146"/>
      <c r="F90" s="121"/>
      <c r="G90" s="123"/>
      <c r="H90" s="121"/>
      <c r="I90" s="123"/>
      <c r="J90" s="121"/>
      <c r="K90" s="121"/>
      <c r="L90" s="121"/>
      <c r="M90" s="123"/>
      <c r="N90" s="123"/>
    </row>
    <row r="91" spans="1:14" s="124" customFormat="1" x14ac:dyDescent="0.2">
      <c r="A91" s="141"/>
      <c r="B91" s="142"/>
      <c r="C91" s="142"/>
      <c r="D91" s="141"/>
      <c r="E91" s="146"/>
      <c r="F91" s="121"/>
      <c r="G91" s="123"/>
      <c r="H91" s="121"/>
      <c r="I91" s="123"/>
      <c r="J91" s="121"/>
      <c r="K91" s="121"/>
      <c r="L91" s="121"/>
      <c r="M91" s="123"/>
      <c r="N91" s="123"/>
    </row>
    <row r="92" spans="1:14" s="124" customFormat="1" x14ac:dyDescent="0.2">
      <c r="A92" s="141"/>
      <c r="B92" s="142"/>
      <c r="C92" s="142"/>
      <c r="D92" s="141"/>
      <c r="E92" s="146"/>
      <c r="F92" s="121"/>
      <c r="G92" s="123"/>
      <c r="H92" s="121"/>
      <c r="I92" s="123"/>
      <c r="J92" s="121"/>
      <c r="K92" s="121"/>
      <c r="L92" s="121"/>
      <c r="M92" s="123"/>
      <c r="N92" s="123"/>
    </row>
    <row r="93" spans="1:14" s="124" customFormat="1" x14ac:dyDescent="0.2">
      <c r="A93" s="141"/>
      <c r="B93" s="142"/>
      <c r="C93" s="142"/>
      <c r="D93" s="141"/>
      <c r="E93" s="146"/>
      <c r="F93" s="121"/>
      <c r="G93" s="123"/>
      <c r="H93" s="121"/>
      <c r="I93" s="123"/>
      <c r="J93" s="121"/>
      <c r="K93" s="121"/>
      <c r="L93" s="121"/>
      <c r="M93" s="123"/>
      <c r="N93" s="123"/>
    </row>
    <row r="149" spans="3:6" x14ac:dyDescent="0.2">
      <c r="C149" s="142">
        <f>SUM(C7:C83)</f>
        <v>3359</v>
      </c>
      <c r="D149" s="142">
        <f t="shared" ref="D149:F149" si="1">SUM(D7:D83)</f>
        <v>6010</v>
      </c>
      <c r="E149" s="142">
        <f t="shared" si="1"/>
        <v>3596246935.3600001</v>
      </c>
      <c r="F149" s="142">
        <f t="shared" si="1"/>
        <v>422</v>
      </c>
    </row>
    <row r="150" spans="3:6" x14ac:dyDescent="0.2">
      <c r="C150" s="142">
        <f>SUM(C84:C88)</f>
        <v>0</v>
      </c>
      <c r="D150" s="142">
        <f t="shared" ref="D150:F150" si="2">SUM(D84:D88)</f>
        <v>0</v>
      </c>
      <c r="E150" s="142">
        <f t="shared" si="2"/>
        <v>0</v>
      </c>
      <c r="F150" s="142">
        <f t="shared" si="2"/>
        <v>0</v>
      </c>
    </row>
    <row r="151" spans="3:6" x14ac:dyDescent="0.2">
      <c r="C151" s="142">
        <f>SUM(C89:C145)</f>
        <v>0</v>
      </c>
      <c r="D151" s="142">
        <f t="shared" ref="D151:F151" si="3">SUM(D89:D145)</f>
        <v>0</v>
      </c>
      <c r="E151" s="142">
        <f t="shared" si="3"/>
        <v>0</v>
      </c>
      <c r="F151" s="142">
        <f t="shared" si="3"/>
        <v>0</v>
      </c>
    </row>
  </sheetData>
  <mergeCells count="15">
    <mergeCell ref="L5:L6"/>
    <mergeCell ref="M5:M6"/>
    <mergeCell ref="N5:N6"/>
    <mergeCell ref="A10:B10"/>
    <mergeCell ref="M1:N1"/>
    <mergeCell ref="A2:N2"/>
    <mergeCell ref="A3:N3"/>
    <mergeCell ref="A5:A6"/>
    <mergeCell ref="B5:B6"/>
    <mergeCell ref="D5:E5"/>
    <mergeCell ref="F5:G5"/>
    <mergeCell ref="H5:I5"/>
    <mergeCell ref="J5:J6"/>
    <mergeCell ref="K5:K6"/>
    <mergeCell ref="C5:C6"/>
  </mergeCells>
  <printOptions horizontalCentered="1"/>
  <pageMargins left="0.39370078740157483" right="0.39370078740157483" top="0.98425196850393704" bottom="0.39370078740157483" header="0" footer="0"/>
  <pageSetup paperSize="9" scale="8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sheetPr>
  <dimension ref="A1:N152"/>
  <sheetViews>
    <sheetView view="pageBreakPreview" topLeftCell="B1" zoomScale="115" zoomScaleNormal="70" zoomScaleSheetLayoutView="115" workbookViewId="0">
      <selection activeCell="K16" sqref="K16"/>
    </sheetView>
  </sheetViews>
  <sheetFormatPr defaultRowHeight="12.75" x14ac:dyDescent="0.2"/>
  <cols>
    <col min="1" max="1" width="10.5703125" style="410" customWidth="1"/>
    <col min="2" max="2" width="5.42578125" style="410" customWidth="1"/>
    <col min="3" max="3" width="22.85546875" style="410" customWidth="1"/>
    <col min="4" max="4" width="15" style="414" customWidth="1"/>
    <col min="5" max="5" width="9" style="415" customWidth="1"/>
    <col min="6" max="6" width="15" style="414" customWidth="1"/>
    <col min="7" max="7" width="8.42578125" style="415" customWidth="1"/>
    <col min="8" max="8" width="14.7109375" style="414" customWidth="1"/>
    <col min="9" max="9" width="8.5703125" style="415" customWidth="1"/>
    <col min="10" max="10" width="15.28515625" style="414" customWidth="1"/>
    <col min="11" max="11" width="8.5703125" style="415" customWidth="1"/>
    <col min="12" max="257" width="9.140625" style="410"/>
    <col min="258" max="258" width="6.28515625" style="410" customWidth="1"/>
    <col min="259" max="259" width="22.85546875" style="410" customWidth="1"/>
    <col min="260" max="260" width="15.5703125" style="410" customWidth="1"/>
    <col min="261" max="261" width="8.42578125" style="410" bestFit="1" customWidth="1"/>
    <col min="262" max="262" width="16" style="410" customWidth="1"/>
    <col min="263" max="263" width="8.42578125" style="410" customWidth="1"/>
    <col min="264" max="264" width="14.7109375" style="410" customWidth="1"/>
    <col min="265" max="265" width="8.5703125" style="410" customWidth="1"/>
    <col min="266" max="266" width="15.28515625" style="410" customWidth="1"/>
    <col min="267" max="267" width="8.5703125" style="410" customWidth="1"/>
    <col min="268" max="513" width="9.140625" style="410"/>
    <col min="514" max="514" width="6.28515625" style="410" customWidth="1"/>
    <col min="515" max="515" width="22.85546875" style="410" customWidth="1"/>
    <col min="516" max="516" width="15.5703125" style="410" customWidth="1"/>
    <col min="517" max="517" width="8.42578125" style="410" bestFit="1" customWidth="1"/>
    <col min="518" max="518" width="16" style="410" customWidth="1"/>
    <col min="519" max="519" width="8.42578125" style="410" customWidth="1"/>
    <col min="520" max="520" width="14.7109375" style="410" customWidth="1"/>
    <col min="521" max="521" width="8.5703125" style="410" customWidth="1"/>
    <col min="522" max="522" width="15.28515625" style="410" customWidth="1"/>
    <col min="523" max="523" width="8.5703125" style="410" customWidth="1"/>
    <col min="524" max="769" width="9.140625" style="410"/>
    <col min="770" max="770" width="6.28515625" style="410" customWidth="1"/>
    <col min="771" max="771" width="22.85546875" style="410" customWidth="1"/>
    <col min="772" max="772" width="15.5703125" style="410" customWidth="1"/>
    <col min="773" max="773" width="8.42578125" style="410" bestFit="1" customWidth="1"/>
    <col min="774" max="774" width="16" style="410" customWidth="1"/>
    <col min="775" max="775" width="8.42578125" style="410" customWidth="1"/>
    <col min="776" max="776" width="14.7109375" style="410" customWidth="1"/>
    <col min="777" max="777" width="8.5703125" style="410" customWidth="1"/>
    <col min="778" max="778" width="15.28515625" style="410" customWidth="1"/>
    <col min="779" max="779" width="8.5703125" style="410" customWidth="1"/>
    <col min="780" max="1025" width="9.140625" style="410"/>
    <col min="1026" max="1026" width="6.28515625" style="410" customWidth="1"/>
    <col min="1027" max="1027" width="22.85546875" style="410" customWidth="1"/>
    <col min="1028" max="1028" width="15.5703125" style="410" customWidth="1"/>
    <col min="1029" max="1029" width="8.42578125" style="410" bestFit="1" customWidth="1"/>
    <col min="1030" max="1030" width="16" style="410" customWidth="1"/>
    <col min="1031" max="1031" width="8.42578125" style="410" customWidth="1"/>
    <col min="1032" max="1032" width="14.7109375" style="410" customWidth="1"/>
    <col min="1033" max="1033" width="8.5703125" style="410" customWidth="1"/>
    <col min="1034" max="1034" width="15.28515625" style="410" customWidth="1"/>
    <col min="1035" max="1035" width="8.5703125" style="410" customWidth="1"/>
    <col min="1036" max="1281" width="9.140625" style="410"/>
    <col min="1282" max="1282" width="6.28515625" style="410" customWidth="1"/>
    <col min="1283" max="1283" width="22.85546875" style="410" customWidth="1"/>
    <col min="1284" max="1284" width="15.5703125" style="410" customWidth="1"/>
    <col min="1285" max="1285" width="8.42578125" style="410" bestFit="1" customWidth="1"/>
    <col min="1286" max="1286" width="16" style="410" customWidth="1"/>
    <col min="1287" max="1287" width="8.42578125" style="410" customWidth="1"/>
    <col min="1288" max="1288" width="14.7109375" style="410" customWidth="1"/>
    <col min="1289" max="1289" width="8.5703125" style="410" customWidth="1"/>
    <col min="1290" max="1290" width="15.28515625" style="410" customWidth="1"/>
    <col min="1291" max="1291" width="8.5703125" style="410" customWidth="1"/>
    <col min="1292" max="1537" width="9.140625" style="410"/>
    <col min="1538" max="1538" width="6.28515625" style="410" customWidth="1"/>
    <col min="1539" max="1539" width="22.85546875" style="410" customWidth="1"/>
    <col min="1540" max="1540" width="15.5703125" style="410" customWidth="1"/>
    <col min="1541" max="1541" width="8.42578125" style="410" bestFit="1" customWidth="1"/>
    <col min="1542" max="1542" width="16" style="410" customWidth="1"/>
    <col min="1543" max="1543" width="8.42578125" style="410" customWidth="1"/>
    <col min="1544" max="1544" width="14.7109375" style="410" customWidth="1"/>
    <col min="1545" max="1545" width="8.5703125" style="410" customWidth="1"/>
    <col min="1546" max="1546" width="15.28515625" style="410" customWidth="1"/>
    <col min="1547" max="1547" width="8.5703125" style="410" customWidth="1"/>
    <col min="1548" max="1793" width="9.140625" style="410"/>
    <col min="1794" max="1794" width="6.28515625" style="410" customWidth="1"/>
    <col min="1795" max="1795" width="22.85546875" style="410" customWidth="1"/>
    <col min="1796" max="1796" width="15.5703125" style="410" customWidth="1"/>
    <col min="1797" max="1797" width="8.42578125" style="410" bestFit="1" customWidth="1"/>
    <col min="1798" max="1798" width="16" style="410" customWidth="1"/>
    <col min="1799" max="1799" width="8.42578125" style="410" customWidth="1"/>
    <col min="1800" max="1800" width="14.7109375" style="410" customWidth="1"/>
    <col min="1801" max="1801" width="8.5703125" style="410" customWidth="1"/>
    <col min="1802" max="1802" width="15.28515625" style="410" customWidth="1"/>
    <col min="1803" max="1803" width="8.5703125" style="410" customWidth="1"/>
    <col min="1804" max="2049" width="9.140625" style="410"/>
    <col min="2050" max="2050" width="6.28515625" style="410" customWidth="1"/>
    <col min="2051" max="2051" width="22.85546875" style="410" customWidth="1"/>
    <col min="2052" max="2052" width="15.5703125" style="410" customWidth="1"/>
    <col min="2053" max="2053" width="8.42578125" style="410" bestFit="1" customWidth="1"/>
    <col min="2054" max="2054" width="16" style="410" customWidth="1"/>
    <col min="2055" max="2055" width="8.42578125" style="410" customWidth="1"/>
    <col min="2056" max="2056" width="14.7109375" style="410" customWidth="1"/>
    <col min="2057" max="2057" width="8.5703125" style="410" customWidth="1"/>
    <col min="2058" max="2058" width="15.28515625" style="410" customWidth="1"/>
    <col min="2059" max="2059" width="8.5703125" style="410" customWidth="1"/>
    <col min="2060" max="2305" width="9.140625" style="410"/>
    <col min="2306" max="2306" width="6.28515625" style="410" customWidth="1"/>
    <col min="2307" max="2307" width="22.85546875" style="410" customWidth="1"/>
    <col min="2308" max="2308" width="15.5703125" style="410" customWidth="1"/>
    <col min="2309" max="2309" width="8.42578125" style="410" bestFit="1" customWidth="1"/>
    <col min="2310" max="2310" width="16" style="410" customWidth="1"/>
    <col min="2311" max="2311" width="8.42578125" style="410" customWidth="1"/>
    <col min="2312" max="2312" width="14.7109375" style="410" customWidth="1"/>
    <col min="2313" max="2313" width="8.5703125" style="410" customWidth="1"/>
    <col min="2314" max="2314" width="15.28515625" style="410" customWidth="1"/>
    <col min="2315" max="2315" width="8.5703125" style="410" customWidth="1"/>
    <col min="2316" max="2561" width="9.140625" style="410"/>
    <col min="2562" max="2562" width="6.28515625" style="410" customWidth="1"/>
    <col min="2563" max="2563" width="22.85546875" style="410" customWidth="1"/>
    <col min="2564" max="2564" width="15.5703125" style="410" customWidth="1"/>
    <col min="2565" max="2565" width="8.42578125" style="410" bestFit="1" customWidth="1"/>
    <col min="2566" max="2566" width="16" style="410" customWidth="1"/>
    <col min="2567" max="2567" width="8.42578125" style="410" customWidth="1"/>
    <col min="2568" max="2568" width="14.7109375" style="410" customWidth="1"/>
    <col min="2569" max="2569" width="8.5703125" style="410" customWidth="1"/>
    <col min="2570" max="2570" width="15.28515625" style="410" customWidth="1"/>
    <col min="2571" max="2571" width="8.5703125" style="410" customWidth="1"/>
    <col min="2572" max="2817" width="9.140625" style="410"/>
    <col min="2818" max="2818" width="6.28515625" style="410" customWidth="1"/>
    <col min="2819" max="2819" width="22.85546875" style="410" customWidth="1"/>
    <col min="2820" max="2820" width="15.5703125" style="410" customWidth="1"/>
    <col min="2821" max="2821" width="8.42578125" style="410" bestFit="1" customWidth="1"/>
    <col min="2822" max="2822" width="16" style="410" customWidth="1"/>
    <col min="2823" max="2823" width="8.42578125" style="410" customWidth="1"/>
    <col min="2824" max="2824" width="14.7109375" style="410" customWidth="1"/>
    <col min="2825" max="2825" width="8.5703125" style="410" customWidth="1"/>
    <col min="2826" max="2826" width="15.28515625" style="410" customWidth="1"/>
    <col min="2827" max="2827" width="8.5703125" style="410" customWidth="1"/>
    <col min="2828" max="3073" width="9.140625" style="410"/>
    <col min="3074" max="3074" width="6.28515625" style="410" customWidth="1"/>
    <col min="3075" max="3075" width="22.85546875" style="410" customWidth="1"/>
    <col min="3076" max="3076" width="15.5703125" style="410" customWidth="1"/>
    <col min="3077" max="3077" width="8.42578125" style="410" bestFit="1" customWidth="1"/>
    <col min="3078" max="3078" width="16" style="410" customWidth="1"/>
    <col min="3079" max="3079" width="8.42578125" style="410" customWidth="1"/>
    <col min="3080" max="3080" width="14.7109375" style="410" customWidth="1"/>
    <col min="3081" max="3081" width="8.5703125" style="410" customWidth="1"/>
    <col min="3082" max="3082" width="15.28515625" style="410" customWidth="1"/>
    <col min="3083" max="3083" width="8.5703125" style="410" customWidth="1"/>
    <col min="3084" max="3329" width="9.140625" style="410"/>
    <col min="3330" max="3330" width="6.28515625" style="410" customWidth="1"/>
    <col min="3331" max="3331" width="22.85546875" style="410" customWidth="1"/>
    <col min="3332" max="3332" width="15.5703125" style="410" customWidth="1"/>
    <col min="3333" max="3333" width="8.42578125" style="410" bestFit="1" customWidth="1"/>
    <col min="3334" max="3334" width="16" style="410" customWidth="1"/>
    <col min="3335" max="3335" width="8.42578125" style="410" customWidth="1"/>
    <col min="3336" max="3336" width="14.7109375" style="410" customWidth="1"/>
    <col min="3337" max="3337" width="8.5703125" style="410" customWidth="1"/>
    <col min="3338" max="3338" width="15.28515625" style="410" customWidth="1"/>
    <col min="3339" max="3339" width="8.5703125" style="410" customWidth="1"/>
    <col min="3340" max="3585" width="9.140625" style="410"/>
    <col min="3586" max="3586" width="6.28515625" style="410" customWidth="1"/>
    <col min="3587" max="3587" width="22.85546875" style="410" customWidth="1"/>
    <col min="3588" max="3588" width="15.5703125" style="410" customWidth="1"/>
    <col min="3589" max="3589" width="8.42578125" style="410" bestFit="1" customWidth="1"/>
    <col min="3590" max="3590" width="16" style="410" customWidth="1"/>
    <col min="3591" max="3591" width="8.42578125" style="410" customWidth="1"/>
    <col min="3592" max="3592" width="14.7109375" style="410" customWidth="1"/>
    <col min="3593" max="3593" width="8.5703125" style="410" customWidth="1"/>
    <col min="3594" max="3594" width="15.28515625" style="410" customWidth="1"/>
    <col min="3595" max="3595" width="8.5703125" style="410" customWidth="1"/>
    <col min="3596" max="3841" width="9.140625" style="410"/>
    <col min="3842" max="3842" width="6.28515625" style="410" customWidth="1"/>
    <col min="3843" max="3843" width="22.85546875" style="410" customWidth="1"/>
    <col min="3844" max="3844" width="15.5703125" style="410" customWidth="1"/>
    <col min="3845" max="3845" width="8.42578125" style="410" bestFit="1" customWidth="1"/>
    <col min="3846" max="3846" width="16" style="410" customWidth="1"/>
    <col min="3847" max="3847" width="8.42578125" style="410" customWidth="1"/>
    <col min="3848" max="3848" width="14.7109375" style="410" customWidth="1"/>
    <col min="3849" max="3849" width="8.5703125" style="410" customWidth="1"/>
    <col min="3850" max="3850" width="15.28515625" style="410" customWidth="1"/>
    <col min="3851" max="3851" width="8.5703125" style="410" customWidth="1"/>
    <col min="3852" max="4097" width="9.140625" style="410"/>
    <col min="4098" max="4098" width="6.28515625" style="410" customWidth="1"/>
    <col min="4099" max="4099" width="22.85546875" style="410" customWidth="1"/>
    <col min="4100" max="4100" width="15.5703125" style="410" customWidth="1"/>
    <col min="4101" max="4101" width="8.42578125" style="410" bestFit="1" customWidth="1"/>
    <col min="4102" max="4102" width="16" style="410" customWidth="1"/>
    <col min="4103" max="4103" width="8.42578125" style="410" customWidth="1"/>
    <col min="4104" max="4104" width="14.7109375" style="410" customWidth="1"/>
    <col min="4105" max="4105" width="8.5703125" style="410" customWidth="1"/>
    <col min="4106" max="4106" width="15.28515625" style="410" customWidth="1"/>
    <col min="4107" max="4107" width="8.5703125" style="410" customWidth="1"/>
    <col min="4108" max="4353" width="9.140625" style="410"/>
    <col min="4354" max="4354" width="6.28515625" style="410" customWidth="1"/>
    <col min="4355" max="4355" width="22.85546875" style="410" customWidth="1"/>
    <col min="4356" max="4356" width="15.5703125" style="410" customWidth="1"/>
    <col min="4357" max="4357" width="8.42578125" style="410" bestFit="1" customWidth="1"/>
    <col min="4358" max="4358" width="16" style="410" customWidth="1"/>
    <col min="4359" max="4359" width="8.42578125" style="410" customWidth="1"/>
    <col min="4360" max="4360" width="14.7109375" style="410" customWidth="1"/>
    <col min="4361" max="4361" width="8.5703125" style="410" customWidth="1"/>
    <col min="4362" max="4362" width="15.28515625" style="410" customWidth="1"/>
    <col min="4363" max="4363" width="8.5703125" style="410" customWidth="1"/>
    <col min="4364" max="4609" width="9.140625" style="410"/>
    <col min="4610" max="4610" width="6.28515625" style="410" customWidth="1"/>
    <col min="4611" max="4611" width="22.85546875" style="410" customWidth="1"/>
    <col min="4612" max="4612" width="15.5703125" style="410" customWidth="1"/>
    <col min="4613" max="4613" width="8.42578125" style="410" bestFit="1" customWidth="1"/>
    <col min="4614" max="4614" width="16" style="410" customWidth="1"/>
    <col min="4615" max="4615" width="8.42578125" style="410" customWidth="1"/>
    <col min="4616" max="4616" width="14.7109375" style="410" customWidth="1"/>
    <col min="4617" max="4617" width="8.5703125" style="410" customWidth="1"/>
    <col min="4618" max="4618" width="15.28515625" style="410" customWidth="1"/>
    <col min="4619" max="4619" width="8.5703125" style="410" customWidth="1"/>
    <col min="4620" max="4865" width="9.140625" style="410"/>
    <col min="4866" max="4866" width="6.28515625" style="410" customWidth="1"/>
    <col min="4867" max="4867" width="22.85546875" style="410" customWidth="1"/>
    <col min="4868" max="4868" width="15.5703125" style="410" customWidth="1"/>
    <col min="4869" max="4869" width="8.42578125" style="410" bestFit="1" customWidth="1"/>
    <col min="4870" max="4870" width="16" style="410" customWidth="1"/>
    <col min="4871" max="4871" width="8.42578125" style="410" customWidth="1"/>
    <col min="4872" max="4872" width="14.7109375" style="410" customWidth="1"/>
    <col min="4873" max="4873" width="8.5703125" style="410" customWidth="1"/>
    <col min="4874" max="4874" width="15.28515625" style="410" customWidth="1"/>
    <col min="4875" max="4875" width="8.5703125" style="410" customWidth="1"/>
    <col min="4876" max="5121" width="9.140625" style="410"/>
    <col min="5122" max="5122" width="6.28515625" style="410" customWidth="1"/>
    <col min="5123" max="5123" width="22.85546875" style="410" customWidth="1"/>
    <col min="5124" max="5124" width="15.5703125" style="410" customWidth="1"/>
    <col min="5125" max="5125" width="8.42578125" style="410" bestFit="1" customWidth="1"/>
    <col min="5126" max="5126" width="16" style="410" customWidth="1"/>
    <col min="5127" max="5127" width="8.42578125" style="410" customWidth="1"/>
    <col min="5128" max="5128" width="14.7109375" style="410" customWidth="1"/>
    <col min="5129" max="5129" width="8.5703125" style="410" customWidth="1"/>
    <col min="5130" max="5130" width="15.28515625" style="410" customWidth="1"/>
    <col min="5131" max="5131" width="8.5703125" style="410" customWidth="1"/>
    <col min="5132" max="5377" width="9.140625" style="410"/>
    <col min="5378" max="5378" width="6.28515625" style="410" customWidth="1"/>
    <col min="5379" max="5379" width="22.85546875" style="410" customWidth="1"/>
    <col min="5380" max="5380" width="15.5703125" style="410" customWidth="1"/>
    <col min="5381" max="5381" width="8.42578125" style="410" bestFit="1" customWidth="1"/>
    <col min="5382" max="5382" width="16" style="410" customWidth="1"/>
    <col min="5383" max="5383" width="8.42578125" style="410" customWidth="1"/>
    <col min="5384" max="5384" width="14.7109375" style="410" customWidth="1"/>
    <col min="5385" max="5385" width="8.5703125" style="410" customWidth="1"/>
    <col min="5386" max="5386" width="15.28515625" style="410" customWidth="1"/>
    <col min="5387" max="5387" width="8.5703125" style="410" customWidth="1"/>
    <col min="5388" max="5633" width="9.140625" style="410"/>
    <col min="5634" max="5634" width="6.28515625" style="410" customWidth="1"/>
    <col min="5635" max="5635" width="22.85546875" style="410" customWidth="1"/>
    <col min="5636" max="5636" width="15.5703125" style="410" customWidth="1"/>
    <col min="5637" max="5637" width="8.42578125" style="410" bestFit="1" customWidth="1"/>
    <col min="5638" max="5638" width="16" style="410" customWidth="1"/>
    <col min="5639" max="5639" width="8.42578125" style="410" customWidth="1"/>
    <col min="5640" max="5640" width="14.7109375" style="410" customWidth="1"/>
    <col min="5641" max="5641" width="8.5703125" style="410" customWidth="1"/>
    <col min="5642" max="5642" width="15.28515625" style="410" customWidth="1"/>
    <col min="5643" max="5643" width="8.5703125" style="410" customWidth="1"/>
    <col min="5644" max="5889" width="9.140625" style="410"/>
    <col min="5890" max="5890" width="6.28515625" style="410" customWidth="1"/>
    <col min="5891" max="5891" width="22.85546875" style="410" customWidth="1"/>
    <col min="5892" max="5892" width="15.5703125" style="410" customWidth="1"/>
    <col min="5893" max="5893" width="8.42578125" style="410" bestFit="1" customWidth="1"/>
    <col min="5894" max="5894" width="16" style="410" customWidth="1"/>
    <col min="5895" max="5895" width="8.42578125" style="410" customWidth="1"/>
    <col min="5896" max="5896" width="14.7109375" style="410" customWidth="1"/>
    <col min="5897" max="5897" width="8.5703125" style="410" customWidth="1"/>
    <col min="5898" max="5898" width="15.28515625" style="410" customWidth="1"/>
    <col min="5899" max="5899" width="8.5703125" style="410" customWidth="1"/>
    <col min="5900" max="6145" width="9.140625" style="410"/>
    <col min="6146" max="6146" width="6.28515625" style="410" customWidth="1"/>
    <col min="6147" max="6147" width="22.85546875" style="410" customWidth="1"/>
    <col min="6148" max="6148" width="15.5703125" style="410" customWidth="1"/>
    <col min="6149" max="6149" width="8.42578125" style="410" bestFit="1" customWidth="1"/>
    <col min="6150" max="6150" width="16" style="410" customWidth="1"/>
    <col min="6151" max="6151" width="8.42578125" style="410" customWidth="1"/>
    <col min="6152" max="6152" width="14.7109375" style="410" customWidth="1"/>
    <col min="6153" max="6153" width="8.5703125" style="410" customWidth="1"/>
    <col min="6154" max="6154" width="15.28515625" style="410" customWidth="1"/>
    <col min="6155" max="6155" width="8.5703125" style="410" customWidth="1"/>
    <col min="6156" max="6401" width="9.140625" style="410"/>
    <col min="6402" max="6402" width="6.28515625" style="410" customWidth="1"/>
    <col min="6403" max="6403" width="22.85546875" style="410" customWidth="1"/>
    <col min="6404" max="6404" width="15.5703125" style="410" customWidth="1"/>
    <col min="6405" max="6405" width="8.42578125" style="410" bestFit="1" customWidth="1"/>
    <col min="6406" max="6406" width="16" style="410" customWidth="1"/>
    <col min="6407" max="6407" width="8.42578125" style="410" customWidth="1"/>
    <col min="6408" max="6408" width="14.7109375" style="410" customWidth="1"/>
    <col min="6409" max="6409" width="8.5703125" style="410" customWidth="1"/>
    <col min="6410" max="6410" width="15.28515625" style="410" customWidth="1"/>
    <col min="6411" max="6411" width="8.5703125" style="410" customWidth="1"/>
    <col min="6412" max="6657" width="9.140625" style="410"/>
    <col min="6658" max="6658" width="6.28515625" style="410" customWidth="1"/>
    <col min="6659" max="6659" width="22.85546875" style="410" customWidth="1"/>
    <col min="6660" max="6660" width="15.5703125" style="410" customWidth="1"/>
    <col min="6661" max="6661" width="8.42578125" style="410" bestFit="1" customWidth="1"/>
    <col min="6662" max="6662" width="16" style="410" customWidth="1"/>
    <col min="6663" max="6663" width="8.42578125" style="410" customWidth="1"/>
    <col min="6664" max="6664" width="14.7109375" style="410" customWidth="1"/>
    <col min="6665" max="6665" width="8.5703125" style="410" customWidth="1"/>
    <col min="6666" max="6666" width="15.28515625" style="410" customWidth="1"/>
    <col min="6667" max="6667" width="8.5703125" style="410" customWidth="1"/>
    <col min="6668" max="6913" width="9.140625" style="410"/>
    <col min="6914" max="6914" width="6.28515625" style="410" customWidth="1"/>
    <col min="6915" max="6915" width="22.85546875" style="410" customWidth="1"/>
    <col min="6916" max="6916" width="15.5703125" style="410" customWidth="1"/>
    <col min="6917" max="6917" width="8.42578125" style="410" bestFit="1" customWidth="1"/>
    <col min="6918" max="6918" width="16" style="410" customWidth="1"/>
    <col min="6919" max="6919" width="8.42578125" style="410" customWidth="1"/>
    <col min="6920" max="6920" width="14.7109375" style="410" customWidth="1"/>
    <col min="6921" max="6921" width="8.5703125" style="410" customWidth="1"/>
    <col min="6922" max="6922" width="15.28515625" style="410" customWidth="1"/>
    <col min="6923" max="6923" width="8.5703125" style="410" customWidth="1"/>
    <col min="6924" max="7169" width="9.140625" style="410"/>
    <col min="7170" max="7170" width="6.28515625" style="410" customWidth="1"/>
    <col min="7171" max="7171" width="22.85546875" style="410" customWidth="1"/>
    <col min="7172" max="7172" width="15.5703125" style="410" customWidth="1"/>
    <col min="7173" max="7173" width="8.42578125" style="410" bestFit="1" customWidth="1"/>
    <col min="7174" max="7174" width="16" style="410" customWidth="1"/>
    <col min="7175" max="7175" width="8.42578125" style="410" customWidth="1"/>
    <col min="7176" max="7176" width="14.7109375" style="410" customWidth="1"/>
    <col min="7177" max="7177" width="8.5703125" style="410" customWidth="1"/>
    <col min="7178" max="7178" width="15.28515625" style="410" customWidth="1"/>
    <col min="7179" max="7179" width="8.5703125" style="410" customWidth="1"/>
    <col min="7180" max="7425" width="9.140625" style="410"/>
    <col min="7426" max="7426" width="6.28515625" style="410" customWidth="1"/>
    <col min="7427" max="7427" width="22.85546875" style="410" customWidth="1"/>
    <col min="7428" max="7428" width="15.5703125" style="410" customWidth="1"/>
    <col min="7429" max="7429" width="8.42578125" style="410" bestFit="1" customWidth="1"/>
    <col min="7430" max="7430" width="16" style="410" customWidth="1"/>
    <col min="7431" max="7431" width="8.42578125" style="410" customWidth="1"/>
    <col min="7432" max="7432" width="14.7109375" style="410" customWidth="1"/>
    <col min="7433" max="7433" width="8.5703125" style="410" customWidth="1"/>
    <col min="7434" max="7434" width="15.28515625" style="410" customWidth="1"/>
    <col min="7435" max="7435" width="8.5703125" style="410" customWidth="1"/>
    <col min="7436" max="7681" width="9.140625" style="410"/>
    <col min="7682" max="7682" width="6.28515625" style="410" customWidth="1"/>
    <col min="7683" max="7683" width="22.85546875" style="410" customWidth="1"/>
    <col min="7684" max="7684" width="15.5703125" style="410" customWidth="1"/>
    <col min="7685" max="7685" width="8.42578125" style="410" bestFit="1" customWidth="1"/>
    <col min="7686" max="7686" width="16" style="410" customWidth="1"/>
    <col min="7687" max="7687" width="8.42578125" style="410" customWidth="1"/>
    <col min="7688" max="7688" width="14.7109375" style="410" customWidth="1"/>
    <col min="7689" max="7689" width="8.5703125" style="410" customWidth="1"/>
    <col min="7690" max="7690" width="15.28515625" style="410" customWidth="1"/>
    <col min="7691" max="7691" width="8.5703125" style="410" customWidth="1"/>
    <col min="7692" max="7937" width="9.140625" style="410"/>
    <col min="7938" max="7938" width="6.28515625" style="410" customWidth="1"/>
    <col min="7939" max="7939" width="22.85546875" style="410" customWidth="1"/>
    <col min="7940" max="7940" width="15.5703125" style="410" customWidth="1"/>
    <col min="7941" max="7941" width="8.42578125" style="410" bestFit="1" customWidth="1"/>
    <col min="7942" max="7942" width="16" style="410" customWidth="1"/>
    <col min="7943" max="7943" width="8.42578125" style="410" customWidth="1"/>
    <col min="7944" max="7944" width="14.7109375" style="410" customWidth="1"/>
    <col min="7945" max="7945" width="8.5703125" style="410" customWidth="1"/>
    <col min="7946" max="7946" width="15.28515625" style="410" customWidth="1"/>
    <col min="7947" max="7947" width="8.5703125" style="410" customWidth="1"/>
    <col min="7948" max="8193" width="9.140625" style="410"/>
    <col min="8194" max="8194" width="6.28515625" style="410" customWidth="1"/>
    <col min="8195" max="8195" width="22.85546875" style="410" customWidth="1"/>
    <col min="8196" max="8196" width="15.5703125" style="410" customWidth="1"/>
    <col min="8197" max="8197" width="8.42578125" style="410" bestFit="1" customWidth="1"/>
    <col min="8198" max="8198" width="16" style="410" customWidth="1"/>
    <col min="8199" max="8199" width="8.42578125" style="410" customWidth="1"/>
    <col min="8200" max="8200" width="14.7109375" style="410" customWidth="1"/>
    <col min="8201" max="8201" width="8.5703125" style="410" customWidth="1"/>
    <col min="8202" max="8202" width="15.28515625" style="410" customWidth="1"/>
    <col min="8203" max="8203" width="8.5703125" style="410" customWidth="1"/>
    <col min="8204" max="8449" width="9.140625" style="410"/>
    <col min="8450" max="8450" width="6.28515625" style="410" customWidth="1"/>
    <col min="8451" max="8451" width="22.85546875" style="410" customWidth="1"/>
    <col min="8452" max="8452" width="15.5703125" style="410" customWidth="1"/>
    <col min="8453" max="8453" width="8.42578125" style="410" bestFit="1" customWidth="1"/>
    <col min="8454" max="8454" width="16" style="410" customWidth="1"/>
    <col min="8455" max="8455" width="8.42578125" style="410" customWidth="1"/>
    <col min="8456" max="8456" width="14.7109375" style="410" customWidth="1"/>
    <col min="8457" max="8457" width="8.5703125" style="410" customWidth="1"/>
    <col min="8458" max="8458" width="15.28515625" style="410" customWidth="1"/>
    <col min="8459" max="8459" width="8.5703125" style="410" customWidth="1"/>
    <col min="8460" max="8705" width="9.140625" style="410"/>
    <col min="8706" max="8706" width="6.28515625" style="410" customWidth="1"/>
    <col min="8707" max="8707" width="22.85546875" style="410" customWidth="1"/>
    <col min="8708" max="8708" width="15.5703125" style="410" customWidth="1"/>
    <col min="8709" max="8709" width="8.42578125" style="410" bestFit="1" customWidth="1"/>
    <col min="8710" max="8710" width="16" style="410" customWidth="1"/>
    <col min="8711" max="8711" width="8.42578125" style="410" customWidth="1"/>
    <col min="8712" max="8712" width="14.7109375" style="410" customWidth="1"/>
    <col min="8713" max="8713" width="8.5703125" style="410" customWidth="1"/>
    <col min="8714" max="8714" width="15.28515625" style="410" customWidth="1"/>
    <col min="8715" max="8715" width="8.5703125" style="410" customWidth="1"/>
    <col min="8716" max="8961" width="9.140625" style="410"/>
    <col min="8962" max="8962" width="6.28515625" style="410" customWidth="1"/>
    <col min="8963" max="8963" width="22.85546875" style="410" customWidth="1"/>
    <col min="8964" max="8964" width="15.5703125" style="410" customWidth="1"/>
    <col min="8965" max="8965" width="8.42578125" style="410" bestFit="1" customWidth="1"/>
    <col min="8966" max="8966" width="16" style="410" customWidth="1"/>
    <col min="8967" max="8967" width="8.42578125" style="410" customWidth="1"/>
    <col min="8968" max="8968" width="14.7109375" style="410" customWidth="1"/>
    <col min="8969" max="8969" width="8.5703125" style="410" customWidth="1"/>
    <col min="8970" max="8970" width="15.28515625" style="410" customWidth="1"/>
    <col min="8971" max="8971" width="8.5703125" style="410" customWidth="1"/>
    <col min="8972" max="9217" width="9.140625" style="410"/>
    <col min="9218" max="9218" width="6.28515625" style="410" customWidth="1"/>
    <col min="9219" max="9219" width="22.85546875" style="410" customWidth="1"/>
    <col min="9220" max="9220" width="15.5703125" style="410" customWidth="1"/>
    <col min="9221" max="9221" width="8.42578125" style="410" bestFit="1" customWidth="1"/>
    <col min="9222" max="9222" width="16" style="410" customWidth="1"/>
    <col min="9223" max="9223" width="8.42578125" style="410" customWidth="1"/>
    <col min="9224" max="9224" width="14.7109375" style="410" customWidth="1"/>
    <col min="9225" max="9225" width="8.5703125" style="410" customWidth="1"/>
    <col min="9226" max="9226" width="15.28515625" style="410" customWidth="1"/>
    <col min="9227" max="9227" width="8.5703125" style="410" customWidth="1"/>
    <col min="9228" max="9473" width="9.140625" style="410"/>
    <col min="9474" max="9474" width="6.28515625" style="410" customWidth="1"/>
    <col min="9475" max="9475" width="22.85546875" style="410" customWidth="1"/>
    <col min="9476" max="9476" width="15.5703125" style="410" customWidth="1"/>
    <col min="9477" max="9477" width="8.42578125" style="410" bestFit="1" customWidth="1"/>
    <col min="9478" max="9478" width="16" style="410" customWidth="1"/>
    <col min="9479" max="9479" width="8.42578125" style="410" customWidth="1"/>
    <col min="9480" max="9480" width="14.7109375" style="410" customWidth="1"/>
    <col min="9481" max="9481" width="8.5703125" style="410" customWidth="1"/>
    <col min="9482" max="9482" width="15.28515625" style="410" customWidth="1"/>
    <col min="9483" max="9483" width="8.5703125" style="410" customWidth="1"/>
    <col min="9484" max="9729" width="9.140625" style="410"/>
    <col min="9730" max="9730" width="6.28515625" style="410" customWidth="1"/>
    <col min="9731" max="9731" width="22.85546875" style="410" customWidth="1"/>
    <col min="9732" max="9732" width="15.5703125" style="410" customWidth="1"/>
    <col min="9733" max="9733" width="8.42578125" style="410" bestFit="1" customWidth="1"/>
    <col min="9734" max="9734" width="16" style="410" customWidth="1"/>
    <col min="9735" max="9735" width="8.42578125" style="410" customWidth="1"/>
    <col min="9736" max="9736" width="14.7109375" style="410" customWidth="1"/>
    <col min="9737" max="9737" width="8.5703125" style="410" customWidth="1"/>
    <col min="9738" max="9738" width="15.28515625" style="410" customWidth="1"/>
    <col min="9739" max="9739" width="8.5703125" style="410" customWidth="1"/>
    <col min="9740" max="9985" width="9.140625" style="410"/>
    <col min="9986" max="9986" width="6.28515625" style="410" customWidth="1"/>
    <col min="9987" max="9987" width="22.85546875" style="410" customWidth="1"/>
    <col min="9988" max="9988" width="15.5703125" style="410" customWidth="1"/>
    <col min="9989" max="9989" width="8.42578125" style="410" bestFit="1" customWidth="1"/>
    <col min="9990" max="9990" width="16" style="410" customWidth="1"/>
    <col min="9991" max="9991" width="8.42578125" style="410" customWidth="1"/>
    <col min="9992" max="9992" width="14.7109375" style="410" customWidth="1"/>
    <col min="9993" max="9993" width="8.5703125" style="410" customWidth="1"/>
    <col min="9994" max="9994" width="15.28515625" style="410" customWidth="1"/>
    <col min="9995" max="9995" width="8.5703125" style="410" customWidth="1"/>
    <col min="9996" max="10241" width="9.140625" style="410"/>
    <col min="10242" max="10242" width="6.28515625" style="410" customWidth="1"/>
    <col min="10243" max="10243" width="22.85546875" style="410" customWidth="1"/>
    <col min="10244" max="10244" width="15.5703125" style="410" customWidth="1"/>
    <col min="10245" max="10245" width="8.42578125" style="410" bestFit="1" customWidth="1"/>
    <col min="10246" max="10246" width="16" style="410" customWidth="1"/>
    <col min="10247" max="10247" width="8.42578125" style="410" customWidth="1"/>
    <col min="10248" max="10248" width="14.7109375" style="410" customWidth="1"/>
    <col min="10249" max="10249" width="8.5703125" style="410" customWidth="1"/>
    <col min="10250" max="10250" width="15.28515625" style="410" customWidth="1"/>
    <col min="10251" max="10251" width="8.5703125" style="410" customWidth="1"/>
    <col min="10252" max="10497" width="9.140625" style="410"/>
    <col min="10498" max="10498" width="6.28515625" style="410" customWidth="1"/>
    <col min="10499" max="10499" width="22.85546875" style="410" customWidth="1"/>
    <col min="10500" max="10500" width="15.5703125" style="410" customWidth="1"/>
    <col min="10501" max="10501" width="8.42578125" style="410" bestFit="1" customWidth="1"/>
    <col min="10502" max="10502" width="16" style="410" customWidth="1"/>
    <col min="10503" max="10503" width="8.42578125" style="410" customWidth="1"/>
    <col min="10504" max="10504" width="14.7109375" style="410" customWidth="1"/>
    <col min="10505" max="10505" width="8.5703125" style="410" customWidth="1"/>
    <col min="10506" max="10506" width="15.28515625" style="410" customWidth="1"/>
    <col min="10507" max="10507" width="8.5703125" style="410" customWidth="1"/>
    <col min="10508" max="10753" width="9.140625" style="410"/>
    <col min="10754" max="10754" width="6.28515625" style="410" customWidth="1"/>
    <col min="10755" max="10755" width="22.85546875" style="410" customWidth="1"/>
    <col min="10756" max="10756" width="15.5703125" style="410" customWidth="1"/>
    <col min="10757" max="10757" width="8.42578125" style="410" bestFit="1" customWidth="1"/>
    <col min="10758" max="10758" width="16" style="410" customWidth="1"/>
    <col min="10759" max="10759" width="8.42578125" style="410" customWidth="1"/>
    <col min="10760" max="10760" width="14.7109375" style="410" customWidth="1"/>
    <col min="10761" max="10761" width="8.5703125" style="410" customWidth="1"/>
    <col min="10762" max="10762" width="15.28515625" style="410" customWidth="1"/>
    <col min="10763" max="10763" width="8.5703125" style="410" customWidth="1"/>
    <col min="10764" max="11009" width="9.140625" style="410"/>
    <col min="11010" max="11010" width="6.28515625" style="410" customWidth="1"/>
    <col min="11011" max="11011" width="22.85546875" style="410" customWidth="1"/>
    <col min="11012" max="11012" width="15.5703125" style="410" customWidth="1"/>
    <col min="11013" max="11013" width="8.42578125" style="410" bestFit="1" customWidth="1"/>
    <col min="11014" max="11014" width="16" style="410" customWidth="1"/>
    <col min="11015" max="11015" width="8.42578125" style="410" customWidth="1"/>
    <col min="11016" max="11016" width="14.7109375" style="410" customWidth="1"/>
    <col min="11017" max="11017" width="8.5703125" style="410" customWidth="1"/>
    <col min="11018" max="11018" width="15.28515625" style="410" customWidth="1"/>
    <col min="11019" max="11019" width="8.5703125" style="410" customWidth="1"/>
    <col min="11020" max="11265" width="9.140625" style="410"/>
    <col min="11266" max="11266" width="6.28515625" style="410" customWidth="1"/>
    <col min="11267" max="11267" width="22.85546875" style="410" customWidth="1"/>
    <col min="11268" max="11268" width="15.5703125" style="410" customWidth="1"/>
    <col min="11269" max="11269" width="8.42578125" style="410" bestFit="1" customWidth="1"/>
    <col min="11270" max="11270" width="16" style="410" customWidth="1"/>
    <col min="11271" max="11271" width="8.42578125" style="410" customWidth="1"/>
    <col min="11272" max="11272" width="14.7109375" style="410" customWidth="1"/>
    <col min="11273" max="11273" width="8.5703125" style="410" customWidth="1"/>
    <col min="11274" max="11274" width="15.28515625" style="410" customWidth="1"/>
    <col min="11275" max="11275" width="8.5703125" style="410" customWidth="1"/>
    <col min="11276" max="11521" width="9.140625" style="410"/>
    <col min="11522" max="11522" width="6.28515625" style="410" customWidth="1"/>
    <col min="11523" max="11523" width="22.85546875" style="410" customWidth="1"/>
    <col min="11524" max="11524" width="15.5703125" style="410" customWidth="1"/>
    <col min="11525" max="11525" width="8.42578125" style="410" bestFit="1" customWidth="1"/>
    <col min="11526" max="11526" width="16" style="410" customWidth="1"/>
    <col min="11527" max="11527" width="8.42578125" style="410" customWidth="1"/>
    <col min="11528" max="11528" width="14.7109375" style="410" customWidth="1"/>
    <col min="11529" max="11529" width="8.5703125" style="410" customWidth="1"/>
    <col min="11530" max="11530" width="15.28515625" style="410" customWidth="1"/>
    <col min="11531" max="11531" width="8.5703125" style="410" customWidth="1"/>
    <col min="11532" max="11777" width="9.140625" style="410"/>
    <col min="11778" max="11778" width="6.28515625" style="410" customWidth="1"/>
    <col min="11779" max="11779" width="22.85546875" style="410" customWidth="1"/>
    <col min="11780" max="11780" width="15.5703125" style="410" customWidth="1"/>
    <col min="11781" max="11781" width="8.42578125" style="410" bestFit="1" customWidth="1"/>
    <col min="11782" max="11782" width="16" style="410" customWidth="1"/>
    <col min="11783" max="11783" width="8.42578125" style="410" customWidth="1"/>
    <col min="11784" max="11784" width="14.7109375" style="410" customWidth="1"/>
    <col min="11785" max="11785" width="8.5703125" style="410" customWidth="1"/>
    <col min="11786" max="11786" width="15.28515625" style="410" customWidth="1"/>
    <col min="11787" max="11787" width="8.5703125" style="410" customWidth="1"/>
    <col min="11788" max="12033" width="9.140625" style="410"/>
    <col min="12034" max="12034" width="6.28515625" style="410" customWidth="1"/>
    <col min="12035" max="12035" width="22.85546875" style="410" customWidth="1"/>
    <col min="12036" max="12036" width="15.5703125" style="410" customWidth="1"/>
    <col min="12037" max="12037" width="8.42578125" style="410" bestFit="1" customWidth="1"/>
    <col min="12038" max="12038" width="16" style="410" customWidth="1"/>
    <col min="12039" max="12039" width="8.42578125" style="410" customWidth="1"/>
    <col min="12040" max="12040" width="14.7109375" style="410" customWidth="1"/>
    <col min="12041" max="12041" width="8.5703125" style="410" customWidth="1"/>
    <col min="12042" max="12042" width="15.28515625" style="410" customWidth="1"/>
    <col min="12043" max="12043" width="8.5703125" style="410" customWidth="1"/>
    <col min="12044" max="12289" width="9.140625" style="410"/>
    <col min="12290" max="12290" width="6.28515625" style="410" customWidth="1"/>
    <col min="12291" max="12291" width="22.85546875" style="410" customWidth="1"/>
    <col min="12292" max="12292" width="15.5703125" style="410" customWidth="1"/>
    <col min="12293" max="12293" width="8.42578125" style="410" bestFit="1" customWidth="1"/>
    <col min="12294" max="12294" width="16" style="410" customWidth="1"/>
    <col min="12295" max="12295" width="8.42578125" style="410" customWidth="1"/>
    <col min="12296" max="12296" width="14.7109375" style="410" customWidth="1"/>
    <col min="12297" max="12297" width="8.5703125" style="410" customWidth="1"/>
    <col min="12298" max="12298" width="15.28515625" style="410" customWidth="1"/>
    <col min="12299" max="12299" width="8.5703125" style="410" customWidth="1"/>
    <col min="12300" max="12545" width="9.140625" style="410"/>
    <col min="12546" max="12546" width="6.28515625" style="410" customWidth="1"/>
    <col min="12547" max="12547" width="22.85546875" style="410" customWidth="1"/>
    <col min="12548" max="12548" width="15.5703125" style="410" customWidth="1"/>
    <col min="12549" max="12549" width="8.42578125" style="410" bestFit="1" customWidth="1"/>
    <col min="12550" max="12550" width="16" style="410" customWidth="1"/>
    <col min="12551" max="12551" width="8.42578125" style="410" customWidth="1"/>
    <col min="12552" max="12552" width="14.7109375" style="410" customWidth="1"/>
    <col min="12553" max="12553" width="8.5703125" style="410" customWidth="1"/>
    <col min="12554" max="12554" width="15.28515625" style="410" customWidth="1"/>
    <col min="12555" max="12555" width="8.5703125" style="410" customWidth="1"/>
    <col min="12556" max="12801" width="9.140625" style="410"/>
    <col min="12802" max="12802" width="6.28515625" style="410" customWidth="1"/>
    <col min="12803" max="12803" width="22.85546875" style="410" customWidth="1"/>
    <col min="12804" max="12804" width="15.5703125" style="410" customWidth="1"/>
    <col min="12805" max="12805" width="8.42578125" style="410" bestFit="1" customWidth="1"/>
    <col min="12806" max="12806" width="16" style="410" customWidth="1"/>
    <col min="12807" max="12807" width="8.42578125" style="410" customWidth="1"/>
    <col min="12808" max="12808" width="14.7109375" style="410" customWidth="1"/>
    <col min="12809" max="12809" width="8.5703125" style="410" customWidth="1"/>
    <col min="12810" max="12810" width="15.28515625" style="410" customWidth="1"/>
    <col min="12811" max="12811" width="8.5703125" style="410" customWidth="1"/>
    <col min="12812" max="13057" width="9.140625" style="410"/>
    <col min="13058" max="13058" width="6.28515625" style="410" customWidth="1"/>
    <col min="13059" max="13059" width="22.85546875" style="410" customWidth="1"/>
    <col min="13060" max="13060" width="15.5703125" style="410" customWidth="1"/>
    <col min="13061" max="13061" width="8.42578125" style="410" bestFit="1" customWidth="1"/>
    <col min="13062" max="13062" width="16" style="410" customWidth="1"/>
    <col min="13063" max="13063" width="8.42578125" style="410" customWidth="1"/>
    <col min="13064" max="13064" width="14.7109375" style="410" customWidth="1"/>
    <col min="13065" max="13065" width="8.5703125" style="410" customWidth="1"/>
    <col min="13066" max="13066" width="15.28515625" style="410" customWidth="1"/>
    <col min="13067" max="13067" width="8.5703125" style="410" customWidth="1"/>
    <col min="13068" max="13313" width="9.140625" style="410"/>
    <col min="13314" max="13314" width="6.28515625" style="410" customWidth="1"/>
    <col min="13315" max="13315" width="22.85546875" style="410" customWidth="1"/>
    <col min="13316" max="13316" width="15.5703125" style="410" customWidth="1"/>
    <col min="13317" max="13317" width="8.42578125" style="410" bestFit="1" customWidth="1"/>
    <col min="13318" max="13318" width="16" style="410" customWidth="1"/>
    <col min="13319" max="13319" width="8.42578125" style="410" customWidth="1"/>
    <col min="13320" max="13320" width="14.7109375" style="410" customWidth="1"/>
    <col min="13321" max="13321" width="8.5703125" style="410" customWidth="1"/>
    <col min="13322" max="13322" width="15.28515625" style="410" customWidth="1"/>
    <col min="13323" max="13323" width="8.5703125" style="410" customWidth="1"/>
    <col min="13324" max="13569" width="9.140625" style="410"/>
    <col min="13570" max="13570" width="6.28515625" style="410" customWidth="1"/>
    <col min="13571" max="13571" width="22.85546875" style="410" customWidth="1"/>
    <col min="13572" max="13572" width="15.5703125" style="410" customWidth="1"/>
    <col min="13573" max="13573" width="8.42578125" style="410" bestFit="1" customWidth="1"/>
    <col min="13574" max="13574" width="16" style="410" customWidth="1"/>
    <col min="13575" max="13575" width="8.42578125" style="410" customWidth="1"/>
    <col min="13576" max="13576" width="14.7109375" style="410" customWidth="1"/>
    <col min="13577" max="13577" width="8.5703125" style="410" customWidth="1"/>
    <col min="13578" max="13578" width="15.28515625" style="410" customWidth="1"/>
    <col min="13579" max="13579" width="8.5703125" style="410" customWidth="1"/>
    <col min="13580" max="13825" width="9.140625" style="410"/>
    <col min="13826" max="13826" width="6.28515625" style="410" customWidth="1"/>
    <col min="13827" max="13827" width="22.85546875" style="410" customWidth="1"/>
    <col min="13828" max="13828" width="15.5703125" style="410" customWidth="1"/>
    <col min="13829" max="13829" width="8.42578125" style="410" bestFit="1" customWidth="1"/>
    <col min="13830" max="13830" width="16" style="410" customWidth="1"/>
    <col min="13831" max="13831" width="8.42578125" style="410" customWidth="1"/>
    <col min="13832" max="13832" width="14.7109375" style="410" customWidth="1"/>
    <col min="13833" max="13833" width="8.5703125" style="410" customWidth="1"/>
    <col min="13834" max="13834" width="15.28515625" style="410" customWidth="1"/>
    <col min="13835" max="13835" width="8.5703125" style="410" customWidth="1"/>
    <col min="13836" max="14081" width="9.140625" style="410"/>
    <col min="14082" max="14082" width="6.28515625" style="410" customWidth="1"/>
    <col min="14083" max="14083" width="22.85546875" style="410" customWidth="1"/>
    <col min="14084" max="14084" width="15.5703125" style="410" customWidth="1"/>
    <col min="14085" max="14085" width="8.42578125" style="410" bestFit="1" customWidth="1"/>
    <col min="14086" max="14086" width="16" style="410" customWidth="1"/>
    <col min="14087" max="14087" width="8.42578125" style="410" customWidth="1"/>
    <col min="14088" max="14088" width="14.7109375" style="410" customWidth="1"/>
    <col min="14089" max="14089" width="8.5703125" style="410" customWidth="1"/>
    <col min="14090" max="14090" width="15.28515625" style="410" customWidth="1"/>
    <col min="14091" max="14091" width="8.5703125" style="410" customWidth="1"/>
    <col min="14092" max="14337" width="9.140625" style="410"/>
    <col min="14338" max="14338" width="6.28515625" style="410" customWidth="1"/>
    <col min="14339" max="14339" width="22.85546875" style="410" customWidth="1"/>
    <col min="14340" max="14340" width="15.5703125" style="410" customWidth="1"/>
    <col min="14341" max="14341" width="8.42578125" style="410" bestFit="1" customWidth="1"/>
    <col min="14342" max="14342" width="16" style="410" customWidth="1"/>
    <col min="14343" max="14343" width="8.42578125" style="410" customWidth="1"/>
    <col min="14344" max="14344" width="14.7109375" style="410" customWidth="1"/>
    <col min="14345" max="14345" width="8.5703125" style="410" customWidth="1"/>
    <col min="14346" max="14346" width="15.28515625" style="410" customWidth="1"/>
    <col min="14347" max="14347" width="8.5703125" style="410" customWidth="1"/>
    <col min="14348" max="14593" width="9.140625" style="410"/>
    <col min="14594" max="14594" width="6.28515625" style="410" customWidth="1"/>
    <col min="14595" max="14595" width="22.85546875" style="410" customWidth="1"/>
    <col min="14596" max="14596" width="15.5703125" style="410" customWidth="1"/>
    <col min="14597" max="14597" width="8.42578125" style="410" bestFit="1" customWidth="1"/>
    <col min="14598" max="14598" width="16" style="410" customWidth="1"/>
    <col min="14599" max="14599" width="8.42578125" style="410" customWidth="1"/>
    <col min="14600" max="14600" width="14.7109375" style="410" customWidth="1"/>
    <col min="14601" max="14601" width="8.5703125" style="410" customWidth="1"/>
    <col min="14602" max="14602" width="15.28515625" style="410" customWidth="1"/>
    <col min="14603" max="14603" width="8.5703125" style="410" customWidth="1"/>
    <col min="14604" max="14849" width="9.140625" style="410"/>
    <col min="14850" max="14850" width="6.28515625" style="410" customWidth="1"/>
    <col min="14851" max="14851" width="22.85546875" style="410" customWidth="1"/>
    <col min="14852" max="14852" width="15.5703125" style="410" customWidth="1"/>
    <col min="14853" max="14853" width="8.42578125" style="410" bestFit="1" customWidth="1"/>
    <col min="14854" max="14854" width="16" style="410" customWidth="1"/>
    <col min="14855" max="14855" width="8.42578125" style="410" customWidth="1"/>
    <col min="14856" max="14856" width="14.7109375" style="410" customWidth="1"/>
    <col min="14857" max="14857" width="8.5703125" style="410" customWidth="1"/>
    <col min="14858" max="14858" width="15.28515625" style="410" customWidth="1"/>
    <col min="14859" max="14859" width="8.5703125" style="410" customWidth="1"/>
    <col min="14860" max="15105" width="9.140625" style="410"/>
    <col min="15106" max="15106" width="6.28515625" style="410" customWidth="1"/>
    <col min="15107" max="15107" width="22.85546875" style="410" customWidth="1"/>
    <col min="15108" max="15108" width="15.5703125" style="410" customWidth="1"/>
    <col min="15109" max="15109" width="8.42578125" style="410" bestFit="1" customWidth="1"/>
    <col min="15110" max="15110" width="16" style="410" customWidth="1"/>
    <col min="15111" max="15111" width="8.42578125" style="410" customWidth="1"/>
    <col min="15112" max="15112" width="14.7109375" style="410" customWidth="1"/>
    <col min="15113" max="15113" width="8.5703125" style="410" customWidth="1"/>
    <col min="15114" max="15114" width="15.28515625" style="410" customWidth="1"/>
    <col min="15115" max="15115" width="8.5703125" style="410" customWidth="1"/>
    <col min="15116" max="15361" width="9.140625" style="410"/>
    <col min="15362" max="15362" width="6.28515625" style="410" customWidth="1"/>
    <col min="15363" max="15363" width="22.85546875" style="410" customWidth="1"/>
    <col min="15364" max="15364" width="15.5703125" style="410" customWidth="1"/>
    <col min="15365" max="15365" width="8.42578125" style="410" bestFit="1" customWidth="1"/>
    <col min="15366" max="15366" width="16" style="410" customWidth="1"/>
    <col min="15367" max="15367" width="8.42578125" style="410" customWidth="1"/>
    <col min="15368" max="15368" width="14.7109375" style="410" customWidth="1"/>
    <col min="15369" max="15369" width="8.5703125" style="410" customWidth="1"/>
    <col min="15370" max="15370" width="15.28515625" style="410" customWidth="1"/>
    <col min="15371" max="15371" width="8.5703125" style="410" customWidth="1"/>
    <col min="15372" max="15617" width="9.140625" style="410"/>
    <col min="15618" max="15618" width="6.28515625" style="410" customWidth="1"/>
    <col min="15619" max="15619" width="22.85546875" style="410" customWidth="1"/>
    <col min="15620" max="15620" width="15.5703125" style="410" customWidth="1"/>
    <col min="15621" max="15621" width="8.42578125" style="410" bestFit="1" customWidth="1"/>
    <col min="15622" max="15622" width="16" style="410" customWidth="1"/>
    <col min="15623" max="15623" width="8.42578125" style="410" customWidth="1"/>
    <col min="15624" max="15624" width="14.7109375" style="410" customWidth="1"/>
    <col min="15625" max="15625" width="8.5703125" style="410" customWidth="1"/>
    <col min="15626" max="15626" width="15.28515625" style="410" customWidth="1"/>
    <col min="15627" max="15627" width="8.5703125" style="410" customWidth="1"/>
    <col min="15628" max="15873" width="9.140625" style="410"/>
    <col min="15874" max="15874" width="6.28515625" style="410" customWidth="1"/>
    <col min="15875" max="15875" width="22.85546875" style="410" customWidth="1"/>
    <col min="15876" max="15876" width="15.5703125" style="410" customWidth="1"/>
    <col min="15877" max="15877" width="8.42578125" style="410" bestFit="1" customWidth="1"/>
    <col min="15878" max="15878" width="16" style="410" customWidth="1"/>
    <col min="15879" max="15879" width="8.42578125" style="410" customWidth="1"/>
    <col min="15880" max="15880" width="14.7109375" style="410" customWidth="1"/>
    <col min="15881" max="15881" width="8.5703125" style="410" customWidth="1"/>
    <col min="15882" max="15882" width="15.28515625" style="410" customWidth="1"/>
    <col min="15883" max="15883" width="8.5703125" style="410" customWidth="1"/>
    <col min="15884" max="16129" width="9.140625" style="410"/>
    <col min="16130" max="16130" width="6.28515625" style="410" customWidth="1"/>
    <col min="16131" max="16131" width="22.85546875" style="410" customWidth="1"/>
    <col min="16132" max="16132" width="15.5703125" style="410" customWidth="1"/>
    <col min="16133" max="16133" width="8.42578125" style="410" bestFit="1" customWidth="1"/>
    <col min="16134" max="16134" width="16" style="410" customWidth="1"/>
    <col min="16135" max="16135" width="8.42578125" style="410" customWidth="1"/>
    <col min="16136" max="16136" width="14.7109375" style="410" customWidth="1"/>
    <col min="16137" max="16137" width="8.5703125" style="410" customWidth="1"/>
    <col min="16138" max="16138" width="15.28515625" style="410" customWidth="1"/>
    <col min="16139" max="16139" width="8.5703125" style="410" customWidth="1"/>
    <col min="16140" max="16384" width="9.140625" style="410"/>
  </cols>
  <sheetData>
    <row r="1" spans="1:14" s="8" customFormat="1" ht="16.5" customHeight="1" x14ac:dyDescent="0.2">
      <c r="B1" s="4"/>
      <c r="C1" s="4"/>
      <c r="D1" s="5"/>
      <c r="E1" s="4"/>
      <c r="F1" s="6"/>
      <c r="G1" s="4"/>
      <c r="H1" s="6"/>
      <c r="I1" s="4"/>
      <c r="J1" s="755" t="s">
        <v>462</v>
      </c>
      <c r="K1" s="755"/>
      <c r="L1" s="755"/>
      <c r="M1" s="755"/>
    </row>
    <row r="2" spans="1:14" s="8" customFormat="1" ht="16.5" customHeight="1" x14ac:dyDescent="0.2">
      <c r="B2" s="756" t="s">
        <v>513</v>
      </c>
      <c r="C2" s="756"/>
      <c r="D2" s="756"/>
      <c r="E2" s="756"/>
      <c r="F2" s="756"/>
      <c r="G2" s="756"/>
      <c r="H2" s="756"/>
      <c r="I2" s="756"/>
      <c r="J2" s="756"/>
      <c r="K2" s="756"/>
      <c r="L2" s="10"/>
      <c r="M2" s="11"/>
    </row>
    <row r="3" spans="1:14" s="8" customFormat="1" ht="16.5" customHeight="1" x14ac:dyDescent="0.2">
      <c r="B3" s="756" t="s">
        <v>714</v>
      </c>
      <c r="C3" s="756"/>
      <c r="D3" s="756"/>
      <c r="E3" s="756"/>
      <c r="F3" s="756"/>
      <c r="G3" s="756"/>
      <c r="H3" s="756"/>
      <c r="I3" s="756"/>
      <c r="J3" s="756"/>
      <c r="K3" s="756"/>
      <c r="L3" s="10"/>
      <c r="M3" s="11"/>
    </row>
    <row r="4" spans="1:14" s="8" customFormat="1" ht="16.5" customHeight="1" thickBot="1" x14ac:dyDescent="0.25">
      <c r="B4" s="12"/>
      <c r="C4" s="388"/>
      <c r="D4" s="388"/>
      <c r="E4" s="388"/>
      <c r="F4" s="388"/>
      <c r="G4" s="388"/>
      <c r="H4" s="388"/>
      <c r="I4" s="388"/>
      <c r="J4" s="388"/>
      <c r="K4" s="388"/>
      <c r="L4" s="388"/>
      <c r="M4" s="11"/>
    </row>
    <row r="5" spans="1:14" ht="24.75" customHeight="1" x14ac:dyDescent="0.2">
      <c r="A5" s="870" t="s">
        <v>466</v>
      </c>
      <c r="B5" s="858" t="s">
        <v>285</v>
      </c>
      <c r="C5" s="860" t="s">
        <v>467</v>
      </c>
      <c r="D5" s="862" t="s">
        <v>270</v>
      </c>
      <c r="E5" s="863"/>
      <c r="F5" s="862" t="s">
        <v>271</v>
      </c>
      <c r="G5" s="863"/>
      <c r="H5" s="864" t="s">
        <v>272</v>
      </c>
      <c r="I5" s="865"/>
      <c r="J5" s="866" t="s">
        <v>713</v>
      </c>
      <c r="K5" s="867"/>
    </row>
    <row r="6" spans="1:14" ht="30.75" customHeight="1" thickBot="1" x14ac:dyDescent="0.25">
      <c r="A6" s="871"/>
      <c r="B6" s="859"/>
      <c r="C6" s="861"/>
      <c r="D6" s="432" t="s">
        <v>423</v>
      </c>
      <c r="E6" s="433" t="s">
        <v>424</v>
      </c>
      <c r="F6" s="434" t="s">
        <v>423</v>
      </c>
      <c r="G6" s="435" t="s">
        <v>424</v>
      </c>
      <c r="H6" s="432" t="s">
        <v>423</v>
      </c>
      <c r="I6" s="436" t="s">
        <v>424</v>
      </c>
      <c r="J6" s="437" t="s">
        <v>423</v>
      </c>
      <c r="K6" s="438" t="s">
        <v>424</v>
      </c>
    </row>
    <row r="7" spans="1:14" ht="32.25" customHeight="1" x14ac:dyDescent="0.2">
      <c r="A7" s="872" t="s">
        <v>478</v>
      </c>
      <c r="B7" s="439">
        <v>1</v>
      </c>
      <c r="C7" s="426" t="s">
        <v>595</v>
      </c>
      <c r="D7" s="455">
        <v>718251652.90000021</v>
      </c>
      <c r="E7" s="440">
        <v>7995</v>
      </c>
      <c r="F7" s="525">
        <v>286809148.18000001</v>
      </c>
      <c r="G7" s="440">
        <v>275</v>
      </c>
      <c r="H7" s="525">
        <v>95382013.519999996</v>
      </c>
      <c r="I7" s="441">
        <v>425</v>
      </c>
      <c r="J7" s="530">
        <f>D7+F7+H7</f>
        <v>1100442814.6000001</v>
      </c>
      <c r="K7" s="442">
        <f>E7+G7+I7</f>
        <v>8695</v>
      </c>
    </row>
    <row r="8" spans="1:14" ht="32.25" customHeight="1" x14ac:dyDescent="0.2">
      <c r="A8" s="873"/>
      <c r="B8" s="439">
        <v>2</v>
      </c>
      <c r="C8" s="427" t="s">
        <v>480</v>
      </c>
      <c r="D8" s="456">
        <v>954762076.85000002</v>
      </c>
      <c r="E8" s="443">
        <v>2027</v>
      </c>
      <c r="F8" s="526">
        <v>419490399.87</v>
      </c>
      <c r="G8" s="443">
        <v>83</v>
      </c>
      <c r="H8" s="526">
        <v>275598690.60000002</v>
      </c>
      <c r="I8" s="444">
        <v>440</v>
      </c>
      <c r="J8" s="530">
        <f t="shared" ref="J8:J14" si="0">D8+F8+H8</f>
        <v>1649851167.3200002</v>
      </c>
      <c r="K8" s="442">
        <f t="shared" ref="K8:K14" si="1">E8+G8+I8</f>
        <v>2550</v>
      </c>
    </row>
    <row r="9" spans="1:14" ht="40.5" customHeight="1" x14ac:dyDescent="0.2">
      <c r="A9" s="873"/>
      <c r="B9" s="445">
        <v>3</v>
      </c>
      <c r="C9" s="428" t="s">
        <v>596</v>
      </c>
      <c r="D9" s="457">
        <v>166040358.52000007</v>
      </c>
      <c r="E9" s="446">
        <v>4545</v>
      </c>
      <c r="F9" s="527">
        <v>165978378.04999995</v>
      </c>
      <c r="G9" s="446">
        <v>622</v>
      </c>
      <c r="H9" s="527">
        <v>30261942.070000008</v>
      </c>
      <c r="I9" s="447">
        <v>347</v>
      </c>
      <c r="J9" s="530">
        <f t="shared" si="0"/>
        <v>362280678.64000005</v>
      </c>
      <c r="K9" s="442">
        <f t="shared" si="1"/>
        <v>5514</v>
      </c>
    </row>
    <row r="10" spans="1:14" ht="40.5" customHeight="1" x14ac:dyDescent="0.2">
      <c r="A10" s="873"/>
      <c r="B10" s="445">
        <v>4</v>
      </c>
      <c r="C10" s="428" t="s">
        <v>481</v>
      </c>
      <c r="D10" s="457">
        <v>33079431.149999999</v>
      </c>
      <c r="E10" s="446">
        <v>616</v>
      </c>
      <c r="F10" s="527">
        <v>36370207.159999996</v>
      </c>
      <c r="G10" s="446">
        <v>142</v>
      </c>
      <c r="H10" s="527">
        <v>19328561.32</v>
      </c>
      <c r="I10" s="447">
        <v>211</v>
      </c>
      <c r="J10" s="530">
        <f t="shared" si="0"/>
        <v>88778199.629999995</v>
      </c>
      <c r="K10" s="442">
        <f t="shared" si="1"/>
        <v>969</v>
      </c>
    </row>
    <row r="11" spans="1:14" ht="40.5" customHeight="1" x14ac:dyDescent="0.2">
      <c r="A11" s="505"/>
      <c r="B11" s="445">
        <v>5</v>
      </c>
      <c r="C11" s="428" t="s">
        <v>594</v>
      </c>
      <c r="D11" s="457">
        <v>66955</v>
      </c>
      <c r="E11" s="625">
        <v>1</v>
      </c>
      <c r="F11" s="527">
        <v>0</v>
      </c>
      <c r="G11" s="506">
        <v>0</v>
      </c>
      <c r="H11" s="527">
        <v>15542442.449999999</v>
      </c>
      <c r="I11" s="626">
        <v>22</v>
      </c>
      <c r="J11" s="530">
        <f t="shared" si="0"/>
        <v>15609397.449999999</v>
      </c>
      <c r="K11" s="442">
        <f t="shared" si="1"/>
        <v>23</v>
      </c>
    </row>
    <row r="12" spans="1:14" ht="40.5" customHeight="1" x14ac:dyDescent="0.2">
      <c r="A12" s="505"/>
      <c r="B12" s="445"/>
      <c r="C12" s="428" t="s">
        <v>710</v>
      </c>
      <c r="D12" s="457">
        <v>0</v>
      </c>
      <c r="E12" s="625">
        <v>0</v>
      </c>
      <c r="F12" s="527">
        <v>699939</v>
      </c>
      <c r="G12" s="506">
        <v>1</v>
      </c>
      <c r="H12" s="527">
        <v>0</v>
      </c>
      <c r="I12" s="626">
        <v>0</v>
      </c>
      <c r="J12" s="530">
        <f t="shared" si="0"/>
        <v>699939</v>
      </c>
      <c r="K12" s="442">
        <f t="shared" si="1"/>
        <v>1</v>
      </c>
    </row>
    <row r="13" spans="1:14" ht="48" customHeight="1" x14ac:dyDescent="0.2">
      <c r="A13" s="430" t="s">
        <v>483</v>
      </c>
      <c r="B13" s="448">
        <v>6</v>
      </c>
      <c r="C13" s="449" t="s">
        <v>517</v>
      </c>
      <c r="D13" s="458">
        <v>15287560.070000002</v>
      </c>
      <c r="E13" s="450">
        <v>352</v>
      </c>
      <c r="F13" s="528">
        <v>65647751.179999992</v>
      </c>
      <c r="G13" s="450">
        <v>631</v>
      </c>
      <c r="H13" s="528">
        <v>3441862.09</v>
      </c>
      <c r="I13" s="451">
        <v>68</v>
      </c>
      <c r="J13" s="652">
        <f t="shared" si="0"/>
        <v>84377173.340000004</v>
      </c>
      <c r="K13" s="653">
        <f t="shared" si="1"/>
        <v>1051</v>
      </c>
      <c r="N13" s="551"/>
    </row>
    <row r="14" spans="1:14" ht="34.5" thickBot="1" x14ac:dyDescent="0.25">
      <c r="A14" s="431" t="s">
        <v>485</v>
      </c>
      <c r="B14" s="452">
        <v>7</v>
      </c>
      <c r="C14" s="453" t="s">
        <v>486</v>
      </c>
      <c r="D14" s="459">
        <v>105234475.59</v>
      </c>
      <c r="E14" s="454">
        <v>96</v>
      </c>
      <c r="F14" s="529">
        <v>1312289.99</v>
      </c>
      <c r="G14" s="454">
        <v>3</v>
      </c>
      <c r="H14" s="529">
        <v>156574192.04999995</v>
      </c>
      <c r="I14" s="550">
        <v>411</v>
      </c>
      <c r="J14" s="530">
        <f t="shared" si="0"/>
        <v>263120957.62999994</v>
      </c>
      <c r="K14" s="442">
        <f t="shared" si="1"/>
        <v>510</v>
      </c>
    </row>
    <row r="15" spans="1:14" ht="25.5" customHeight="1" x14ac:dyDescent="0.2">
      <c r="A15" s="874" t="s">
        <v>518</v>
      </c>
      <c r="B15" s="875"/>
      <c r="C15" s="875"/>
      <c r="D15" s="553">
        <f t="shared" ref="D15:K15" si="2">SUM(D7:D14)</f>
        <v>1992722510.0800002</v>
      </c>
      <c r="E15" s="554">
        <f t="shared" si="2"/>
        <v>15632</v>
      </c>
      <c r="F15" s="555">
        <f t="shared" si="2"/>
        <v>976308113.42999983</v>
      </c>
      <c r="G15" s="556">
        <f t="shared" si="2"/>
        <v>1757</v>
      </c>
      <c r="H15" s="555">
        <f t="shared" si="2"/>
        <v>596129704.0999999</v>
      </c>
      <c r="I15" s="556">
        <f t="shared" si="2"/>
        <v>1924</v>
      </c>
      <c r="J15" s="557">
        <f t="shared" si="2"/>
        <v>3565160327.6100001</v>
      </c>
      <c r="K15" s="558">
        <f t="shared" si="2"/>
        <v>19313</v>
      </c>
    </row>
    <row r="16" spans="1:14" s="411" customFormat="1" ht="21" customHeight="1" thickBot="1" x14ac:dyDescent="0.25">
      <c r="A16" s="868" t="s">
        <v>598</v>
      </c>
      <c r="B16" s="869"/>
      <c r="C16" s="869"/>
      <c r="D16" s="552">
        <f>D15/J15*100</f>
        <v>55.894330884576924</v>
      </c>
      <c r="E16" s="559">
        <f>E15/K15*100</f>
        <v>80.940299280277529</v>
      </c>
      <c r="F16" s="560">
        <f>F15/J15*100</f>
        <v>27.384690272386543</v>
      </c>
      <c r="G16" s="561">
        <f>G15/K15*100</f>
        <v>9.0974990938745925</v>
      </c>
      <c r="H16" s="560">
        <f>H15/J15*100</f>
        <v>16.72097884303653</v>
      </c>
      <c r="I16" s="561">
        <f>I15/K15*100</f>
        <v>9.9622016258478752</v>
      </c>
      <c r="J16" s="562">
        <v>100</v>
      </c>
      <c r="K16" s="563">
        <v>100</v>
      </c>
    </row>
    <row r="17" spans="3:11" ht="22.5" customHeight="1" x14ac:dyDescent="0.2">
      <c r="C17" s="412" t="s">
        <v>519</v>
      </c>
      <c r="D17" s="413">
        <f>D15/J15</f>
        <v>0.55894330884576926</v>
      </c>
      <c r="E17" s="413">
        <f>E15/K15</f>
        <v>0.80940299280277528</v>
      </c>
      <c r="F17" s="413">
        <f>F15/J15</f>
        <v>0.27384690272386542</v>
      </c>
      <c r="G17" s="413">
        <f>G15/K15</f>
        <v>9.097499093874592E-2</v>
      </c>
      <c r="H17" s="413">
        <f>H15/J15</f>
        <v>0.1672097884303653</v>
      </c>
      <c r="I17" s="413">
        <f>I15/K15</f>
        <v>9.9622016258478746E-2</v>
      </c>
      <c r="J17" s="413">
        <f t="shared" ref="J17:K17" si="3">D17+F17+H17</f>
        <v>0.99999999999999989</v>
      </c>
      <c r="K17" s="413">
        <f t="shared" si="3"/>
        <v>1</v>
      </c>
    </row>
    <row r="18" spans="3:11" ht="40.5" customHeight="1" x14ac:dyDescent="0.2">
      <c r="C18" s="412"/>
      <c r="D18" s="413" t="s">
        <v>555</v>
      </c>
      <c r="E18" s="413" t="s">
        <v>556</v>
      </c>
      <c r="F18" s="413" t="s">
        <v>557</v>
      </c>
      <c r="G18" s="413" t="s">
        <v>558</v>
      </c>
      <c r="H18" s="413" t="s">
        <v>559</v>
      </c>
      <c r="I18" s="413" t="s">
        <v>560</v>
      </c>
      <c r="J18" s="413"/>
      <c r="K18" s="413"/>
    </row>
    <row r="150" spans="3:6" x14ac:dyDescent="0.2">
      <c r="C150" s="410">
        <f>SUM(C7:C84)</f>
        <v>0</v>
      </c>
      <c r="D150" s="410">
        <f t="shared" ref="D150:F150" si="4">SUM(D7:D84)</f>
        <v>3985445076.6132746</v>
      </c>
      <c r="E150" s="410">
        <f t="shared" si="4"/>
        <v>31345.749702273082</v>
      </c>
      <c r="F150" s="410">
        <f t="shared" si="4"/>
        <v>1952616254.5185368</v>
      </c>
    </row>
    <row r="151" spans="3:6" x14ac:dyDescent="0.2">
      <c r="C151" s="410">
        <f>SUM(C85:C89)</f>
        <v>0</v>
      </c>
      <c r="D151" s="410">
        <f t="shared" ref="D151:F151" si="5">SUM(D85:D89)</f>
        <v>0</v>
      </c>
      <c r="E151" s="410">
        <f t="shared" si="5"/>
        <v>0</v>
      </c>
      <c r="F151" s="410">
        <f t="shared" si="5"/>
        <v>0</v>
      </c>
    </row>
    <row r="152" spans="3:6" x14ac:dyDescent="0.2">
      <c r="C152" s="410">
        <f>SUM(C90:C146)</f>
        <v>0</v>
      </c>
      <c r="D152" s="410">
        <f t="shared" ref="D152:F152" si="6">SUM(D90:D146)</f>
        <v>0</v>
      </c>
      <c r="E152" s="410">
        <f t="shared" si="6"/>
        <v>0</v>
      </c>
      <c r="F152" s="410">
        <f t="shared" si="6"/>
        <v>0</v>
      </c>
    </row>
  </sheetData>
  <mergeCells count="14">
    <mergeCell ref="A16:C16"/>
    <mergeCell ref="A5:A6"/>
    <mergeCell ref="A7:A10"/>
    <mergeCell ref="A15:C15"/>
    <mergeCell ref="J1:K1"/>
    <mergeCell ref="L1:M1"/>
    <mergeCell ref="B2:K2"/>
    <mergeCell ref="B3:K3"/>
    <mergeCell ref="B5:B6"/>
    <mergeCell ref="C5:C6"/>
    <mergeCell ref="D5:E5"/>
    <mergeCell ref="F5:G5"/>
    <mergeCell ref="H5:I5"/>
    <mergeCell ref="J5:K5"/>
  </mergeCells>
  <pageMargins left="0.78740157480314965" right="0.78740157480314965" top="0.98425196850393704" bottom="0.98425196850393704" header="0.51181102362204722" footer="0.5118110236220472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W153"/>
  <sheetViews>
    <sheetView view="pageBreakPreview" zoomScale="110" zoomScaleNormal="70" zoomScaleSheetLayoutView="110" workbookViewId="0">
      <pane xSplit="1" ySplit="7" topLeftCell="B8" activePane="bottomRight" state="frozen"/>
      <selection activeCell="K16" sqref="K16"/>
      <selection pane="topRight" activeCell="K16" sqref="K16"/>
      <selection pane="bottomLeft" activeCell="K16" sqref="K16"/>
      <selection pane="bottomRight" activeCell="L14" sqref="L14"/>
    </sheetView>
  </sheetViews>
  <sheetFormatPr defaultRowHeight="12.75" x14ac:dyDescent="0.2"/>
  <cols>
    <col min="1" max="1" width="14" style="7" customWidth="1"/>
    <col min="2" max="2" width="5.140625" style="7" customWidth="1"/>
    <col min="3" max="3" width="22.85546875" style="148" customWidth="1"/>
    <col min="4" max="4" width="7.28515625" style="148" customWidth="1"/>
    <col min="5" max="5" width="8.5703125" style="149" customWidth="1"/>
    <col min="6" max="6" width="9.42578125" style="148" customWidth="1"/>
    <col min="7" max="7" width="14.140625" style="150" customWidth="1"/>
    <col min="8" max="8" width="5.85546875" style="148" customWidth="1"/>
    <col min="9" max="9" width="5.85546875" style="149" customWidth="1"/>
    <col min="10" max="10" width="7.42578125" style="7" customWidth="1"/>
    <col min="11" max="11" width="7.28515625" style="7" customWidth="1"/>
    <col min="12" max="12" width="9.42578125" style="7" customWidth="1"/>
    <col min="13" max="13" width="13.28515625" style="7" customWidth="1"/>
    <col min="14" max="15" width="5.85546875" style="7" customWidth="1"/>
    <col min="16" max="17" width="9.5703125" style="7" customWidth="1"/>
    <col min="18" max="19" width="9.7109375" style="7" customWidth="1"/>
    <col min="20" max="20" width="10.7109375" style="7" customWidth="1"/>
    <col min="21" max="21" width="13.42578125" style="7" bestFit="1" customWidth="1"/>
    <col min="22" max="22" width="14.85546875" style="7" bestFit="1" customWidth="1"/>
    <col min="23" max="23" width="19.7109375" style="7" customWidth="1"/>
    <col min="24" max="255" width="9.140625" style="7"/>
    <col min="256" max="256" width="10.5703125" style="7" customWidth="1"/>
    <col min="257" max="257" width="5.140625" style="7" customWidth="1"/>
    <col min="258" max="258" width="20.42578125" style="7" customWidth="1"/>
    <col min="259" max="259" width="7.28515625" style="7" customWidth="1"/>
    <col min="260" max="260" width="8.5703125" style="7" customWidth="1"/>
    <col min="261" max="261" width="9.42578125" style="7" customWidth="1"/>
    <col min="262" max="262" width="13.28515625" style="7" customWidth="1"/>
    <col min="263" max="264" width="5.85546875" style="7" customWidth="1"/>
    <col min="265" max="265" width="7.42578125" style="7" customWidth="1"/>
    <col min="266" max="266" width="7.28515625" style="7" customWidth="1"/>
    <col min="267" max="267" width="9.42578125" style="7" customWidth="1"/>
    <col min="268" max="268" width="13.28515625" style="7" customWidth="1"/>
    <col min="269" max="270" width="5.85546875" style="7" customWidth="1"/>
    <col min="271" max="273" width="9.5703125" style="7" customWidth="1"/>
    <col min="274" max="274" width="9.7109375" style="7" customWidth="1"/>
    <col min="275" max="275" width="10.5703125" style="7" customWidth="1"/>
    <col min="276" max="276" width="9.5703125" style="7" customWidth="1"/>
    <col min="277" max="511" width="9.140625" style="7"/>
    <col min="512" max="512" width="10.5703125" style="7" customWidth="1"/>
    <col min="513" max="513" width="5.140625" style="7" customWidth="1"/>
    <col min="514" max="514" width="20.42578125" style="7" customWidth="1"/>
    <col min="515" max="515" width="7.28515625" style="7" customWidth="1"/>
    <col min="516" max="516" width="8.5703125" style="7" customWidth="1"/>
    <col min="517" max="517" width="9.42578125" style="7" customWidth="1"/>
    <col min="518" max="518" width="13.28515625" style="7" customWidth="1"/>
    <col min="519" max="520" width="5.85546875" style="7" customWidth="1"/>
    <col min="521" max="521" width="7.42578125" style="7" customWidth="1"/>
    <col min="522" max="522" width="7.28515625" style="7" customWidth="1"/>
    <col min="523" max="523" width="9.42578125" style="7" customWidth="1"/>
    <col min="524" max="524" width="13.28515625" style="7" customWidth="1"/>
    <col min="525" max="526" width="5.85546875" style="7" customWidth="1"/>
    <col min="527" max="529" width="9.5703125" style="7" customWidth="1"/>
    <col min="530" max="530" width="9.7109375" style="7" customWidth="1"/>
    <col min="531" max="531" width="10.5703125" style="7" customWidth="1"/>
    <col min="532" max="532" width="9.5703125" style="7" customWidth="1"/>
    <col min="533" max="767" width="9.140625" style="7"/>
    <col min="768" max="768" width="10.5703125" style="7" customWidth="1"/>
    <col min="769" max="769" width="5.140625" style="7" customWidth="1"/>
    <col min="770" max="770" width="20.42578125" style="7" customWidth="1"/>
    <col min="771" max="771" width="7.28515625" style="7" customWidth="1"/>
    <col min="772" max="772" width="8.5703125" style="7" customWidth="1"/>
    <col min="773" max="773" width="9.42578125" style="7" customWidth="1"/>
    <col min="774" max="774" width="13.28515625" style="7" customWidth="1"/>
    <col min="775" max="776" width="5.85546875" style="7" customWidth="1"/>
    <col min="777" max="777" width="7.42578125" style="7" customWidth="1"/>
    <col min="778" max="778" width="7.28515625" style="7" customWidth="1"/>
    <col min="779" max="779" width="9.42578125" style="7" customWidth="1"/>
    <col min="780" max="780" width="13.28515625" style="7" customWidth="1"/>
    <col min="781" max="782" width="5.85546875" style="7" customWidth="1"/>
    <col min="783" max="785" width="9.5703125" style="7" customWidth="1"/>
    <col min="786" max="786" width="9.7109375" style="7" customWidth="1"/>
    <col min="787" max="787" width="10.5703125" style="7" customWidth="1"/>
    <col min="788" max="788" width="9.5703125" style="7" customWidth="1"/>
    <col min="789" max="1023" width="9.140625" style="7"/>
    <col min="1024" max="1024" width="10.5703125" style="7" customWidth="1"/>
    <col min="1025" max="1025" width="5.140625" style="7" customWidth="1"/>
    <col min="1026" max="1026" width="20.42578125" style="7" customWidth="1"/>
    <col min="1027" max="1027" width="7.28515625" style="7" customWidth="1"/>
    <col min="1028" max="1028" width="8.5703125" style="7" customWidth="1"/>
    <col min="1029" max="1029" width="9.42578125" style="7" customWidth="1"/>
    <col min="1030" max="1030" width="13.28515625" style="7" customWidth="1"/>
    <col min="1031" max="1032" width="5.85546875" style="7" customWidth="1"/>
    <col min="1033" max="1033" width="7.42578125" style="7" customWidth="1"/>
    <col min="1034" max="1034" width="7.28515625" style="7" customWidth="1"/>
    <col min="1035" max="1035" width="9.42578125" style="7" customWidth="1"/>
    <col min="1036" max="1036" width="13.28515625" style="7" customWidth="1"/>
    <col min="1037" max="1038" width="5.85546875" style="7" customWidth="1"/>
    <col min="1039" max="1041" width="9.5703125" style="7" customWidth="1"/>
    <col min="1042" max="1042" width="9.7109375" style="7" customWidth="1"/>
    <col min="1043" max="1043" width="10.5703125" style="7" customWidth="1"/>
    <col min="1044" max="1044" width="9.5703125" style="7" customWidth="1"/>
    <col min="1045" max="1279" width="9.140625" style="7"/>
    <col min="1280" max="1280" width="10.5703125" style="7" customWidth="1"/>
    <col min="1281" max="1281" width="5.140625" style="7" customWidth="1"/>
    <col min="1282" max="1282" width="20.42578125" style="7" customWidth="1"/>
    <col min="1283" max="1283" width="7.28515625" style="7" customWidth="1"/>
    <col min="1284" max="1284" width="8.5703125" style="7" customWidth="1"/>
    <col min="1285" max="1285" width="9.42578125" style="7" customWidth="1"/>
    <col min="1286" max="1286" width="13.28515625" style="7" customWidth="1"/>
    <col min="1287" max="1288" width="5.85546875" style="7" customWidth="1"/>
    <col min="1289" max="1289" width="7.42578125" style="7" customWidth="1"/>
    <col min="1290" max="1290" width="7.28515625" style="7" customWidth="1"/>
    <col min="1291" max="1291" width="9.42578125" style="7" customWidth="1"/>
    <col min="1292" max="1292" width="13.28515625" style="7" customWidth="1"/>
    <col min="1293" max="1294" width="5.85546875" style="7" customWidth="1"/>
    <col min="1295" max="1297" width="9.5703125" style="7" customWidth="1"/>
    <col min="1298" max="1298" width="9.7109375" style="7" customWidth="1"/>
    <col min="1299" max="1299" width="10.5703125" style="7" customWidth="1"/>
    <col min="1300" max="1300" width="9.5703125" style="7" customWidth="1"/>
    <col min="1301" max="1535" width="9.140625" style="7"/>
    <col min="1536" max="1536" width="10.5703125" style="7" customWidth="1"/>
    <col min="1537" max="1537" width="5.140625" style="7" customWidth="1"/>
    <col min="1538" max="1538" width="20.42578125" style="7" customWidth="1"/>
    <col min="1539" max="1539" width="7.28515625" style="7" customWidth="1"/>
    <col min="1540" max="1540" width="8.5703125" style="7" customWidth="1"/>
    <col min="1541" max="1541" width="9.42578125" style="7" customWidth="1"/>
    <col min="1542" max="1542" width="13.28515625" style="7" customWidth="1"/>
    <col min="1543" max="1544" width="5.85546875" style="7" customWidth="1"/>
    <col min="1545" max="1545" width="7.42578125" style="7" customWidth="1"/>
    <col min="1546" max="1546" width="7.28515625" style="7" customWidth="1"/>
    <col min="1547" max="1547" width="9.42578125" style="7" customWidth="1"/>
    <col min="1548" max="1548" width="13.28515625" style="7" customWidth="1"/>
    <col min="1549" max="1550" width="5.85546875" style="7" customWidth="1"/>
    <col min="1551" max="1553" width="9.5703125" style="7" customWidth="1"/>
    <col min="1554" max="1554" width="9.7109375" style="7" customWidth="1"/>
    <col min="1555" max="1555" width="10.5703125" style="7" customWidth="1"/>
    <col min="1556" max="1556" width="9.5703125" style="7" customWidth="1"/>
    <col min="1557" max="1791" width="9.140625" style="7"/>
    <col min="1792" max="1792" width="10.5703125" style="7" customWidth="1"/>
    <col min="1793" max="1793" width="5.140625" style="7" customWidth="1"/>
    <col min="1794" max="1794" width="20.42578125" style="7" customWidth="1"/>
    <col min="1795" max="1795" width="7.28515625" style="7" customWidth="1"/>
    <col min="1796" max="1796" width="8.5703125" style="7" customWidth="1"/>
    <col min="1797" max="1797" width="9.42578125" style="7" customWidth="1"/>
    <col min="1798" max="1798" width="13.28515625" style="7" customWidth="1"/>
    <col min="1799" max="1800" width="5.85546875" style="7" customWidth="1"/>
    <col min="1801" max="1801" width="7.42578125" style="7" customWidth="1"/>
    <col min="1802" max="1802" width="7.28515625" style="7" customWidth="1"/>
    <col min="1803" max="1803" width="9.42578125" style="7" customWidth="1"/>
    <col min="1804" max="1804" width="13.28515625" style="7" customWidth="1"/>
    <col min="1805" max="1806" width="5.85546875" style="7" customWidth="1"/>
    <col min="1807" max="1809" width="9.5703125" style="7" customWidth="1"/>
    <col min="1810" max="1810" width="9.7109375" style="7" customWidth="1"/>
    <col min="1811" max="1811" width="10.5703125" style="7" customWidth="1"/>
    <col min="1812" max="1812" width="9.5703125" style="7" customWidth="1"/>
    <col min="1813" max="2047" width="9.140625" style="7"/>
    <col min="2048" max="2048" width="10.5703125" style="7" customWidth="1"/>
    <col min="2049" max="2049" width="5.140625" style="7" customWidth="1"/>
    <col min="2050" max="2050" width="20.42578125" style="7" customWidth="1"/>
    <col min="2051" max="2051" width="7.28515625" style="7" customWidth="1"/>
    <col min="2052" max="2052" width="8.5703125" style="7" customWidth="1"/>
    <col min="2053" max="2053" width="9.42578125" style="7" customWidth="1"/>
    <col min="2054" max="2054" width="13.28515625" style="7" customWidth="1"/>
    <col min="2055" max="2056" width="5.85546875" style="7" customWidth="1"/>
    <col min="2057" max="2057" width="7.42578125" style="7" customWidth="1"/>
    <col min="2058" max="2058" width="7.28515625" style="7" customWidth="1"/>
    <col min="2059" max="2059" width="9.42578125" style="7" customWidth="1"/>
    <col min="2060" max="2060" width="13.28515625" style="7" customWidth="1"/>
    <col min="2061" max="2062" width="5.85546875" style="7" customWidth="1"/>
    <col min="2063" max="2065" width="9.5703125" style="7" customWidth="1"/>
    <col min="2066" max="2066" width="9.7109375" style="7" customWidth="1"/>
    <col min="2067" max="2067" width="10.5703125" style="7" customWidth="1"/>
    <col min="2068" max="2068" width="9.5703125" style="7" customWidth="1"/>
    <col min="2069" max="2303" width="9.140625" style="7"/>
    <col min="2304" max="2304" width="10.5703125" style="7" customWidth="1"/>
    <col min="2305" max="2305" width="5.140625" style="7" customWidth="1"/>
    <col min="2306" max="2306" width="20.42578125" style="7" customWidth="1"/>
    <col min="2307" max="2307" width="7.28515625" style="7" customWidth="1"/>
    <col min="2308" max="2308" width="8.5703125" style="7" customWidth="1"/>
    <col min="2309" max="2309" width="9.42578125" style="7" customWidth="1"/>
    <col min="2310" max="2310" width="13.28515625" style="7" customWidth="1"/>
    <col min="2311" max="2312" width="5.85546875" style="7" customWidth="1"/>
    <col min="2313" max="2313" width="7.42578125" style="7" customWidth="1"/>
    <col min="2314" max="2314" width="7.28515625" style="7" customWidth="1"/>
    <col min="2315" max="2315" width="9.42578125" style="7" customWidth="1"/>
    <col min="2316" max="2316" width="13.28515625" style="7" customWidth="1"/>
    <col min="2317" max="2318" width="5.85546875" style="7" customWidth="1"/>
    <col min="2319" max="2321" width="9.5703125" style="7" customWidth="1"/>
    <col min="2322" max="2322" width="9.7109375" style="7" customWidth="1"/>
    <col min="2323" max="2323" width="10.5703125" style="7" customWidth="1"/>
    <col min="2324" max="2324" width="9.5703125" style="7" customWidth="1"/>
    <col min="2325" max="2559" width="9.140625" style="7"/>
    <col min="2560" max="2560" width="10.5703125" style="7" customWidth="1"/>
    <col min="2561" max="2561" width="5.140625" style="7" customWidth="1"/>
    <col min="2562" max="2562" width="20.42578125" style="7" customWidth="1"/>
    <col min="2563" max="2563" width="7.28515625" style="7" customWidth="1"/>
    <col min="2564" max="2564" width="8.5703125" style="7" customWidth="1"/>
    <col min="2565" max="2565" width="9.42578125" style="7" customWidth="1"/>
    <col min="2566" max="2566" width="13.28515625" style="7" customWidth="1"/>
    <col min="2567" max="2568" width="5.85546875" style="7" customWidth="1"/>
    <col min="2569" max="2569" width="7.42578125" style="7" customWidth="1"/>
    <col min="2570" max="2570" width="7.28515625" style="7" customWidth="1"/>
    <col min="2571" max="2571" width="9.42578125" style="7" customWidth="1"/>
    <col min="2572" max="2572" width="13.28515625" style="7" customWidth="1"/>
    <col min="2573" max="2574" width="5.85546875" style="7" customWidth="1"/>
    <col min="2575" max="2577" width="9.5703125" style="7" customWidth="1"/>
    <col min="2578" max="2578" width="9.7109375" style="7" customWidth="1"/>
    <col min="2579" max="2579" width="10.5703125" style="7" customWidth="1"/>
    <col min="2580" max="2580" width="9.5703125" style="7" customWidth="1"/>
    <col min="2581" max="2815" width="9.140625" style="7"/>
    <col min="2816" max="2816" width="10.5703125" style="7" customWidth="1"/>
    <col min="2817" max="2817" width="5.140625" style="7" customWidth="1"/>
    <col min="2818" max="2818" width="20.42578125" style="7" customWidth="1"/>
    <col min="2819" max="2819" width="7.28515625" style="7" customWidth="1"/>
    <col min="2820" max="2820" width="8.5703125" style="7" customWidth="1"/>
    <col min="2821" max="2821" width="9.42578125" style="7" customWidth="1"/>
    <col min="2822" max="2822" width="13.28515625" style="7" customWidth="1"/>
    <col min="2823" max="2824" width="5.85546875" style="7" customWidth="1"/>
    <col min="2825" max="2825" width="7.42578125" style="7" customWidth="1"/>
    <col min="2826" max="2826" width="7.28515625" style="7" customWidth="1"/>
    <col min="2827" max="2827" width="9.42578125" style="7" customWidth="1"/>
    <col min="2828" max="2828" width="13.28515625" style="7" customWidth="1"/>
    <col min="2829" max="2830" width="5.85546875" style="7" customWidth="1"/>
    <col min="2831" max="2833" width="9.5703125" style="7" customWidth="1"/>
    <col min="2834" max="2834" width="9.7109375" style="7" customWidth="1"/>
    <col min="2835" max="2835" width="10.5703125" style="7" customWidth="1"/>
    <col min="2836" max="2836" width="9.5703125" style="7" customWidth="1"/>
    <col min="2837" max="3071" width="9.140625" style="7"/>
    <col min="3072" max="3072" width="10.5703125" style="7" customWidth="1"/>
    <col min="3073" max="3073" width="5.140625" style="7" customWidth="1"/>
    <col min="3074" max="3074" width="20.42578125" style="7" customWidth="1"/>
    <col min="3075" max="3075" width="7.28515625" style="7" customWidth="1"/>
    <col min="3076" max="3076" width="8.5703125" style="7" customWidth="1"/>
    <col min="3077" max="3077" width="9.42578125" style="7" customWidth="1"/>
    <col min="3078" max="3078" width="13.28515625" style="7" customWidth="1"/>
    <col min="3079" max="3080" width="5.85546875" style="7" customWidth="1"/>
    <col min="3081" max="3081" width="7.42578125" style="7" customWidth="1"/>
    <col min="3082" max="3082" width="7.28515625" style="7" customWidth="1"/>
    <col min="3083" max="3083" width="9.42578125" style="7" customWidth="1"/>
    <col min="3084" max="3084" width="13.28515625" style="7" customWidth="1"/>
    <col min="3085" max="3086" width="5.85546875" style="7" customWidth="1"/>
    <col min="3087" max="3089" width="9.5703125" style="7" customWidth="1"/>
    <col min="3090" max="3090" width="9.7109375" style="7" customWidth="1"/>
    <col min="3091" max="3091" width="10.5703125" style="7" customWidth="1"/>
    <col min="3092" max="3092" width="9.5703125" style="7" customWidth="1"/>
    <col min="3093" max="3327" width="9.140625" style="7"/>
    <col min="3328" max="3328" width="10.5703125" style="7" customWidth="1"/>
    <col min="3329" max="3329" width="5.140625" style="7" customWidth="1"/>
    <col min="3330" max="3330" width="20.42578125" style="7" customWidth="1"/>
    <col min="3331" max="3331" width="7.28515625" style="7" customWidth="1"/>
    <col min="3332" max="3332" width="8.5703125" style="7" customWidth="1"/>
    <col min="3333" max="3333" width="9.42578125" style="7" customWidth="1"/>
    <col min="3334" max="3334" width="13.28515625" style="7" customWidth="1"/>
    <col min="3335" max="3336" width="5.85546875" style="7" customWidth="1"/>
    <col min="3337" max="3337" width="7.42578125" style="7" customWidth="1"/>
    <col min="3338" max="3338" width="7.28515625" style="7" customWidth="1"/>
    <col min="3339" max="3339" width="9.42578125" style="7" customWidth="1"/>
    <col min="3340" max="3340" width="13.28515625" style="7" customWidth="1"/>
    <col min="3341" max="3342" width="5.85546875" style="7" customWidth="1"/>
    <col min="3343" max="3345" width="9.5703125" style="7" customWidth="1"/>
    <col min="3346" max="3346" width="9.7109375" style="7" customWidth="1"/>
    <col min="3347" max="3347" width="10.5703125" style="7" customWidth="1"/>
    <col min="3348" max="3348" width="9.5703125" style="7" customWidth="1"/>
    <col min="3349" max="3583" width="9.140625" style="7"/>
    <col min="3584" max="3584" width="10.5703125" style="7" customWidth="1"/>
    <col min="3585" max="3585" width="5.140625" style="7" customWidth="1"/>
    <col min="3586" max="3586" width="20.42578125" style="7" customWidth="1"/>
    <col min="3587" max="3587" width="7.28515625" style="7" customWidth="1"/>
    <col min="3588" max="3588" width="8.5703125" style="7" customWidth="1"/>
    <col min="3589" max="3589" width="9.42578125" style="7" customWidth="1"/>
    <col min="3590" max="3590" width="13.28515625" style="7" customWidth="1"/>
    <col min="3591" max="3592" width="5.85546875" style="7" customWidth="1"/>
    <col min="3593" max="3593" width="7.42578125" style="7" customWidth="1"/>
    <col min="3594" max="3594" width="7.28515625" style="7" customWidth="1"/>
    <col min="3595" max="3595" width="9.42578125" style="7" customWidth="1"/>
    <col min="3596" max="3596" width="13.28515625" style="7" customWidth="1"/>
    <col min="3597" max="3598" width="5.85546875" style="7" customWidth="1"/>
    <col min="3599" max="3601" width="9.5703125" style="7" customWidth="1"/>
    <col min="3602" max="3602" width="9.7109375" style="7" customWidth="1"/>
    <col min="3603" max="3603" width="10.5703125" style="7" customWidth="1"/>
    <col min="3604" max="3604" width="9.5703125" style="7" customWidth="1"/>
    <col min="3605" max="3839" width="9.140625" style="7"/>
    <col min="3840" max="3840" width="10.5703125" style="7" customWidth="1"/>
    <col min="3841" max="3841" width="5.140625" style="7" customWidth="1"/>
    <col min="3842" max="3842" width="20.42578125" style="7" customWidth="1"/>
    <col min="3843" max="3843" width="7.28515625" style="7" customWidth="1"/>
    <col min="3844" max="3844" width="8.5703125" style="7" customWidth="1"/>
    <col min="3845" max="3845" width="9.42578125" style="7" customWidth="1"/>
    <col min="3846" max="3846" width="13.28515625" style="7" customWidth="1"/>
    <col min="3847" max="3848" width="5.85546875" style="7" customWidth="1"/>
    <col min="3849" max="3849" width="7.42578125" style="7" customWidth="1"/>
    <col min="3850" max="3850" width="7.28515625" style="7" customWidth="1"/>
    <col min="3851" max="3851" width="9.42578125" style="7" customWidth="1"/>
    <col min="3852" max="3852" width="13.28515625" style="7" customWidth="1"/>
    <col min="3853" max="3854" width="5.85546875" style="7" customWidth="1"/>
    <col min="3855" max="3857" width="9.5703125" style="7" customWidth="1"/>
    <col min="3858" max="3858" width="9.7109375" style="7" customWidth="1"/>
    <col min="3859" max="3859" width="10.5703125" style="7" customWidth="1"/>
    <col min="3860" max="3860" width="9.5703125" style="7" customWidth="1"/>
    <col min="3861" max="4095" width="9.140625" style="7"/>
    <col min="4096" max="4096" width="10.5703125" style="7" customWidth="1"/>
    <col min="4097" max="4097" width="5.140625" style="7" customWidth="1"/>
    <col min="4098" max="4098" width="20.42578125" style="7" customWidth="1"/>
    <col min="4099" max="4099" width="7.28515625" style="7" customWidth="1"/>
    <col min="4100" max="4100" width="8.5703125" style="7" customWidth="1"/>
    <col min="4101" max="4101" width="9.42578125" style="7" customWidth="1"/>
    <col min="4102" max="4102" width="13.28515625" style="7" customWidth="1"/>
    <col min="4103" max="4104" width="5.85546875" style="7" customWidth="1"/>
    <col min="4105" max="4105" width="7.42578125" style="7" customWidth="1"/>
    <col min="4106" max="4106" width="7.28515625" style="7" customWidth="1"/>
    <col min="4107" max="4107" width="9.42578125" style="7" customWidth="1"/>
    <col min="4108" max="4108" width="13.28515625" style="7" customWidth="1"/>
    <col min="4109" max="4110" width="5.85546875" style="7" customWidth="1"/>
    <col min="4111" max="4113" width="9.5703125" style="7" customWidth="1"/>
    <col min="4114" max="4114" width="9.7109375" style="7" customWidth="1"/>
    <col min="4115" max="4115" width="10.5703125" style="7" customWidth="1"/>
    <col min="4116" max="4116" width="9.5703125" style="7" customWidth="1"/>
    <col min="4117" max="4351" width="9.140625" style="7"/>
    <col min="4352" max="4352" width="10.5703125" style="7" customWidth="1"/>
    <col min="4353" max="4353" width="5.140625" style="7" customWidth="1"/>
    <col min="4354" max="4354" width="20.42578125" style="7" customWidth="1"/>
    <col min="4355" max="4355" width="7.28515625" style="7" customWidth="1"/>
    <col min="4356" max="4356" width="8.5703125" style="7" customWidth="1"/>
    <col min="4357" max="4357" width="9.42578125" style="7" customWidth="1"/>
    <col min="4358" max="4358" width="13.28515625" style="7" customWidth="1"/>
    <col min="4359" max="4360" width="5.85546875" style="7" customWidth="1"/>
    <col min="4361" max="4361" width="7.42578125" style="7" customWidth="1"/>
    <col min="4362" max="4362" width="7.28515625" style="7" customWidth="1"/>
    <col min="4363" max="4363" width="9.42578125" style="7" customWidth="1"/>
    <col min="4364" max="4364" width="13.28515625" style="7" customWidth="1"/>
    <col min="4365" max="4366" width="5.85546875" style="7" customWidth="1"/>
    <col min="4367" max="4369" width="9.5703125" style="7" customWidth="1"/>
    <col min="4370" max="4370" width="9.7109375" style="7" customWidth="1"/>
    <col min="4371" max="4371" width="10.5703125" style="7" customWidth="1"/>
    <col min="4372" max="4372" width="9.5703125" style="7" customWidth="1"/>
    <col min="4373" max="4607" width="9.140625" style="7"/>
    <col min="4608" max="4608" width="10.5703125" style="7" customWidth="1"/>
    <col min="4609" max="4609" width="5.140625" style="7" customWidth="1"/>
    <col min="4610" max="4610" width="20.42578125" style="7" customWidth="1"/>
    <col min="4611" max="4611" width="7.28515625" style="7" customWidth="1"/>
    <col min="4612" max="4612" width="8.5703125" style="7" customWidth="1"/>
    <col min="4613" max="4613" width="9.42578125" style="7" customWidth="1"/>
    <col min="4614" max="4614" width="13.28515625" style="7" customWidth="1"/>
    <col min="4615" max="4616" width="5.85546875" style="7" customWidth="1"/>
    <col min="4617" max="4617" width="7.42578125" style="7" customWidth="1"/>
    <col min="4618" max="4618" width="7.28515625" style="7" customWidth="1"/>
    <col min="4619" max="4619" width="9.42578125" style="7" customWidth="1"/>
    <col min="4620" max="4620" width="13.28515625" style="7" customWidth="1"/>
    <col min="4621" max="4622" width="5.85546875" style="7" customWidth="1"/>
    <col min="4623" max="4625" width="9.5703125" style="7" customWidth="1"/>
    <col min="4626" max="4626" width="9.7109375" style="7" customWidth="1"/>
    <col min="4627" max="4627" width="10.5703125" style="7" customWidth="1"/>
    <col min="4628" max="4628" width="9.5703125" style="7" customWidth="1"/>
    <col min="4629" max="4863" width="9.140625" style="7"/>
    <col min="4864" max="4864" width="10.5703125" style="7" customWidth="1"/>
    <col min="4865" max="4865" width="5.140625" style="7" customWidth="1"/>
    <col min="4866" max="4866" width="20.42578125" style="7" customWidth="1"/>
    <col min="4867" max="4867" width="7.28515625" style="7" customWidth="1"/>
    <col min="4868" max="4868" width="8.5703125" style="7" customWidth="1"/>
    <col min="4869" max="4869" width="9.42578125" style="7" customWidth="1"/>
    <col min="4870" max="4870" width="13.28515625" style="7" customWidth="1"/>
    <col min="4871" max="4872" width="5.85546875" style="7" customWidth="1"/>
    <col min="4873" max="4873" width="7.42578125" style="7" customWidth="1"/>
    <col min="4874" max="4874" width="7.28515625" style="7" customWidth="1"/>
    <col min="4875" max="4875" width="9.42578125" style="7" customWidth="1"/>
    <col min="4876" max="4876" width="13.28515625" style="7" customWidth="1"/>
    <col min="4877" max="4878" width="5.85546875" style="7" customWidth="1"/>
    <col min="4879" max="4881" width="9.5703125" style="7" customWidth="1"/>
    <col min="4882" max="4882" width="9.7109375" style="7" customWidth="1"/>
    <col min="4883" max="4883" width="10.5703125" style="7" customWidth="1"/>
    <col min="4884" max="4884" width="9.5703125" style="7" customWidth="1"/>
    <col min="4885" max="5119" width="9.140625" style="7"/>
    <col min="5120" max="5120" width="10.5703125" style="7" customWidth="1"/>
    <col min="5121" max="5121" width="5.140625" style="7" customWidth="1"/>
    <col min="5122" max="5122" width="20.42578125" style="7" customWidth="1"/>
    <col min="5123" max="5123" width="7.28515625" style="7" customWidth="1"/>
    <col min="5124" max="5124" width="8.5703125" style="7" customWidth="1"/>
    <col min="5125" max="5125" width="9.42578125" style="7" customWidth="1"/>
    <col min="5126" max="5126" width="13.28515625" style="7" customWidth="1"/>
    <col min="5127" max="5128" width="5.85546875" style="7" customWidth="1"/>
    <col min="5129" max="5129" width="7.42578125" style="7" customWidth="1"/>
    <col min="5130" max="5130" width="7.28515625" style="7" customWidth="1"/>
    <col min="5131" max="5131" width="9.42578125" style="7" customWidth="1"/>
    <col min="5132" max="5132" width="13.28515625" style="7" customWidth="1"/>
    <col min="5133" max="5134" width="5.85546875" style="7" customWidth="1"/>
    <col min="5135" max="5137" width="9.5703125" style="7" customWidth="1"/>
    <col min="5138" max="5138" width="9.7109375" style="7" customWidth="1"/>
    <col min="5139" max="5139" width="10.5703125" style="7" customWidth="1"/>
    <col min="5140" max="5140" width="9.5703125" style="7" customWidth="1"/>
    <col min="5141" max="5375" width="9.140625" style="7"/>
    <col min="5376" max="5376" width="10.5703125" style="7" customWidth="1"/>
    <col min="5377" max="5377" width="5.140625" style="7" customWidth="1"/>
    <col min="5378" max="5378" width="20.42578125" style="7" customWidth="1"/>
    <col min="5379" max="5379" width="7.28515625" style="7" customWidth="1"/>
    <col min="5380" max="5380" width="8.5703125" style="7" customWidth="1"/>
    <col min="5381" max="5381" width="9.42578125" style="7" customWidth="1"/>
    <col min="5382" max="5382" width="13.28515625" style="7" customWidth="1"/>
    <col min="5383" max="5384" width="5.85546875" style="7" customWidth="1"/>
    <col min="5385" max="5385" width="7.42578125" style="7" customWidth="1"/>
    <col min="5386" max="5386" width="7.28515625" style="7" customWidth="1"/>
    <col min="5387" max="5387" width="9.42578125" style="7" customWidth="1"/>
    <col min="5388" max="5388" width="13.28515625" style="7" customWidth="1"/>
    <col min="5389" max="5390" width="5.85546875" style="7" customWidth="1"/>
    <col min="5391" max="5393" width="9.5703125" style="7" customWidth="1"/>
    <col min="5394" max="5394" width="9.7109375" style="7" customWidth="1"/>
    <col min="5395" max="5395" width="10.5703125" style="7" customWidth="1"/>
    <col min="5396" max="5396" width="9.5703125" style="7" customWidth="1"/>
    <col min="5397" max="5631" width="9.140625" style="7"/>
    <col min="5632" max="5632" width="10.5703125" style="7" customWidth="1"/>
    <col min="5633" max="5633" width="5.140625" style="7" customWidth="1"/>
    <col min="5634" max="5634" width="20.42578125" style="7" customWidth="1"/>
    <col min="5635" max="5635" width="7.28515625" style="7" customWidth="1"/>
    <col min="5636" max="5636" width="8.5703125" style="7" customWidth="1"/>
    <col min="5637" max="5637" width="9.42578125" style="7" customWidth="1"/>
    <col min="5638" max="5638" width="13.28515625" style="7" customWidth="1"/>
    <col min="5639" max="5640" width="5.85546875" style="7" customWidth="1"/>
    <col min="5641" max="5641" width="7.42578125" style="7" customWidth="1"/>
    <col min="5642" max="5642" width="7.28515625" style="7" customWidth="1"/>
    <col min="5643" max="5643" width="9.42578125" style="7" customWidth="1"/>
    <col min="5644" max="5644" width="13.28515625" style="7" customWidth="1"/>
    <col min="5645" max="5646" width="5.85546875" style="7" customWidth="1"/>
    <col min="5647" max="5649" width="9.5703125" style="7" customWidth="1"/>
    <col min="5650" max="5650" width="9.7109375" style="7" customWidth="1"/>
    <col min="5651" max="5651" width="10.5703125" style="7" customWidth="1"/>
    <col min="5652" max="5652" width="9.5703125" style="7" customWidth="1"/>
    <col min="5653" max="5887" width="9.140625" style="7"/>
    <col min="5888" max="5888" width="10.5703125" style="7" customWidth="1"/>
    <col min="5889" max="5889" width="5.140625" style="7" customWidth="1"/>
    <col min="5890" max="5890" width="20.42578125" style="7" customWidth="1"/>
    <col min="5891" max="5891" width="7.28515625" style="7" customWidth="1"/>
    <col min="5892" max="5892" width="8.5703125" style="7" customWidth="1"/>
    <col min="5893" max="5893" width="9.42578125" style="7" customWidth="1"/>
    <col min="5894" max="5894" width="13.28515625" style="7" customWidth="1"/>
    <col min="5895" max="5896" width="5.85546875" style="7" customWidth="1"/>
    <col min="5897" max="5897" width="7.42578125" style="7" customWidth="1"/>
    <col min="5898" max="5898" width="7.28515625" style="7" customWidth="1"/>
    <col min="5899" max="5899" width="9.42578125" style="7" customWidth="1"/>
    <col min="5900" max="5900" width="13.28515625" style="7" customWidth="1"/>
    <col min="5901" max="5902" width="5.85546875" style="7" customWidth="1"/>
    <col min="5903" max="5905" width="9.5703125" style="7" customWidth="1"/>
    <col min="5906" max="5906" width="9.7109375" style="7" customWidth="1"/>
    <col min="5907" max="5907" width="10.5703125" style="7" customWidth="1"/>
    <col min="5908" max="5908" width="9.5703125" style="7" customWidth="1"/>
    <col min="5909" max="6143" width="9.140625" style="7"/>
    <col min="6144" max="6144" width="10.5703125" style="7" customWidth="1"/>
    <col min="6145" max="6145" width="5.140625" style="7" customWidth="1"/>
    <col min="6146" max="6146" width="20.42578125" style="7" customWidth="1"/>
    <col min="6147" max="6147" width="7.28515625" style="7" customWidth="1"/>
    <col min="6148" max="6148" width="8.5703125" style="7" customWidth="1"/>
    <col min="6149" max="6149" width="9.42578125" style="7" customWidth="1"/>
    <col min="6150" max="6150" width="13.28515625" style="7" customWidth="1"/>
    <col min="6151" max="6152" width="5.85546875" style="7" customWidth="1"/>
    <col min="6153" max="6153" width="7.42578125" style="7" customWidth="1"/>
    <col min="6154" max="6154" width="7.28515625" style="7" customWidth="1"/>
    <col min="6155" max="6155" width="9.42578125" style="7" customWidth="1"/>
    <col min="6156" max="6156" width="13.28515625" style="7" customWidth="1"/>
    <col min="6157" max="6158" width="5.85546875" style="7" customWidth="1"/>
    <col min="6159" max="6161" width="9.5703125" style="7" customWidth="1"/>
    <col min="6162" max="6162" width="9.7109375" style="7" customWidth="1"/>
    <col min="6163" max="6163" width="10.5703125" style="7" customWidth="1"/>
    <col min="6164" max="6164" width="9.5703125" style="7" customWidth="1"/>
    <col min="6165" max="6399" width="9.140625" style="7"/>
    <col min="6400" max="6400" width="10.5703125" style="7" customWidth="1"/>
    <col min="6401" max="6401" width="5.140625" style="7" customWidth="1"/>
    <col min="6402" max="6402" width="20.42578125" style="7" customWidth="1"/>
    <col min="6403" max="6403" width="7.28515625" style="7" customWidth="1"/>
    <col min="6404" max="6404" width="8.5703125" style="7" customWidth="1"/>
    <col min="6405" max="6405" width="9.42578125" style="7" customWidth="1"/>
    <col min="6406" max="6406" width="13.28515625" style="7" customWidth="1"/>
    <col min="6407" max="6408" width="5.85546875" style="7" customWidth="1"/>
    <col min="6409" max="6409" width="7.42578125" style="7" customWidth="1"/>
    <col min="6410" max="6410" width="7.28515625" style="7" customWidth="1"/>
    <col min="6411" max="6411" width="9.42578125" style="7" customWidth="1"/>
    <col min="6412" max="6412" width="13.28515625" style="7" customWidth="1"/>
    <col min="6413" max="6414" width="5.85546875" style="7" customWidth="1"/>
    <col min="6415" max="6417" width="9.5703125" style="7" customWidth="1"/>
    <col min="6418" max="6418" width="9.7109375" style="7" customWidth="1"/>
    <col min="6419" max="6419" width="10.5703125" style="7" customWidth="1"/>
    <col min="6420" max="6420" width="9.5703125" style="7" customWidth="1"/>
    <col min="6421" max="6655" width="9.140625" style="7"/>
    <col min="6656" max="6656" width="10.5703125" style="7" customWidth="1"/>
    <col min="6657" max="6657" width="5.140625" style="7" customWidth="1"/>
    <col min="6658" max="6658" width="20.42578125" style="7" customWidth="1"/>
    <col min="6659" max="6659" width="7.28515625" style="7" customWidth="1"/>
    <col min="6660" max="6660" width="8.5703125" style="7" customWidth="1"/>
    <col min="6661" max="6661" width="9.42578125" style="7" customWidth="1"/>
    <col min="6662" max="6662" width="13.28515625" style="7" customWidth="1"/>
    <col min="6663" max="6664" width="5.85546875" style="7" customWidth="1"/>
    <col min="6665" max="6665" width="7.42578125" style="7" customWidth="1"/>
    <col min="6666" max="6666" width="7.28515625" style="7" customWidth="1"/>
    <col min="6667" max="6667" width="9.42578125" style="7" customWidth="1"/>
    <col min="6668" max="6668" width="13.28515625" style="7" customWidth="1"/>
    <col min="6669" max="6670" width="5.85546875" style="7" customWidth="1"/>
    <col min="6671" max="6673" width="9.5703125" style="7" customWidth="1"/>
    <col min="6674" max="6674" width="9.7109375" style="7" customWidth="1"/>
    <col min="6675" max="6675" width="10.5703125" style="7" customWidth="1"/>
    <col min="6676" max="6676" width="9.5703125" style="7" customWidth="1"/>
    <col min="6677" max="6911" width="9.140625" style="7"/>
    <col min="6912" max="6912" width="10.5703125" style="7" customWidth="1"/>
    <col min="6913" max="6913" width="5.140625" style="7" customWidth="1"/>
    <col min="6914" max="6914" width="20.42578125" style="7" customWidth="1"/>
    <col min="6915" max="6915" width="7.28515625" style="7" customWidth="1"/>
    <col min="6916" max="6916" width="8.5703125" style="7" customWidth="1"/>
    <col min="6917" max="6917" width="9.42578125" style="7" customWidth="1"/>
    <col min="6918" max="6918" width="13.28515625" style="7" customWidth="1"/>
    <col min="6919" max="6920" width="5.85546875" style="7" customWidth="1"/>
    <col min="6921" max="6921" width="7.42578125" style="7" customWidth="1"/>
    <col min="6922" max="6922" width="7.28515625" style="7" customWidth="1"/>
    <col min="6923" max="6923" width="9.42578125" style="7" customWidth="1"/>
    <col min="6924" max="6924" width="13.28515625" style="7" customWidth="1"/>
    <col min="6925" max="6926" width="5.85546875" style="7" customWidth="1"/>
    <col min="6927" max="6929" width="9.5703125" style="7" customWidth="1"/>
    <col min="6930" max="6930" width="9.7109375" style="7" customWidth="1"/>
    <col min="6931" max="6931" width="10.5703125" style="7" customWidth="1"/>
    <col min="6932" max="6932" width="9.5703125" style="7" customWidth="1"/>
    <col min="6933" max="7167" width="9.140625" style="7"/>
    <col min="7168" max="7168" width="10.5703125" style="7" customWidth="1"/>
    <col min="7169" max="7169" width="5.140625" style="7" customWidth="1"/>
    <col min="7170" max="7170" width="20.42578125" style="7" customWidth="1"/>
    <col min="7171" max="7171" width="7.28515625" style="7" customWidth="1"/>
    <col min="7172" max="7172" width="8.5703125" style="7" customWidth="1"/>
    <col min="7173" max="7173" width="9.42578125" style="7" customWidth="1"/>
    <col min="7174" max="7174" width="13.28515625" style="7" customWidth="1"/>
    <col min="7175" max="7176" width="5.85546875" style="7" customWidth="1"/>
    <col min="7177" max="7177" width="7.42578125" style="7" customWidth="1"/>
    <col min="7178" max="7178" width="7.28515625" style="7" customWidth="1"/>
    <col min="7179" max="7179" width="9.42578125" style="7" customWidth="1"/>
    <col min="7180" max="7180" width="13.28515625" style="7" customWidth="1"/>
    <col min="7181" max="7182" width="5.85546875" style="7" customWidth="1"/>
    <col min="7183" max="7185" width="9.5703125" style="7" customWidth="1"/>
    <col min="7186" max="7186" width="9.7109375" style="7" customWidth="1"/>
    <col min="7187" max="7187" width="10.5703125" style="7" customWidth="1"/>
    <col min="7188" max="7188" width="9.5703125" style="7" customWidth="1"/>
    <col min="7189" max="7423" width="9.140625" style="7"/>
    <col min="7424" max="7424" width="10.5703125" style="7" customWidth="1"/>
    <col min="7425" max="7425" width="5.140625" style="7" customWidth="1"/>
    <col min="7426" max="7426" width="20.42578125" style="7" customWidth="1"/>
    <col min="7427" max="7427" width="7.28515625" style="7" customWidth="1"/>
    <col min="7428" max="7428" width="8.5703125" style="7" customWidth="1"/>
    <col min="7429" max="7429" width="9.42578125" style="7" customWidth="1"/>
    <col min="7430" max="7430" width="13.28515625" style="7" customWidth="1"/>
    <col min="7431" max="7432" width="5.85546875" style="7" customWidth="1"/>
    <col min="7433" max="7433" width="7.42578125" style="7" customWidth="1"/>
    <col min="7434" max="7434" width="7.28515625" style="7" customWidth="1"/>
    <col min="7435" max="7435" width="9.42578125" style="7" customWidth="1"/>
    <col min="7436" max="7436" width="13.28515625" style="7" customWidth="1"/>
    <col min="7437" max="7438" width="5.85546875" style="7" customWidth="1"/>
    <col min="7439" max="7441" width="9.5703125" style="7" customWidth="1"/>
    <col min="7442" max="7442" width="9.7109375" style="7" customWidth="1"/>
    <col min="7443" max="7443" width="10.5703125" style="7" customWidth="1"/>
    <col min="7444" max="7444" width="9.5703125" style="7" customWidth="1"/>
    <col min="7445" max="7679" width="9.140625" style="7"/>
    <col min="7680" max="7680" width="10.5703125" style="7" customWidth="1"/>
    <col min="7681" max="7681" width="5.140625" style="7" customWidth="1"/>
    <col min="7682" max="7682" width="20.42578125" style="7" customWidth="1"/>
    <col min="7683" max="7683" width="7.28515625" style="7" customWidth="1"/>
    <col min="7684" max="7684" width="8.5703125" style="7" customWidth="1"/>
    <col min="7685" max="7685" width="9.42578125" style="7" customWidth="1"/>
    <col min="7686" max="7686" width="13.28515625" style="7" customWidth="1"/>
    <col min="7687" max="7688" width="5.85546875" style="7" customWidth="1"/>
    <col min="7689" max="7689" width="7.42578125" style="7" customWidth="1"/>
    <col min="7690" max="7690" width="7.28515625" style="7" customWidth="1"/>
    <col min="7691" max="7691" width="9.42578125" style="7" customWidth="1"/>
    <col min="7692" max="7692" width="13.28515625" style="7" customWidth="1"/>
    <col min="7693" max="7694" width="5.85546875" style="7" customWidth="1"/>
    <col min="7695" max="7697" width="9.5703125" style="7" customWidth="1"/>
    <col min="7698" max="7698" width="9.7109375" style="7" customWidth="1"/>
    <col min="7699" max="7699" width="10.5703125" style="7" customWidth="1"/>
    <col min="7700" max="7700" width="9.5703125" style="7" customWidth="1"/>
    <col min="7701" max="7935" width="9.140625" style="7"/>
    <col min="7936" max="7936" width="10.5703125" style="7" customWidth="1"/>
    <col min="7937" max="7937" width="5.140625" style="7" customWidth="1"/>
    <col min="7938" max="7938" width="20.42578125" style="7" customWidth="1"/>
    <col min="7939" max="7939" width="7.28515625" style="7" customWidth="1"/>
    <col min="7940" max="7940" width="8.5703125" style="7" customWidth="1"/>
    <col min="7941" max="7941" width="9.42578125" style="7" customWidth="1"/>
    <col min="7942" max="7942" width="13.28515625" style="7" customWidth="1"/>
    <col min="7943" max="7944" width="5.85546875" style="7" customWidth="1"/>
    <col min="7945" max="7945" width="7.42578125" style="7" customWidth="1"/>
    <col min="7946" max="7946" width="7.28515625" style="7" customWidth="1"/>
    <col min="7947" max="7947" width="9.42578125" style="7" customWidth="1"/>
    <col min="7948" max="7948" width="13.28515625" style="7" customWidth="1"/>
    <col min="7949" max="7950" width="5.85546875" style="7" customWidth="1"/>
    <col min="7951" max="7953" width="9.5703125" style="7" customWidth="1"/>
    <col min="7954" max="7954" width="9.7109375" style="7" customWidth="1"/>
    <col min="7955" max="7955" width="10.5703125" style="7" customWidth="1"/>
    <col min="7956" max="7956" width="9.5703125" style="7" customWidth="1"/>
    <col min="7957" max="8191" width="9.140625" style="7"/>
    <col min="8192" max="8192" width="10.5703125" style="7" customWidth="1"/>
    <col min="8193" max="8193" width="5.140625" style="7" customWidth="1"/>
    <col min="8194" max="8194" width="20.42578125" style="7" customWidth="1"/>
    <col min="8195" max="8195" width="7.28515625" style="7" customWidth="1"/>
    <col min="8196" max="8196" width="8.5703125" style="7" customWidth="1"/>
    <col min="8197" max="8197" width="9.42578125" style="7" customWidth="1"/>
    <col min="8198" max="8198" width="13.28515625" style="7" customWidth="1"/>
    <col min="8199" max="8200" width="5.85546875" style="7" customWidth="1"/>
    <col min="8201" max="8201" width="7.42578125" style="7" customWidth="1"/>
    <col min="8202" max="8202" width="7.28515625" style="7" customWidth="1"/>
    <col min="8203" max="8203" width="9.42578125" style="7" customWidth="1"/>
    <col min="8204" max="8204" width="13.28515625" style="7" customWidth="1"/>
    <col min="8205" max="8206" width="5.85546875" style="7" customWidth="1"/>
    <col min="8207" max="8209" width="9.5703125" style="7" customWidth="1"/>
    <col min="8210" max="8210" width="9.7109375" style="7" customWidth="1"/>
    <col min="8211" max="8211" width="10.5703125" style="7" customWidth="1"/>
    <col min="8212" max="8212" width="9.5703125" style="7" customWidth="1"/>
    <col min="8213" max="8447" width="9.140625" style="7"/>
    <col min="8448" max="8448" width="10.5703125" style="7" customWidth="1"/>
    <col min="8449" max="8449" width="5.140625" style="7" customWidth="1"/>
    <col min="8450" max="8450" width="20.42578125" style="7" customWidth="1"/>
    <col min="8451" max="8451" width="7.28515625" style="7" customWidth="1"/>
    <col min="8452" max="8452" width="8.5703125" style="7" customWidth="1"/>
    <col min="8453" max="8453" width="9.42578125" style="7" customWidth="1"/>
    <col min="8454" max="8454" width="13.28515625" style="7" customWidth="1"/>
    <col min="8455" max="8456" width="5.85546875" style="7" customWidth="1"/>
    <col min="8457" max="8457" width="7.42578125" style="7" customWidth="1"/>
    <col min="8458" max="8458" width="7.28515625" style="7" customWidth="1"/>
    <col min="8459" max="8459" width="9.42578125" style="7" customWidth="1"/>
    <col min="8460" max="8460" width="13.28515625" style="7" customWidth="1"/>
    <col min="8461" max="8462" width="5.85546875" style="7" customWidth="1"/>
    <col min="8463" max="8465" width="9.5703125" style="7" customWidth="1"/>
    <col min="8466" max="8466" width="9.7109375" style="7" customWidth="1"/>
    <col min="8467" max="8467" width="10.5703125" style="7" customWidth="1"/>
    <col min="8468" max="8468" width="9.5703125" style="7" customWidth="1"/>
    <col min="8469" max="8703" width="9.140625" style="7"/>
    <col min="8704" max="8704" width="10.5703125" style="7" customWidth="1"/>
    <col min="8705" max="8705" width="5.140625" style="7" customWidth="1"/>
    <col min="8706" max="8706" width="20.42578125" style="7" customWidth="1"/>
    <col min="8707" max="8707" width="7.28515625" style="7" customWidth="1"/>
    <col min="8708" max="8708" width="8.5703125" style="7" customWidth="1"/>
    <col min="8709" max="8709" width="9.42578125" style="7" customWidth="1"/>
    <col min="8710" max="8710" width="13.28515625" style="7" customWidth="1"/>
    <col min="8711" max="8712" width="5.85546875" style="7" customWidth="1"/>
    <col min="8713" max="8713" width="7.42578125" style="7" customWidth="1"/>
    <col min="8714" max="8714" width="7.28515625" style="7" customWidth="1"/>
    <col min="8715" max="8715" width="9.42578125" style="7" customWidth="1"/>
    <col min="8716" max="8716" width="13.28515625" style="7" customWidth="1"/>
    <col min="8717" max="8718" width="5.85546875" style="7" customWidth="1"/>
    <col min="8719" max="8721" width="9.5703125" style="7" customWidth="1"/>
    <col min="8722" max="8722" width="9.7109375" style="7" customWidth="1"/>
    <col min="8723" max="8723" width="10.5703125" style="7" customWidth="1"/>
    <col min="8724" max="8724" width="9.5703125" style="7" customWidth="1"/>
    <col min="8725" max="8959" width="9.140625" style="7"/>
    <col min="8960" max="8960" width="10.5703125" style="7" customWidth="1"/>
    <col min="8961" max="8961" width="5.140625" style="7" customWidth="1"/>
    <col min="8962" max="8962" width="20.42578125" style="7" customWidth="1"/>
    <col min="8963" max="8963" width="7.28515625" style="7" customWidth="1"/>
    <col min="8964" max="8964" width="8.5703125" style="7" customWidth="1"/>
    <col min="8965" max="8965" width="9.42578125" style="7" customWidth="1"/>
    <col min="8966" max="8966" width="13.28515625" style="7" customWidth="1"/>
    <col min="8967" max="8968" width="5.85546875" style="7" customWidth="1"/>
    <col min="8969" max="8969" width="7.42578125" style="7" customWidth="1"/>
    <col min="8970" max="8970" width="7.28515625" style="7" customWidth="1"/>
    <col min="8971" max="8971" width="9.42578125" style="7" customWidth="1"/>
    <col min="8972" max="8972" width="13.28515625" style="7" customWidth="1"/>
    <col min="8973" max="8974" width="5.85546875" style="7" customWidth="1"/>
    <col min="8975" max="8977" width="9.5703125" style="7" customWidth="1"/>
    <col min="8978" max="8978" width="9.7109375" style="7" customWidth="1"/>
    <col min="8979" max="8979" width="10.5703125" style="7" customWidth="1"/>
    <col min="8980" max="8980" width="9.5703125" style="7" customWidth="1"/>
    <col min="8981" max="9215" width="9.140625" style="7"/>
    <col min="9216" max="9216" width="10.5703125" style="7" customWidth="1"/>
    <col min="9217" max="9217" width="5.140625" style="7" customWidth="1"/>
    <col min="9218" max="9218" width="20.42578125" style="7" customWidth="1"/>
    <col min="9219" max="9219" width="7.28515625" style="7" customWidth="1"/>
    <col min="9220" max="9220" width="8.5703125" style="7" customWidth="1"/>
    <col min="9221" max="9221" width="9.42578125" style="7" customWidth="1"/>
    <col min="9222" max="9222" width="13.28515625" style="7" customWidth="1"/>
    <col min="9223" max="9224" width="5.85546875" style="7" customWidth="1"/>
    <col min="9225" max="9225" width="7.42578125" style="7" customWidth="1"/>
    <col min="9226" max="9226" width="7.28515625" style="7" customWidth="1"/>
    <col min="9227" max="9227" width="9.42578125" style="7" customWidth="1"/>
    <col min="9228" max="9228" width="13.28515625" style="7" customWidth="1"/>
    <col min="9229" max="9230" width="5.85546875" style="7" customWidth="1"/>
    <col min="9231" max="9233" width="9.5703125" style="7" customWidth="1"/>
    <col min="9234" max="9234" width="9.7109375" style="7" customWidth="1"/>
    <col min="9235" max="9235" width="10.5703125" style="7" customWidth="1"/>
    <col min="9236" max="9236" width="9.5703125" style="7" customWidth="1"/>
    <col min="9237" max="9471" width="9.140625" style="7"/>
    <col min="9472" max="9472" width="10.5703125" style="7" customWidth="1"/>
    <col min="9473" max="9473" width="5.140625" style="7" customWidth="1"/>
    <col min="9474" max="9474" width="20.42578125" style="7" customWidth="1"/>
    <col min="9475" max="9475" width="7.28515625" style="7" customWidth="1"/>
    <col min="9476" max="9476" width="8.5703125" style="7" customWidth="1"/>
    <col min="9477" max="9477" width="9.42578125" style="7" customWidth="1"/>
    <col min="9478" max="9478" width="13.28515625" style="7" customWidth="1"/>
    <col min="9479" max="9480" width="5.85546875" style="7" customWidth="1"/>
    <col min="9481" max="9481" width="7.42578125" style="7" customWidth="1"/>
    <col min="9482" max="9482" width="7.28515625" style="7" customWidth="1"/>
    <col min="9483" max="9483" width="9.42578125" style="7" customWidth="1"/>
    <col min="9484" max="9484" width="13.28515625" style="7" customWidth="1"/>
    <col min="9485" max="9486" width="5.85546875" style="7" customWidth="1"/>
    <col min="9487" max="9489" width="9.5703125" style="7" customWidth="1"/>
    <col min="9490" max="9490" width="9.7109375" style="7" customWidth="1"/>
    <col min="9491" max="9491" width="10.5703125" style="7" customWidth="1"/>
    <col min="9492" max="9492" width="9.5703125" style="7" customWidth="1"/>
    <col min="9493" max="9727" width="9.140625" style="7"/>
    <col min="9728" max="9728" width="10.5703125" style="7" customWidth="1"/>
    <col min="9729" max="9729" width="5.140625" style="7" customWidth="1"/>
    <col min="9730" max="9730" width="20.42578125" style="7" customWidth="1"/>
    <col min="9731" max="9731" width="7.28515625" style="7" customWidth="1"/>
    <col min="9732" max="9732" width="8.5703125" style="7" customWidth="1"/>
    <col min="9733" max="9733" width="9.42578125" style="7" customWidth="1"/>
    <col min="9734" max="9734" width="13.28515625" style="7" customWidth="1"/>
    <col min="9735" max="9736" width="5.85546875" style="7" customWidth="1"/>
    <col min="9737" max="9737" width="7.42578125" style="7" customWidth="1"/>
    <col min="9738" max="9738" width="7.28515625" style="7" customWidth="1"/>
    <col min="9739" max="9739" width="9.42578125" style="7" customWidth="1"/>
    <col min="9740" max="9740" width="13.28515625" style="7" customWidth="1"/>
    <col min="9741" max="9742" width="5.85546875" style="7" customWidth="1"/>
    <col min="9743" max="9745" width="9.5703125" style="7" customWidth="1"/>
    <col min="9746" max="9746" width="9.7109375" style="7" customWidth="1"/>
    <col min="9747" max="9747" width="10.5703125" style="7" customWidth="1"/>
    <col min="9748" max="9748" width="9.5703125" style="7" customWidth="1"/>
    <col min="9749" max="9983" width="9.140625" style="7"/>
    <col min="9984" max="9984" width="10.5703125" style="7" customWidth="1"/>
    <col min="9985" max="9985" width="5.140625" style="7" customWidth="1"/>
    <col min="9986" max="9986" width="20.42578125" style="7" customWidth="1"/>
    <col min="9987" max="9987" width="7.28515625" style="7" customWidth="1"/>
    <col min="9988" max="9988" width="8.5703125" style="7" customWidth="1"/>
    <col min="9989" max="9989" width="9.42578125" style="7" customWidth="1"/>
    <col min="9990" max="9990" width="13.28515625" style="7" customWidth="1"/>
    <col min="9991" max="9992" width="5.85546875" style="7" customWidth="1"/>
    <col min="9993" max="9993" width="7.42578125" style="7" customWidth="1"/>
    <col min="9994" max="9994" width="7.28515625" style="7" customWidth="1"/>
    <col min="9995" max="9995" width="9.42578125" style="7" customWidth="1"/>
    <col min="9996" max="9996" width="13.28515625" style="7" customWidth="1"/>
    <col min="9997" max="9998" width="5.85546875" style="7" customWidth="1"/>
    <col min="9999" max="10001" width="9.5703125" style="7" customWidth="1"/>
    <col min="10002" max="10002" width="9.7109375" style="7" customWidth="1"/>
    <col min="10003" max="10003" width="10.5703125" style="7" customWidth="1"/>
    <col min="10004" max="10004" width="9.5703125" style="7" customWidth="1"/>
    <col min="10005" max="10239" width="9.140625" style="7"/>
    <col min="10240" max="10240" width="10.5703125" style="7" customWidth="1"/>
    <col min="10241" max="10241" width="5.140625" style="7" customWidth="1"/>
    <col min="10242" max="10242" width="20.42578125" style="7" customWidth="1"/>
    <col min="10243" max="10243" width="7.28515625" style="7" customWidth="1"/>
    <col min="10244" max="10244" width="8.5703125" style="7" customWidth="1"/>
    <col min="10245" max="10245" width="9.42578125" style="7" customWidth="1"/>
    <col min="10246" max="10246" width="13.28515625" style="7" customWidth="1"/>
    <col min="10247" max="10248" width="5.85546875" style="7" customWidth="1"/>
    <col min="10249" max="10249" width="7.42578125" style="7" customWidth="1"/>
    <col min="10250" max="10250" width="7.28515625" style="7" customWidth="1"/>
    <col min="10251" max="10251" width="9.42578125" style="7" customWidth="1"/>
    <col min="10252" max="10252" width="13.28515625" style="7" customWidth="1"/>
    <col min="10253" max="10254" width="5.85546875" style="7" customWidth="1"/>
    <col min="10255" max="10257" width="9.5703125" style="7" customWidth="1"/>
    <col min="10258" max="10258" width="9.7109375" style="7" customWidth="1"/>
    <col min="10259" max="10259" width="10.5703125" style="7" customWidth="1"/>
    <col min="10260" max="10260" width="9.5703125" style="7" customWidth="1"/>
    <col min="10261" max="10495" width="9.140625" style="7"/>
    <col min="10496" max="10496" width="10.5703125" style="7" customWidth="1"/>
    <col min="10497" max="10497" width="5.140625" style="7" customWidth="1"/>
    <col min="10498" max="10498" width="20.42578125" style="7" customWidth="1"/>
    <col min="10499" max="10499" width="7.28515625" style="7" customWidth="1"/>
    <col min="10500" max="10500" width="8.5703125" style="7" customWidth="1"/>
    <col min="10501" max="10501" width="9.42578125" style="7" customWidth="1"/>
    <col min="10502" max="10502" width="13.28515625" style="7" customWidth="1"/>
    <col min="10503" max="10504" width="5.85546875" style="7" customWidth="1"/>
    <col min="10505" max="10505" width="7.42578125" style="7" customWidth="1"/>
    <col min="10506" max="10506" width="7.28515625" style="7" customWidth="1"/>
    <col min="10507" max="10507" width="9.42578125" style="7" customWidth="1"/>
    <col min="10508" max="10508" width="13.28515625" style="7" customWidth="1"/>
    <col min="10509" max="10510" width="5.85546875" style="7" customWidth="1"/>
    <col min="10511" max="10513" width="9.5703125" style="7" customWidth="1"/>
    <col min="10514" max="10514" width="9.7109375" style="7" customWidth="1"/>
    <col min="10515" max="10515" width="10.5703125" style="7" customWidth="1"/>
    <col min="10516" max="10516" width="9.5703125" style="7" customWidth="1"/>
    <col min="10517" max="10751" width="9.140625" style="7"/>
    <col min="10752" max="10752" width="10.5703125" style="7" customWidth="1"/>
    <col min="10753" max="10753" width="5.140625" style="7" customWidth="1"/>
    <col min="10754" max="10754" width="20.42578125" style="7" customWidth="1"/>
    <col min="10755" max="10755" width="7.28515625" style="7" customWidth="1"/>
    <col min="10756" max="10756" width="8.5703125" style="7" customWidth="1"/>
    <col min="10757" max="10757" width="9.42578125" style="7" customWidth="1"/>
    <col min="10758" max="10758" width="13.28515625" style="7" customWidth="1"/>
    <col min="10759" max="10760" width="5.85546875" style="7" customWidth="1"/>
    <col min="10761" max="10761" width="7.42578125" style="7" customWidth="1"/>
    <col min="10762" max="10762" width="7.28515625" style="7" customWidth="1"/>
    <col min="10763" max="10763" width="9.42578125" style="7" customWidth="1"/>
    <col min="10764" max="10764" width="13.28515625" style="7" customWidth="1"/>
    <col min="10765" max="10766" width="5.85546875" style="7" customWidth="1"/>
    <col min="10767" max="10769" width="9.5703125" style="7" customWidth="1"/>
    <col min="10770" max="10770" width="9.7109375" style="7" customWidth="1"/>
    <col min="10771" max="10771" width="10.5703125" style="7" customWidth="1"/>
    <col min="10772" max="10772" width="9.5703125" style="7" customWidth="1"/>
    <col min="10773" max="11007" width="9.140625" style="7"/>
    <col min="11008" max="11008" width="10.5703125" style="7" customWidth="1"/>
    <col min="11009" max="11009" width="5.140625" style="7" customWidth="1"/>
    <col min="11010" max="11010" width="20.42578125" style="7" customWidth="1"/>
    <col min="11011" max="11011" width="7.28515625" style="7" customWidth="1"/>
    <col min="11012" max="11012" width="8.5703125" style="7" customWidth="1"/>
    <col min="11013" max="11013" width="9.42578125" style="7" customWidth="1"/>
    <col min="11014" max="11014" width="13.28515625" style="7" customWidth="1"/>
    <col min="11015" max="11016" width="5.85546875" style="7" customWidth="1"/>
    <col min="11017" max="11017" width="7.42578125" style="7" customWidth="1"/>
    <col min="11018" max="11018" width="7.28515625" style="7" customWidth="1"/>
    <col min="11019" max="11019" width="9.42578125" style="7" customWidth="1"/>
    <col min="11020" max="11020" width="13.28515625" style="7" customWidth="1"/>
    <col min="11021" max="11022" width="5.85546875" style="7" customWidth="1"/>
    <col min="11023" max="11025" width="9.5703125" style="7" customWidth="1"/>
    <col min="11026" max="11026" width="9.7109375" style="7" customWidth="1"/>
    <col min="11027" max="11027" width="10.5703125" style="7" customWidth="1"/>
    <col min="11028" max="11028" width="9.5703125" style="7" customWidth="1"/>
    <col min="11029" max="11263" width="9.140625" style="7"/>
    <col min="11264" max="11264" width="10.5703125" style="7" customWidth="1"/>
    <col min="11265" max="11265" width="5.140625" style="7" customWidth="1"/>
    <col min="11266" max="11266" width="20.42578125" style="7" customWidth="1"/>
    <col min="11267" max="11267" width="7.28515625" style="7" customWidth="1"/>
    <col min="11268" max="11268" width="8.5703125" style="7" customWidth="1"/>
    <col min="11269" max="11269" width="9.42578125" style="7" customWidth="1"/>
    <col min="11270" max="11270" width="13.28515625" style="7" customWidth="1"/>
    <col min="11271" max="11272" width="5.85546875" style="7" customWidth="1"/>
    <col min="11273" max="11273" width="7.42578125" style="7" customWidth="1"/>
    <col min="11274" max="11274" width="7.28515625" style="7" customWidth="1"/>
    <col min="11275" max="11275" width="9.42578125" style="7" customWidth="1"/>
    <col min="11276" max="11276" width="13.28515625" style="7" customWidth="1"/>
    <col min="11277" max="11278" width="5.85546875" style="7" customWidth="1"/>
    <col min="11279" max="11281" width="9.5703125" style="7" customWidth="1"/>
    <col min="11282" max="11282" width="9.7109375" style="7" customWidth="1"/>
    <col min="11283" max="11283" width="10.5703125" style="7" customWidth="1"/>
    <col min="11284" max="11284" width="9.5703125" style="7" customWidth="1"/>
    <col min="11285" max="11519" width="9.140625" style="7"/>
    <col min="11520" max="11520" width="10.5703125" style="7" customWidth="1"/>
    <col min="11521" max="11521" width="5.140625" style="7" customWidth="1"/>
    <col min="11522" max="11522" width="20.42578125" style="7" customWidth="1"/>
    <col min="11523" max="11523" width="7.28515625" style="7" customWidth="1"/>
    <col min="11524" max="11524" width="8.5703125" style="7" customWidth="1"/>
    <col min="11525" max="11525" width="9.42578125" style="7" customWidth="1"/>
    <col min="11526" max="11526" width="13.28515625" style="7" customWidth="1"/>
    <col min="11527" max="11528" width="5.85546875" style="7" customWidth="1"/>
    <col min="11529" max="11529" width="7.42578125" style="7" customWidth="1"/>
    <col min="11530" max="11530" width="7.28515625" style="7" customWidth="1"/>
    <col min="11531" max="11531" width="9.42578125" style="7" customWidth="1"/>
    <col min="11532" max="11532" width="13.28515625" style="7" customWidth="1"/>
    <col min="11533" max="11534" width="5.85546875" style="7" customWidth="1"/>
    <col min="11535" max="11537" width="9.5703125" style="7" customWidth="1"/>
    <col min="11538" max="11538" width="9.7109375" style="7" customWidth="1"/>
    <col min="11539" max="11539" width="10.5703125" style="7" customWidth="1"/>
    <col min="11540" max="11540" width="9.5703125" style="7" customWidth="1"/>
    <col min="11541" max="11775" width="9.140625" style="7"/>
    <col min="11776" max="11776" width="10.5703125" style="7" customWidth="1"/>
    <col min="11777" max="11777" width="5.140625" style="7" customWidth="1"/>
    <col min="11778" max="11778" width="20.42578125" style="7" customWidth="1"/>
    <col min="11779" max="11779" width="7.28515625" style="7" customWidth="1"/>
    <col min="11780" max="11780" width="8.5703125" style="7" customWidth="1"/>
    <col min="11781" max="11781" width="9.42578125" style="7" customWidth="1"/>
    <col min="11782" max="11782" width="13.28515625" style="7" customWidth="1"/>
    <col min="11783" max="11784" width="5.85546875" style="7" customWidth="1"/>
    <col min="11785" max="11785" width="7.42578125" style="7" customWidth="1"/>
    <col min="11786" max="11786" width="7.28515625" style="7" customWidth="1"/>
    <col min="11787" max="11787" width="9.42578125" style="7" customWidth="1"/>
    <col min="11788" max="11788" width="13.28515625" style="7" customWidth="1"/>
    <col min="11789" max="11790" width="5.85546875" style="7" customWidth="1"/>
    <col min="11791" max="11793" width="9.5703125" style="7" customWidth="1"/>
    <col min="11794" max="11794" width="9.7109375" style="7" customWidth="1"/>
    <col min="11795" max="11795" width="10.5703125" style="7" customWidth="1"/>
    <col min="11796" max="11796" width="9.5703125" style="7" customWidth="1"/>
    <col min="11797" max="12031" width="9.140625" style="7"/>
    <col min="12032" max="12032" width="10.5703125" style="7" customWidth="1"/>
    <col min="12033" max="12033" width="5.140625" style="7" customWidth="1"/>
    <col min="12034" max="12034" width="20.42578125" style="7" customWidth="1"/>
    <col min="12035" max="12035" width="7.28515625" style="7" customWidth="1"/>
    <col min="12036" max="12036" width="8.5703125" style="7" customWidth="1"/>
    <col min="12037" max="12037" width="9.42578125" style="7" customWidth="1"/>
    <col min="12038" max="12038" width="13.28515625" style="7" customWidth="1"/>
    <col min="12039" max="12040" width="5.85546875" style="7" customWidth="1"/>
    <col min="12041" max="12041" width="7.42578125" style="7" customWidth="1"/>
    <col min="12042" max="12042" width="7.28515625" style="7" customWidth="1"/>
    <col min="12043" max="12043" width="9.42578125" style="7" customWidth="1"/>
    <col min="12044" max="12044" width="13.28515625" style="7" customWidth="1"/>
    <col min="12045" max="12046" width="5.85546875" style="7" customWidth="1"/>
    <col min="12047" max="12049" width="9.5703125" style="7" customWidth="1"/>
    <col min="12050" max="12050" width="9.7109375" style="7" customWidth="1"/>
    <col min="12051" max="12051" width="10.5703125" style="7" customWidth="1"/>
    <col min="12052" max="12052" width="9.5703125" style="7" customWidth="1"/>
    <col min="12053" max="12287" width="9.140625" style="7"/>
    <col min="12288" max="12288" width="10.5703125" style="7" customWidth="1"/>
    <col min="12289" max="12289" width="5.140625" style="7" customWidth="1"/>
    <col min="12290" max="12290" width="20.42578125" style="7" customWidth="1"/>
    <col min="12291" max="12291" width="7.28515625" style="7" customWidth="1"/>
    <col min="12292" max="12292" width="8.5703125" style="7" customWidth="1"/>
    <col min="12293" max="12293" width="9.42578125" style="7" customWidth="1"/>
    <col min="12294" max="12294" width="13.28515625" style="7" customWidth="1"/>
    <col min="12295" max="12296" width="5.85546875" style="7" customWidth="1"/>
    <col min="12297" max="12297" width="7.42578125" style="7" customWidth="1"/>
    <col min="12298" max="12298" width="7.28515625" style="7" customWidth="1"/>
    <col min="12299" max="12299" width="9.42578125" style="7" customWidth="1"/>
    <col min="12300" max="12300" width="13.28515625" style="7" customWidth="1"/>
    <col min="12301" max="12302" width="5.85546875" style="7" customWidth="1"/>
    <col min="12303" max="12305" width="9.5703125" style="7" customWidth="1"/>
    <col min="12306" max="12306" width="9.7109375" style="7" customWidth="1"/>
    <col min="12307" max="12307" width="10.5703125" style="7" customWidth="1"/>
    <col min="12308" max="12308" width="9.5703125" style="7" customWidth="1"/>
    <col min="12309" max="12543" width="9.140625" style="7"/>
    <col min="12544" max="12544" width="10.5703125" style="7" customWidth="1"/>
    <col min="12545" max="12545" width="5.140625" style="7" customWidth="1"/>
    <col min="12546" max="12546" width="20.42578125" style="7" customWidth="1"/>
    <col min="12547" max="12547" width="7.28515625" style="7" customWidth="1"/>
    <col min="12548" max="12548" width="8.5703125" style="7" customWidth="1"/>
    <col min="12549" max="12549" width="9.42578125" style="7" customWidth="1"/>
    <col min="12550" max="12550" width="13.28515625" style="7" customWidth="1"/>
    <col min="12551" max="12552" width="5.85546875" style="7" customWidth="1"/>
    <col min="12553" max="12553" width="7.42578125" style="7" customWidth="1"/>
    <col min="12554" max="12554" width="7.28515625" style="7" customWidth="1"/>
    <col min="12555" max="12555" width="9.42578125" style="7" customWidth="1"/>
    <col min="12556" max="12556" width="13.28515625" style="7" customWidth="1"/>
    <col min="12557" max="12558" width="5.85546875" style="7" customWidth="1"/>
    <col min="12559" max="12561" width="9.5703125" style="7" customWidth="1"/>
    <col min="12562" max="12562" width="9.7109375" style="7" customWidth="1"/>
    <col min="12563" max="12563" width="10.5703125" style="7" customWidth="1"/>
    <col min="12564" max="12564" width="9.5703125" style="7" customWidth="1"/>
    <col min="12565" max="12799" width="9.140625" style="7"/>
    <col min="12800" max="12800" width="10.5703125" style="7" customWidth="1"/>
    <col min="12801" max="12801" width="5.140625" style="7" customWidth="1"/>
    <col min="12802" max="12802" width="20.42578125" style="7" customWidth="1"/>
    <col min="12803" max="12803" width="7.28515625" style="7" customWidth="1"/>
    <col min="12804" max="12804" width="8.5703125" style="7" customWidth="1"/>
    <col min="12805" max="12805" width="9.42578125" style="7" customWidth="1"/>
    <col min="12806" max="12806" width="13.28515625" style="7" customWidth="1"/>
    <col min="12807" max="12808" width="5.85546875" style="7" customWidth="1"/>
    <col min="12809" max="12809" width="7.42578125" style="7" customWidth="1"/>
    <col min="12810" max="12810" width="7.28515625" style="7" customWidth="1"/>
    <col min="12811" max="12811" width="9.42578125" style="7" customWidth="1"/>
    <col min="12812" max="12812" width="13.28515625" style="7" customWidth="1"/>
    <col min="12813" max="12814" width="5.85546875" style="7" customWidth="1"/>
    <col min="12815" max="12817" width="9.5703125" style="7" customWidth="1"/>
    <col min="12818" max="12818" width="9.7109375" style="7" customWidth="1"/>
    <col min="12819" max="12819" width="10.5703125" style="7" customWidth="1"/>
    <col min="12820" max="12820" width="9.5703125" style="7" customWidth="1"/>
    <col min="12821" max="13055" width="9.140625" style="7"/>
    <col min="13056" max="13056" width="10.5703125" style="7" customWidth="1"/>
    <col min="13057" max="13057" width="5.140625" style="7" customWidth="1"/>
    <col min="13058" max="13058" width="20.42578125" style="7" customWidth="1"/>
    <col min="13059" max="13059" width="7.28515625" style="7" customWidth="1"/>
    <col min="13060" max="13060" width="8.5703125" style="7" customWidth="1"/>
    <col min="13061" max="13061" width="9.42578125" style="7" customWidth="1"/>
    <col min="13062" max="13062" width="13.28515625" style="7" customWidth="1"/>
    <col min="13063" max="13064" width="5.85546875" style="7" customWidth="1"/>
    <col min="13065" max="13065" width="7.42578125" style="7" customWidth="1"/>
    <col min="13066" max="13066" width="7.28515625" style="7" customWidth="1"/>
    <col min="13067" max="13067" width="9.42578125" style="7" customWidth="1"/>
    <col min="13068" max="13068" width="13.28515625" style="7" customWidth="1"/>
    <col min="13069" max="13070" width="5.85546875" style="7" customWidth="1"/>
    <col min="13071" max="13073" width="9.5703125" style="7" customWidth="1"/>
    <col min="13074" max="13074" width="9.7109375" style="7" customWidth="1"/>
    <col min="13075" max="13075" width="10.5703125" style="7" customWidth="1"/>
    <col min="13076" max="13076" width="9.5703125" style="7" customWidth="1"/>
    <col min="13077" max="13311" width="9.140625" style="7"/>
    <col min="13312" max="13312" width="10.5703125" style="7" customWidth="1"/>
    <col min="13313" max="13313" width="5.140625" style="7" customWidth="1"/>
    <col min="13314" max="13314" width="20.42578125" style="7" customWidth="1"/>
    <col min="13315" max="13315" width="7.28515625" style="7" customWidth="1"/>
    <col min="13316" max="13316" width="8.5703125" style="7" customWidth="1"/>
    <col min="13317" max="13317" width="9.42578125" style="7" customWidth="1"/>
    <col min="13318" max="13318" width="13.28515625" style="7" customWidth="1"/>
    <col min="13319" max="13320" width="5.85546875" style="7" customWidth="1"/>
    <col min="13321" max="13321" width="7.42578125" style="7" customWidth="1"/>
    <col min="13322" max="13322" width="7.28515625" style="7" customWidth="1"/>
    <col min="13323" max="13323" width="9.42578125" style="7" customWidth="1"/>
    <col min="13324" max="13324" width="13.28515625" style="7" customWidth="1"/>
    <col min="13325" max="13326" width="5.85546875" style="7" customWidth="1"/>
    <col min="13327" max="13329" width="9.5703125" style="7" customWidth="1"/>
    <col min="13330" max="13330" width="9.7109375" style="7" customWidth="1"/>
    <col min="13331" max="13331" width="10.5703125" style="7" customWidth="1"/>
    <col min="13332" max="13332" width="9.5703125" style="7" customWidth="1"/>
    <col min="13333" max="13567" width="9.140625" style="7"/>
    <col min="13568" max="13568" width="10.5703125" style="7" customWidth="1"/>
    <col min="13569" max="13569" width="5.140625" style="7" customWidth="1"/>
    <col min="13570" max="13570" width="20.42578125" style="7" customWidth="1"/>
    <col min="13571" max="13571" width="7.28515625" style="7" customWidth="1"/>
    <col min="13572" max="13572" width="8.5703125" style="7" customWidth="1"/>
    <col min="13573" max="13573" width="9.42578125" style="7" customWidth="1"/>
    <col min="13574" max="13574" width="13.28515625" style="7" customWidth="1"/>
    <col min="13575" max="13576" width="5.85546875" style="7" customWidth="1"/>
    <col min="13577" max="13577" width="7.42578125" style="7" customWidth="1"/>
    <col min="13578" max="13578" width="7.28515625" style="7" customWidth="1"/>
    <col min="13579" max="13579" width="9.42578125" style="7" customWidth="1"/>
    <col min="13580" max="13580" width="13.28515625" style="7" customWidth="1"/>
    <col min="13581" max="13582" width="5.85546875" style="7" customWidth="1"/>
    <col min="13583" max="13585" width="9.5703125" style="7" customWidth="1"/>
    <col min="13586" max="13586" width="9.7109375" style="7" customWidth="1"/>
    <col min="13587" max="13587" width="10.5703125" style="7" customWidth="1"/>
    <col min="13588" max="13588" width="9.5703125" style="7" customWidth="1"/>
    <col min="13589" max="13823" width="9.140625" style="7"/>
    <col min="13824" max="13824" width="10.5703125" style="7" customWidth="1"/>
    <col min="13825" max="13825" width="5.140625" style="7" customWidth="1"/>
    <col min="13826" max="13826" width="20.42578125" style="7" customWidth="1"/>
    <col min="13827" max="13827" width="7.28515625" style="7" customWidth="1"/>
    <col min="13828" max="13828" width="8.5703125" style="7" customWidth="1"/>
    <col min="13829" max="13829" width="9.42578125" style="7" customWidth="1"/>
    <col min="13830" max="13830" width="13.28515625" style="7" customWidth="1"/>
    <col min="13831" max="13832" width="5.85546875" style="7" customWidth="1"/>
    <col min="13833" max="13833" width="7.42578125" style="7" customWidth="1"/>
    <col min="13834" max="13834" width="7.28515625" style="7" customWidth="1"/>
    <col min="13835" max="13835" width="9.42578125" style="7" customWidth="1"/>
    <col min="13836" max="13836" width="13.28515625" style="7" customWidth="1"/>
    <col min="13837" max="13838" width="5.85546875" style="7" customWidth="1"/>
    <col min="13839" max="13841" width="9.5703125" style="7" customWidth="1"/>
    <col min="13842" max="13842" width="9.7109375" style="7" customWidth="1"/>
    <col min="13843" max="13843" width="10.5703125" style="7" customWidth="1"/>
    <col min="13844" max="13844" width="9.5703125" style="7" customWidth="1"/>
    <col min="13845" max="14079" width="9.140625" style="7"/>
    <col min="14080" max="14080" width="10.5703125" style="7" customWidth="1"/>
    <col min="14081" max="14081" width="5.140625" style="7" customWidth="1"/>
    <col min="14082" max="14082" width="20.42578125" style="7" customWidth="1"/>
    <col min="14083" max="14083" width="7.28515625" style="7" customWidth="1"/>
    <col min="14084" max="14084" width="8.5703125" style="7" customWidth="1"/>
    <col min="14085" max="14085" width="9.42578125" style="7" customWidth="1"/>
    <col min="14086" max="14086" width="13.28515625" style="7" customWidth="1"/>
    <col min="14087" max="14088" width="5.85546875" style="7" customWidth="1"/>
    <col min="14089" max="14089" width="7.42578125" style="7" customWidth="1"/>
    <col min="14090" max="14090" width="7.28515625" style="7" customWidth="1"/>
    <col min="14091" max="14091" width="9.42578125" style="7" customWidth="1"/>
    <col min="14092" max="14092" width="13.28515625" style="7" customWidth="1"/>
    <col min="14093" max="14094" width="5.85546875" style="7" customWidth="1"/>
    <col min="14095" max="14097" width="9.5703125" style="7" customWidth="1"/>
    <col min="14098" max="14098" width="9.7109375" style="7" customWidth="1"/>
    <col min="14099" max="14099" width="10.5703125" style="7" customWidth="1"/>
    <col min="14100" max="14100" width="9.5703125" style="7" customWidth="1"/>
    <col min="14101" max="14335" width="9.140625" style="7"/>
    <col min="14336" max="14336" width="10.5703125" style="7" customWidth="1"/>
    <col min="14337" max="14337" width="5.140625" style="7" customWidth="1"/>
    <col min="14338" max="14338" width="20.42578125" style="7" customWidth="1"/>
    <col min="14339" max="14339" width="7.28515625" style="7" customWidth="1"/>
    <col min="14340" max="14340" width="8.5703125" style="7" customWidth="1"/>
    <col min="14341" max="14341" width="9.42578125" style="7" customWidth="1"/>
    <col min="14342" max="14342" width="13.28515625" style="7" customWidth="1"/>
    <col min="14343" max="14344" width="5.85546875" style="7" customWidth="1"/>
    <col min="14345" max="14345" width="7.42578125" style="7" customWidth="1"/>
    <col min="14346" max="14346" width="7.28515625" style="7" customWidth="1"/>
    <col min="14347" max="14347" width="9.42578125" style="7" customWidth="1"/>
    <col min="14348" max="14348" width="13.28515625" style="7" customWidth="1"/>
    <col min="14349" max="14350" width="5.85546875" style="7" customWidth="1"/>
    <col min="14351" max="14353" width="9.5703125" style="7" customWidth="1"/>
    <col min="14354" max="14354" width="9.7109375" style="7" customWidth="1"/>
    <col min="14355" max="14355" width="10.5703125" style="7" customWidth="1"/>
    <col min="14356" max="14356" width="9.5703125" style="7" customWidth="1"/>
    <col min="14357" max="14591" width="9.140625" style="7"/>
    <col min="14592" max="14592" width="10.5703125" style="7" customWidth="1"/>
    <col min="14593" max="14593" width="5.140625" style="7" customWidth="1"/>
    <col min="14594" max="14594" width="20.42578125" style="7" customWidth="1"/>
    <col min="14595" max="14595" width="7.28515625" style="7" customWidth="1"/>
    <col min="14596" max="14596" width="8.5703125" style="7" customWidth="1"/>
    <col min="14597" max="14597" width="9.42578125" style="7" customWidth="1"/>
    <col min="14598" max="14598" width="13.28515625" style="7" customWidth="1"/>
    <col min="14599" max="14600" width="5.85546875" style="7" customWidth="1"/>
    <col min="14601" max="14601" width="7.42578125" style="7" customWidth="1"/>
    <col min="14602" max="14602" width="7.28515625" style="7" customWidth="1"/>
    <col min="14603" max="14603" width="9.42578125" style="7" customWidth="1"/>
    <col min="14604" max="14604" width="13.28515625" style="7" customWidth="1"/>
    <col min="14605" max="14606" width="5.85546875" style="7" customWidth="1"/>
    <col min="14607" max="14609" width="9.5703125" style="7" customWidth="1"/>
    <col min="14610" max="14610" width="9.7109375" style="7" customWidth="1"/>
    <col min="14611" max="14611" width="10.5703125" style="7" customWidth="1"/>
    <col min="14612" max="14612" width="9.5703125" style="7" customWidth="1"/>
    <col min="14613" max="14847" width="9.140625" style="7"/>
    <col min="14848" max="14848" width="10.5703125" style="7" customWidth="1"/>
    <col min="14849" max="14849" width="5.140625" style="7" customWidth="1"/>
    <col min="14850" max="14850" width="20.42578125" style="7" customWidth="1"/>
    <col min="14851" max="14851" width="7.28515625" style="7" customWidth="1"/>
    <col min="14852" max="14852" width="8.5703125" style="7" customWidth="1"/>
    <col min="14853" max="14853" width="9.42578125" style="7" customWidth="1"/>
    <col min="14854" max="14854" width="13.28515625" style="7" customWidth="1"/>
    <col min="14855" max="14856" width="5.85546875" style="7" customWidth="1"/>
    <col min="14857" max="14857" width="7.42578125" style="7" customWidth="1"/>
    <col min="14858" max="14858" width="7.28515625" style="7" customWidth="1"/>
    <col min="14859" max="14859" width="9.42578125" style="7" customWidth="1"/>
    <col min="14860" max="14860" width="13.28515625" style="7" customWidth="1"/>
    <col min="14861" max="14862" width="5.85546875" style="7" customWidth="1"/>
    <col min="14863" max="14865" width="9.5703125" style="7" customWidth="1"/>
    <col min="14866" max="14866" width="9.7109375" style="7" customWidth="1"/>
    <col min="14867" max="14867" width="10.5703125" style="7" customWidth="1"/>
    <col min="14868" max="14868" width="9.5703125" style="7" customWidth="1"/>
    <col min="14869" max="15103" width="9.140625" style="7"/>
    <col min="15104" max="15104" width="10.5703125" style="7" customWidth="1"/>
    <col min="15105" max="15105" width="5.140625" style="7" customWidth="1"/>
    <col min="15106" max="15106" width="20.42578125" style="7" customWidth="1"/>
    <col min="15107" max="15107" width="7.28515625" style="7" customWidth="1"/>
    <col min="15108" max="15108" width="8.5703125" style="7" customWidth="1"/>
    <col min="15109" max="15109" width="9.42578125" style="7" customWidth="1"/>
    <col min="15110" max="15110" width="13.28515625" style="7" customWidth="1"/>
    <col min="15111" max="15112" width="5.85546875" style="7" customWidth="1"/>
    <col min="15113" max="15113" width="7.42578125" style="7" customWidth="1"/>
    <col min="15114" max="15114" width="7.28515625" style="7" customWidth="1"/>
    <col min="15115" max="15115" width="9.42578125" style="7" customWidth="1"/>
    <col min="15116" max="15116" width="13.28515625" style="7" customWidth="1"/>
    <col min="15117" max="15118" width="5.85546875" style="7" customWidth="1"/>
    <col min="15119" max="15121" width="9.5703125" style="7" customWidth="1"/>
    <col min="15122" max="15122" width="9.7109375" style="7" customWidth="1"/>
    <col min="15123" max="15123" width="10.5703125" style="7" customWidth="1"/>
    <col min="15124" max="15124" width="9.5703125" style="7" customWidth="1"/>
    <col min="15125" max="15359" width="9.140625" style="7"/>
    <col min="15360" max="15360" width="10.5703125" style="7" customWidth="1"/>
    <col min="15361" max="15361" width="5.140625" style="7" customWidth="1"/>
    <col min="15362" max="15362" width="20.42578125" style="7" customWidth="1"/>
    <col min="15363" max="15363" width="7.28515625" style="7" customWidth="1"/>
    <col min="15364" max="15364" width="8.5703125" style="7" customWidth="1"/>
    <col min="15365" max="15365" width="9.42578125" style="7" customWidth="1"/>
    <col min="15366" max="15366" width="13.28515625" style="7" customWidth="1"/>
    <col min="15367" max="15368" width="5.85546875" style="7" customWidth="1"/>
    <col min="15369" max="15369" width="7.42578125" style="7" customWidth="1"/>
    <col min="15370" max="15370" width="7.28515625" style="7" customWidth="1"/>
    <col min="15371" max="15371" width="9.42578125" style="7" customWidth="1"/>
    <col min="15372" max="15372" width="13.28515625" style="7" customWidth="1"/>
    <col min="15373" max="15374" width="5.85546875" style="7" customWidth="1"/>
    <col min="15375" max="15377" width="9.5703125" style="7" customWidth="1"/>
    <col min="15378" max="15378" width="9.7109375" style="7" customWidth="1"/>
    <col min="15379" max="15379" width="10.5703125" style="7" customWidth="1"/>
    <col min="15380" max="15380" width="9.5703125" style="7" customWidth="1"/>
    <col min="15381" max="15615" width="9.140625" style="7"/>
    <col min="15616" max="15616" width="10.5703125" style="7" customWidth="1"/>
    <col min="15617" max="15617" width="5.140625" style="7" customWidth="1"/>
    <col min="15618" max="15618" width="20.42578125" style="7" customWidth="1"/>
    <col min="15619" max="15619" width="7.28515625" style="7" customWidth="1"/>
    <col min="15620" max="15620" width="8.5703125" style="7" customWidth="1"/>
    <col min="15621" max="15621" width="9.42578125" style="7" customWidth="1"/>
    <col min="15622" max="15622" width="13.28515625" style="7" customWidth="1"/>
    <col min="15623" max="15624" width="5.85546875" style="7" customWidth="1"/>
    <col min="15625" max="15625" width="7.42578125" style="7" customWidth="1"/>
    <col min="15626" max="15626" width="7.28515625" style="7" customWidth="1"/>
    <col min="15627" max="15627" width="9.42578125" style="7" customWidth="1"/>
    <col min="15628" max="15628" width="13.28515625" style="7" customWidth="1"/>
    <col min="15629" max="15630" width="5.85546875" style="7" customWidth="1"/>
    <col min="15631" max="15633" width="9.5703125" style="7" customWidth="1"/>
    <col min="15634" max="15634" width="9.7109375" style="7" customWidth="1"/>
    <col min="15635" max="15635" width="10.5703125" style="7" customWidth="1"/>
    <col min="15636" max="15636" width="9.5703125" style="7" customWidth="1"/>
    <col min="15637" max="15871" width="9.140625" style="7"/>
    <col min="15872" max="15872" width="10.5703125" style="7" customWidth="1"/>
    <col min="15873" max="15873" width="5.140625" style="7" customWidth="1"/>
    <col min="15874" max="15874" width="20.42578125" style="7" customWidth="1"/>
    <col min="15875" max="15875" width="7.28515625" style="7" customWidth="1"/>
    <col min="15876" max="15876" width="8.5703125" style="7" customWidth="1"/>
    <col min="15877" max="15877" width="9.42578125" style="7" customWidth="1"/>
    <col min="15878" max="15878" width="13.28515625" style="7" customWidth="1"/>
    <col min="15879" max="15880" width="5.85546875" style="7" customWidth="1"/>
    <col min="15881" max="15881" width="7.42578125" style="7" customWidth="1"/>
    <col min="15882" max="15882" width="7.28515625" style="7" customWidth="1"/>
    <col min="15883" max="15883" width="9.42578125" style="7" customWidth="1"/>
    <col min="15884" max="15884" width="13.28515625" style="7" customWidth="1"/>
    <col min="15885" max="15886" width="5.85546875" style="7" customWidth="1"/>
    <col min="15887" max="15889" width="9.5703125" style="7" customWidth="1"/>
    <col min="15890" max="15890" width="9.7109375" style="7" customWidth="1"/>
    <col min="15891" max="15891" width="10.5703125" style="7" customWidth="1"/>
    <col min="15892" max="15892" width="9.5703125" style="7" customWidth="1"/>
    <col min="15893" max="16127" width="9.140625" style="7"/>
    <col min="16128" max="16128" width="10.5703125" style="7" customWidth="1"/>
    <col min="16129" max="16129" width="5.140625" style="7" customWidth="1"/>
    <col min="16130" max="16130" width="20.42578125" style="7" customWidth="1"/>
    <col min="16131" max="16131" width="7.28515625" style="7" customWidth="1"/>
    <col min="16132" max="16132" width="8.5703125" style="7" customWidth="1"/>
    <col min="16133" max="16133" width="9.42578125" style="7" customWidth="1"/>
    <col min="16134" max="16134" width="13.28515625" style="7" customWidth="1"/>
    <col min="16135" max="16136" width="5.85546875" style="7" customWidth="1"/>
    <col min="16137" max="16137" width="7.42578125" style="7" customWidth="1"/>
    <col min="16138" max="16138" width="7.28515625" style="7" customWidth="1"/>
    <col min="16139" max="16139" width="9.42578125" style="7" customWidth="1"/>
    <col min="16140" max="16140" width="13.28515625" style="7" customWidth="1"/>
    <col min="16141" max="16142" width="5.85546875" style="7" customWidth="1"/>
    <col min="16143" max="16145" width="9.5703125" style="7" customWidth="1"/>
    <col min="16146" max="16146" width="9.7109375" style="7" customWidth="1"/>
    <col min="16147" max="16147" width="10.5703125" style="7" customWidth="1"/>
    <col min="16148" max="16148" width="9.5703125" style="7" customWidth="1"/>
    <col min="16149" max="16384" width="9.140625" style="7"/>
  </cols>
  <sheetData>
    <row r="1" spans="1:23" ht="16.5" customHeight="1" x14ac:dyDescent="0.2">
      <c r="E1" s="148"/>
      <c r="F1" s="7"/>
      <c r="R1" s="755" t="s">
        <v>465</v>
      </c>
      <c r="S1" s="755"/>
      <c r="T1" s="755"/>
    </row>
    <row r="2" spans="1:23" ht="16.5" customHeight="1" x14ac:dyDescent="0.2"/>
    <row r="3" spans="1:23" s="151" customFormat="1" ht="16.5" customHeight="1" x14ac:dyDescent="0.2">
      <c r="A3" s="906" t="s">
        <v>720</v>
      </c>
      <c r="B3" s="906"/>
      <c r="C3" s="906"/>
      <c r="D3" s="906"/>
      <c r="E3" s="906"/>
      <c r="F3" s="906"/>
      <c r="G3" s="906"/>
      <c r="H3" s="906"/>
      <c r="I3" s="906"/>
      <c r="J3" s="906"/>
      <c r="K3" s="906"/>
      <c r="L3" s="906"/>
      <c r="M3" s="906"/>
      <c r="N3" s="906"/>
      <c r="O3" s="906"/>
      <c r="P3" s="906"/>
      <c r="Q3" s="906"/>
      <c r="R3" s="906"/>
      <c r="S3" s="906"/>
      <c r="T3" s="906"/>
    </row>
    <row r="4" spans="1:23" ht="16.5" customHeight="1" thickBot="1" x14ac:dyDescent="0.25">
      <c r="C4" s="152"/>
      <c r="D4" s="152"/>
      <c r="E4" s="152"/>
      <c r="F4" s="152"/>
      <c r="G4" s="152"/>
      <c r="H4" s="7"/>
      <c r="I4" s="7"/>
    </row>
    <row r="5" spans="1:23" ht="19.5" customHeight="1" x14ac:dyDescent="0.2">
      <c r="A5" s="799" t="s">
        <v>466</v>
      </c>
      <c r="B5" s="801" t="s">
        <v>285</v>
      </c>
      <c r="C5" s="888" t="s">
        <v>467</v>
      </c>
      <c r="D5" s="890" t="s">
        <v>721</v>
      </c>
      <c r="E5" s="891"/>
      <c r="F5" s="891"/>
      <c r="G5" s="891"/>
      <c r="H5" s="891"/>
      <c r="I5" s="892"/>
      <c r="J5" s="890" t="s">
        <v>716</v>
      </c>
      <c r="K5" s="891"/>
      <c r="L5" s="891"/>
      <c r="M5" s="891"/>
      <c r="N5" s="891"/>
      <c r="O5" s="893"/>
      <c r="P5" s="894" t="s">
        <v>468</v>
      </c>
      <c r="Q5" s="896" t="s">
        <v>469</v>
      </c>
      <c r="R5" s="898" t="s">
        <v>471</v>
      </c>
      <c r="S5" s="879" t="s">
        <v>472</v>
      </c>
      <c r="T5" s="900" t="s">
        <v>470</v>
      </c>
    </row>
    <row r="6" spans="1:23" ht="79.5" customHeight="1" thickBot="1" x14ac:dyDescent="0.25">
      <c r="A6" s="832"/>
      <c r="B6" s="833"/>
      <c r="C6" s="889"/>
      <c r="D6" s="382" t="s">
        <v>473</v>
      </c>
      <c r="E6" s="372" t="s">
        <v>424</v>
      </c>
      <c r="F6" s="371" t="s">
        <v>11</v>
      </c>
      <c r="G6" s="373" t="s">
        <v>474</v>
      </c>
      <c r="H6" s="902" t="s">
        <v>10</v>
      </c>
      <c r="I6" s="903"/>
      <c r="J6" s="382" t="s">
        <v>473</v>
      </c>
      <c r="K6" s="372" t="s">
        <v>424</v>
      </c>
      <c r="L6" s="371" t="s">
        <v>11</v>
      </c>
      <c r="M6" s="373" t="s">
        <v>474</v>
      </c>
      <c r="N6" s="904" t="s">
        <v>10</v>
      </c>
      <c r="O6" s="905"/>
      <c r="P6" s="895"/>
      <c r="Q6" s="897"/>
      <c r="R6" s="899"/>
      <c r="S6" s="880"/>
      <c r="T6" s="901"/>
      <c r="W6" s="585"/>
    </row>
    <row r="7" spans="1:23" ht="24" customHeight="1" thickBot="1" x14ac:dyDescent="0.25">
      <c r="A7" s="348">
        <v>0</v>
      </c>
      <c r="B7" s="49">
        <v>1</v>
      </c>
      <c r="C7" s="507">
        <v>2</v>
      </c>
      <c r="D7" s="348">
        <v>3</v>
      </c>
      <c r="E7" s="49">
        <v>4</v>
      </c>
      <c r="F7" s="49">
        <v>5</v>
      </c>
      <c r="G7" s="49">
        <v>6</v>
      </c>
      <c r="H7" s="49">
        <v>7</v>
      </c>
      <c r="I7" s="508">
        <v>8</v>
      </c>
      <c r="J7" s="348">
        <v>9</v>
      </c>
      <c r="K7" s="49">
        <v>10</v>
      </c>
      <c r="L7" s="49">
        <v>11</v>
      </c>
      <c r="M7" s="49">
        <v>12</v>
      </c>
      <c r="N7" s="49">
        <v>13</v>
      </c>
      <c r="O7" s="507">
        <v>14</v>
      </c>
      <c r="P7" s="509" t="s">
        <v>475</v>
      </c>
      <c r="Q7" s="510" t="s">
        <v>476</v>
      </c>
      <c r="R7" s="510" t="s">
        <v>477</v>
      </c>
      <c r="S7" s="543"/>
      <c r="T7" s="511"/>
      <c r="W7" s="585"/>
    </row>
    <row r="8" spans="1:23" ht="21" customHeight="1" thickBot="1" x14ac:dyDescent="0.25">
      <c r="A8" s="907" t="s">
        <v>478</v>
      </c>
      <c r="B8" s="425">
        <v>1</v>
      </c>
      <c r="C8" s="426" t="s">
        <v>599</v>
      </c>
      <c r="D8" s="418">
        <f>'Anexa 3'!E175</f>
        <v>24</v>
      </c>
      <c r="E8" s="153">
        <f>'Anexa 10'!F11</f>
        <v>23</v>
      </c>
      <c r="F8" s="154">
        <f>E8*100/$E$17</f>
        <v>0.11909076787655982</v>
      </c>
      <c r="G8" s="155">
        <f>'Anexa 10'!G11</f>
        <v>15609397.449999999</v>
      </c>
      <c r="H8" s="154">
        <f>G8*100/$G$17</f>
        <v>0.43783157040974291</v>
      </c>
      <c r="I8" s="876">
        <f>SUM(H8:H13)</f>
        <v>90.252945196353764</v>
      </c>
      <c r="J8" s="418">
        <v>13</v>
      </c>
      <c r="K8" s="153">
        <v>26</v>
      </c>
      <c r="L8" s="154">
        <v>0.13674134848006733</v>
      </c>
      <c r="M8" s="155">
        <v>5763873.2300000004</v>
      </c>
      <c r="N8" s="154">
        <v>0.11367833346535437</v>
      </c>
      <c r="O8" s="877">
        <f>SUM(N8:N13)</f>
        <v>93.414138795410778</v>
      </c>
      <c r="P8" s="422">
        <f>D8/J8-1</f>
        <v>0.84615384615384626</v>
      </c>
      <c r="Q8" s="156">
        <f>G8/M8-1</f>
        <v>1.7081437823364478</v>
      </c>
      <c r="R8" s="156">
        <f>E8/K8-1</f>
        <v>-0.11538461538461542</v>
      </c>
      <c r="S8" s="881">
        <f>(E8+E10+E11+E12+E13)/(K8+K10+K11+K12+K13)-1</f>
        <v>3.2455068923399111E-2</v>
      </c>
      <c r="T8" s="878">
        <f>(G8+G10+G11+G12+G13)/(M8+M10+M11+M12+M13)-1</f>
        <v>-0.32080163918847482</v>
      </c>
      <c r="W8" s="472"/>
    </row>
    <row r="9" spans="1:23" ht="21" customHeight="1" thickBot="1" x14ac:dyDescent="0.25">
      <c r="A9" s="908"/>
      <c r="B9" s="157">
        <v>2</v>
      </c>
      <c r="C9" s="426" t="s">
        <v>710</v>
      </c>
      <c r="D9" s="418">
        <v>1</v>
      </c>
      <c r="E9" s="153">
        <v>1</v>
      </c>
      <c r="F9" s="154">
        <f t="shared" ref="F9:F15" si="0">E9*100/$E$17</f>
        <v>5.1778594728939054E-3</v>
      </c>
      <c r="G9" s="155">
        <v>699939</v>
      </c>
      <c r="H9" s="154">
        <f t="shared" ref="H9:H15" si="1">G9*100/$G$17</f>
        <v>1.9632749601172148E-2</v>
      </c>
      <c r="I9" s="876"/>
      <c r="J9" s="418">
        <v>0</v>
      </c>
      <c r="K9" s="153">
        <v>0</v>
      </c>
      <c r="L9" s="154">
        <v>0</v>
      </c>
      <c r="M9" s="155">
        <v>0</v>
      </c>
      <c r="N9" s="154">
        <v>0</v>
      </c>
      <c r="O9" s="877"/>
      <c r="P9" s="422" t="s">
        <v>337</v>
      </c>
      <c r="Q9" s="156" t="s">
        <v>337</v>
      </c>
      <c r="R9" s="156" t="s">
        <v>337</v>
      </c>
      <c r="S9" s="882"/>
      <c r="T9" s="878"/>
      <c r="W9" s="472"/>
    </row>
    <row r="10" spans="1:23" ht="19.5" customHeight="1" x14ac:dyDescent="0.2">
      <c r="A10" s="908"/>
      <c r="B10" s="425">
        <v>3</v>
      </c>
      <c r="C10" s="426" t="s">
        <v>595</v>
      </c>
      <c r="D10" s="418">
        <f>'Anexa 3'!C175</f>
        <v>682</v>
      </c>
      <c r="E10" s="153">
        <f>'Anexa 6'!J99</f>
        <v>8695</v>
      </c>
      <c r="F10" s="154">
        <f t="shared" si="0"/>
        <v>45.021488116812513</v>
      </c>
      <c r="G10" s="155">
        <f>'Anexa 6'!K99</f>
        <v>1100442814.6000001</v>
      </c>
      <c r="H10" s="154">
        <f t="shared" si="1"/>
        <v>30.866572986290102</v>
      </c>
      <c r="I10" s="876"/>
      <c r="J10" s="418">
        <v>1234</v>
      </c>
      <c r="K10" s="153">
        <v>8778</v>
      </c>
      <c r="L10" s="154">
        <v>46.165982959924264</v>
      </c>
      <c r="M10" s="155">
        <v>2434305469.6499996</v>
      </c>
      <c r="N10" s="154">
        <v>48.010734777282522</v>
      </c>
      <c r="O10" s="877"/>
      <c r="P10" s="422">
        <f t="shared" ref="P10:P14" si="2">D10/J10-1</f>
        <v>-0.44732576985413286</v>
      </c>
      <c r="Q10" s="156">
        <f t="shared" ref="Q10:Q15" si="3">G10/M10-1</f>
        <v>-0.54794382696834676</v>
      </c>
      <c r="R10" s="156">
        <f t="shared" ref="R10:R15" si="4">E10/K10-1</f>
        <v>-9.455456823877828E-3</v>
      </c>
      <c r="S10" s="882"/>
      <c r="T10" s="878"/>
    </row>
    <row r="11" spans="1:23" ht="22.5" customHeight="1" thickBot="1" x14ac:dyDescent="0.25">
      <c r="A11" s="908"/>
      <c r="B11" s="157">
        <v>4</v>
      </c>
      <c r="C11" s="427" t="s">
        <v>480</v>
      </c>
      <c r="D11" s="418">
        <f>'Anexa 11'!C8</f>
        <v>851</v>
      </c>
      <c r="E11" s="153">
        <f>'Anexa 11'!K8</f>
        <v>2550</v>
      </c>
      <c r="F11" s="154">
        <f t="shared" si="0"/>
        <v>13.203541655879459</v>
      </c>
      <c r="G11" s="155">
        <f>'Anexa 11'!L8</f>
        <v>1649851167.3200002</v>
      </c>
      <c r="H11" s="154">
        <f t="shared" si="1"/>
        <v>46.277053924977942</v>
      </c>
      <c r="I11" s="876"/>
      <c r="J11" s="418">
        <v>733</v>
      </c>
      <c r="K11" s="153">
        <v>745</v>
      </c>
      <c r="L11" s="154">
        <v>3.9181655622173137</v>
      </c>
      <c r="M11" s="155">
        <v>1553319253.95</v>
      </c>
      <c r="N11" s="154">
        <v>30.63543160693067</v>
      </c>
      <c r="O11" s="877"/>
      <c r="P11" s="422">
        <f t="shared" si="2"/>
        <v>0.16098226466575727</v>
      </c>
      <c r="Q11" s="156">
        <f t="shared" si="3"/>
        <v>6.2145571893559515E-2</v>
      </c>
      <c r="R11" s="156">
        <f t="shared" si="4"/>
        <v>2.4228187919463089</v>
      </c>
      <c r="S11" s="882"/>
      <c r="T11" s="878"/>
    </row>
    <row r="12" spans="1:23" ht="37.5" customHeight="1" x14ac:dyDescent="0.2">
      <c r="A12" s="908"/>
      <c r="B12" s="425">
        <v>5</v>
      </c>
      <c r="C12" s="428" t="s">
        <v>596</v>
      </c>
      <c r="D12" s="418">
        <f>'Anexa 3'!D175</f>
        <v>2363</v>
      </c>
      <c r="E12" s="153">
        <f>'Anexa 7'!J149</f>
        <v>5514</v>
      </c>
      <c r="F12" s="154">
        <f t="shared" si="0"/>
        <v>28.550717133536995</v>
      </c>
      <c r="G12" s="155">
        <f>'Anexa 7'!K149</f>
        <v>362280678.63999981</v>
      </c>
      <c r="H12" s="154">
        <f t="shared" si="1"/>
        <v>10.161693874868853</v>
      </c>
      <c r="I12" s="876"/>
      <c r="J12" s="418">
        <v>4274</v>
      </c>
      <c r="K12" s="153">
        <v>7080</v>
      </c>
      <c r="L12" s="154">
        <v>37.235721047649101</v>
      </c>
      <c r="M12" s="155">
        <v>678912658.00999987</v>
      </c>
      <c r="N12" s="154">
        <v>13.3898953796232</v>
      </c>
      <c r="O12" s="877"/>
      <c r="P12" s="422">
        <f t="shared" si="2"/>
        <v>-0.44712213383247545</v>
      </c>
      <c r="Q12" s="156">
        <f t="shared" si="3"/>
        <v>-0.46638102211571419</v>
      </c>
      <c r="R12" s="156">
        <f t="shared" si="4"/>
        <v>-0.22118644067796611</v>
      </c>
      <c r="S12" s="882"/>
      <c r="T12" s="878"/>
      <c r="W12" s="546">
        <f>SUM(E8:E13)</f>
        <v>17752</v>
      </c>
    </row>
    <row r="13" spans="1:23" ht="30.75" customHeight="1" thickBot="1" x14ac:dyDescent="0.25">
      <c r="A13" s="908"/>
      <c r="B13" s="157">
        <v>6</v>
      </c>
      <c r="C13" s="428" t="s">
        <v>481</v>
      </c>
      <c r="D13" s="418">
        <f>'Anexa 11'!C9</f>
        <v>827</v>
      </c>
      <c r="E13" s="153">
        <f>'Anexa 11'!K9</f>
        <v>969</v>
      </c>
      <c r="F13" s="154">
        <f t="shared" si="0"/>
        <v>5.0173458292341948</v>
      </c>
      <c r="G13" s="155">
        <f>'Anexa 11'!L9</f>
        <v>88778199.629999995</v>
      </c>
      <c r="H13" s="154">
        <f t="shared" si="1"/>
        <v>2.490160090205952</v>
      </c>
      <c r="I13" s="876"/>
      <c r="J13" s="418">
        <v>703</v>
      </c>
      <c r="K13" s="153">
        <v>564</v>
      </c>
      <c r="L13" s="154">
        <v>2.966235405490691</v>
      </c>
      <c r="M13" s="155">
        <v>64109259.75</v>
      </c>
      <c r="N13" s="154">
        <v>1.2643986981090354</v>
      </c>
      <c r="O13" s="877"/>
      <c r="P13" s="422">
        <f t="shared" si="2"/>
        <v>0.17638691322901856</v>
      </c>
      <c r="Q13" s="156">
        <f t="shared" si="3"/>
        <v>0.3847952694540353</v>
      </c>
      <c r="R13" s="156">
        <f t="shared" si="4"/>
        <v>0.71808510638297873</v>
      </c>
      <c r="S13" s="883"/>
      <c r="T13" s="878"/>
      <c r="W13" s="546">
        <f>SUM(K8:K13)</f>
        <v>17193</v>
      </c>
    </row>
    <row r="14" spans="1:23" ht="63" customHeight="1" x14ac:dyDescent="0.2">
      <c r="A14" s="533" t="s">
        <v>483</v>
      </c>
      <c r="B14" s="702">
        <v>7</v>
      </c>
      <c r="C14" s="534" t="s">
        <v>484</v>
      </c>
      <c r="D14" s="535">
        <f>'Anexa 01'!E14</f>
        <v>960</v>
      </c>
      <c r="E14" s="536">
        <f>'Anexa 8'!J99</f>
        <v>1051</v>
      </c>
      <c r="F14" s="537">
        <f t="shared" si="0"/>
        <v>5.4419303060114945</v>
      </c>
      <c r="G14" s="538">
        <f>'Anexa 8'!K99</f>
        <v>84377173.339999989</v>
      </c>
      <c r="H14" s="537">
        <f t="shared" si="1"/>
        <v>2.3667146940503643</v>
      </c>
      <c r="I14" s="542">
        <f>H14</f>
        <v>2.3667146940503643</v>
      </c>
      <c r="J14" s="535">
        <v>1086</v>
      </c>
      <c r="K14" s="536">
        <v>1211</v>
      </c>
      <c r="L14" s="537">
        <v>6.3689912695908282</v>
      </c>
      <c r="M14" s="538">
        <v>89556714.280000001</v>
      </c>
      <c r="N14" s="537">
        <v>1.76628763745092</v>
      </c>
      <c r="O14" s="547">
        <f>N14</f>
        <v>1.76628763745092</v>
      </c>
      <c r="P14" s="539">
        <f t="shared" si="2"/>
        <v>-0.11602209944751385</v>
      </c>
      <c r="Q14" s="540">
        <f t="shared" si="3"/>
        <v>-5.7835316778216406E-2</v>
      </c>
      <c r="R14" s="540">
        <f t="shared" si="4"/>
        <v>-0.1321222130470685</v>
      </c>
      <c r="S14" s="544">
        <f>E14/K14-1</f>
        <v>-0.1321222130470685</v>
      </c>
      <c r="T14" s="541">
        <f>G14/M14-1</f>
        <v>-5.7835316778216406E-2</v>
      </c>
      <c r="W14" s="472"/>
    </row>
    <row r="15" spans="1:23" ht="23.25" customHeight="1" thickBot="1" x14ac:dyDescent="0.25">
      <c r="A15" s="416" t="s">
        <v>485</v>
      </c>
      <c r="B15" s="157">
        <v>8</v>
      </c>
      <c r="C15" s="429" t="s">
        <v>562</v>
      </c>
      <c r="D15" s="512" t="s">
        <v>337</v>
      </c>
      <c r="E15" s="513">
        <f>'Anexa 9'!J87-E16</f>
        <v>510</v>
      </c>
      <c r="F15" s="154">
        <f t="shared" si="0"/>
        <v>2.6407083311758921</v>
      </c>
      <c r="G15" s="158">
        <f>'Anexa 9'!K87-G16</f>
        <v>263120957.63</v>
      </c>
      <c r="H15" s="154">
        <f t="shared" si="1"/>
        <v>7.380340109595859</v>
      </c>
      <c r="I15" s="622">
        <f>H15</f>
        <v>7.380340109595859</v>
      </c>
      <c r="J15" s="416" t="s">
        <v>337</v>
      </c>
      <c r="K15" s="419">
        <v>610</v>
      </c>
      <c r="L15" s="420">
        <v>3.2081624066477334</v>
      </c>
      <c r="M15" s="421">
        <v>244368563.62</v>
      </c>
      <c r="N15" s="420">
        <v>4.8195735671382947</v>
      </c>
      <c r="O15" s="591">
        <f>N15</f>
        <v>4.8195735671382947</v>
      </c>
      <c r="P15" s="514" t="s">
        <v>337</v>
      </c>
      <c r="Q15" s="156">
        <f t="shared" si="3"/>
        <v>7.6738160310834802E-2</v>
      </c>
      <c r="R15" s="156">
        <f t="shared" si="4"/>
        <v>-0.16393442622950816</v>
      </c>
      <c r="S15" s="423">
        <f>E15/K15-1</f>
        <v>-0.16393442622950816</v>
      </c>
      <c r="T15" s="424">
        <f>G15/M15-1</f>
        <v>7.6738160310834802E-2</v>
      </c>
      <c r="W15" s="472"/>
    </row>
    <row r="16" spans="1:23" s="467" customFormat="1" ht="24" customHeight="1" thickBot="1" x14ac:dyDescent="0.25">
      <c r="A16" s="515"/>
      <c r="B16" s="425">
        <v>9</v>
      </c>
      <c r="C16" s="516" t="s">
        <v>597</v>
      </c>
      <c r="D16" s="503" t="s">
        <v>337</v>
      </c>
      <c r="E16" s="703">
        <v>37</v>
      </c>
      <c r="F16" s="704" t="s">
        <v>337</v>
      </c>
      <c r="G16" s="705">
        <v>729534400</v>
      </c>
      <c r="H16" s="518">
        <v>0</v>
      </c>
      <c r="I16" s="520">
        <f>SUM(H16)</f>
        <v>0</v>
      </c>
      <c r="J16" s="503" t="s">
        <v>337</v>
      </c>
      <c r="K16" s="517">
        <v>28</v>
      </c>
      <c r="L16" s="518" t="s">
        <v>337</v>
      </c>
      <c r="M16" s="519">
        <v>695130450</v>
      </c>
      <c r="N16" s="518">
        <v>0</v>
      </c>
      <c r="O16" s="520">
        <v>0</v>
      </c>
      <c r="P16" s="548" t="s">
        <v>337</v>
      </c>
      <c r="Q16" s="504" t="s">
        <v>337</v>
      </c>
      <c r="R16" s="417" t="s">
        <v>337</v>
      </c>
      <c r="S16" s="549" t="s">
        <v>337</v>
      </c>
      <c r="T16" s="502" t="s">
        <v>337</v>
      </c>
      <c r="V16" s="753"/>
    </row>
    <row r="17" spans="1:22" s="467" customFormat="1" ht="34.5" customHeight="1" thickBot="1" x14ac:dyDescent="0.25">
      <c r="A17" s="884" t="s">
        <v>268</v>
      </c>
      <c r="B17" s="885"/>
      <c r="C17" s="885"/>
      <c r="D17" s="381" t="s">
        <v>337</v>
      </c>
      <c r="E17" s="380">
        <f>SUM(E8:E15)</f>
        <v>19313</v>
      </c>
      <c r="F17" s="376">
        <f>SUM(F8:F15)</f>
        <v>100</v>
      </c>
      <c r="G17" s="379">
        <f>SUM(G8:G15)</f>
        <v>3565160327.6100006</v>
      </c>
      <c r="H17" s="376">
        <f>G17*100/$G$17</f>
        <v>100</v>
      </c>
      <c r="I17" s="376">
        <f>SUM(I8:I15)</f>
        <v>99.999999999999986</v>
      </c>
      <c r="J17" s="521" t="s">
        <v>337</v>
      </c>
      <c r="K17" s="522">
        <v>19014</v>
      </c>
      <c r="L17" s="378">
        <v>100</v>
      </c>
      <c r="M17" s="377">
        <v>5070335792.4899998</v>
      </c>
      <c r="N17" s="376">
        <v>100</v>
      </c>
      <c r="O17" s="376">
        <f>SUM(O8:O16)</f>
        <v>99.999999999999986</v>
      </c>
      <c r="P17" s="523" t="s">
        <v>337</v>
      </c>
      <c r="Q17" s="375">
        <f>G17/M17-1</f>
        <v>-0.29685912856292695</v>
      </c>
      <c r="R17" s="375">
        <f t="shared" ref="R17" si="5">E17/K17-1</f>
        <v>1.5725255075207833E-2</v>
      </c>
      <c r="S17" s="545">
        <f>E17/K17-1</f>
        <v>1.5725255075207833E-2</v>
      </c>
      <c r="T17" s="374">
        <f>G17/M17-1</f>
        <v>-0.29685912856292695</v>
      </c>
      <c r="V17" s="754">
        <f>E17-K17</f>
        <v>299</v>
      </c>
    </row>
    <row r="18" spans="1:22" ht="12.75" customHeight="1" x14ac:dyDescent="0.2">
      <c r="A18" s="524"/>
      <c r="B18" s="460"/>
      <c r="C18" s="460"/>
      <c r="D18" s="460"/>
      <c r="E18" s="461"/>
      <c r="F18" s="462"/>
      <c r="G18" s="463"/>
      <c r="H18" s="462"/>
      <c r="I18" s="462"/>
      <c r="J18" s="460"/>
      <c r="K18" s="464"/>
      <c r="L18" s="465"/>
      <c r="M18" s="463"/>
      <c r="N18" s="462"/>
      <c r="O18" s="462"/>
      <c r="P18" s="460"/>
      <c r="Q18" s="466"/>
      <c r="R18" s="466"/>
      <c r="S18" s="466"/>
      <c r="T18" s="466"/>
    </row>
    <row r="19" spans="1:22" ht="36.75" customHeight="1" x14ac:dyDescent="0.2">
      <c r="A19" s="460"/>
      <c r="B19" s="468" t="s">
        <v>561</v>
      </c>
      <c r="C19" s="886" t="s">
        <v>707</v>
      </c>
      <c r="D19" s="887"/>
      <c r="E19" s="887"/>
      <c r="F19" s="887"/>
      <c r="G19" s="887"/>
      <c r="H19" s="887"/>
      <c r="I19" s="887"/>
      <c r="J19" s="887"/>
      <c r="K19" s="887"/>
      <c r="L19" s="887"/>
      <c r="M19" s="887"/>
      <c r="N19" s="887"/>
      <c r="O19" s="887"/>
      <c r="P19" s="887"/>
      <c r="Q19" s="887"/>
      <c r="R19" s="887"/>
      <c r="S19" s="887"/>
      <c r="T19" s="887"/>
    </row>
    <row r="20" spans="1:22" ht="53.25" customHeight="1" x14ac:dyDescent="0.2">
      <c r="A20" s="460"/>
      <c r="B20" s="468"/>
      <c r="C20" s="531"/>
      <c r="D20" s="532"/>
      <c r="E20" s="532"/>
      <c r="F20" s="532"/>
      <c r="G20" s="628">
        <f>G17-M17</f>
        <v>-1505175464.8799992</v>
      </c>
      <c r="H20" s="532"/>
      <c r="I20" s="532"/>
      <c r="J20" s="532"/>
      <c r="K20" s="629">
        <f>E17-K17</f>
        <v>299</v>
      </c>
      <c r="L20" s="532"/>
      <c r="M20" s="532"/>
      <c r="N20" s="532"/>
      <c r="O20" s="532"/>
      <c r="P20" s="532"/>
      <c r="Q20" s="532"/>
      <c r="R20" s="532"/>
      <c r="S20" s="532"/>
      <c r="T20" s="532"/>
    </row>
    <row r="21" spans="1:22" ht="53.25" customHeight="1" x14ac:dyDescent="0.2">
      <c r="A21" s="460"/>
      <c r="B21" s="468"/>
      <c r="C21" s="531"/>
      <c r="D21" s="532"/>
      <c r="E21" s="532"/>
      <c r="F21" s="532"/>
      <c r="G21" s="532"/>
      <c r="H21" s="532"/>
      <c r="I21" s="532"/>
      <c r="J21" s="532"/>
      <c r="K21" s="532"/>
      <c r="L21" s="532"/>
      <c r="M21" s="532"/>
      <c r="N21" s="532"/>
      <c r="O21" s="532"/>
      <c r="P21" s="532"/>
      <c r="Q21" s="532"/>
      <c r="R21" s="532"/>
      <c r="S21" s="532"/>
      <c r="T21" s="532"/>
    </row>
    <row r="22" spans="1:22" ht="102" x14ac:dyDescent="0.2">
      <c r="C22" s="159" t="s">
        <v>466</v>
      </c>
      <c r="D22" s="160" t="s">
        <v>532</v>
      </c>
      <c r="E22" s="160" t="s">
        <v>533</v>
      </c>
      <c r="U22" s="472"/>
    </row>
    <row r="23" spans="1:22" ht="38.25" x14ac:dyDescent="0.2">
      <c r="C23" s="161" t="s">
        <v>478</v>
      </c>
      <c r="D23" s="162">
        <f>T8</f>
        <v>-0.32080163918847482</v>
      </c>
      <c r="E23" s="162">
        <f>S8</f>
        <v>3.2455068923399111E-2</v>
      </c>
    </row>
    <row r="24" spans="1:22" ht="38.25" x14ac:dyDescent="0.2">
      <c r="C24" s="161" t="s">
        <v>483</v>
      </c>
      <c r="D24" s="162">
        <f>T14</f>
        <v>-5.7835316778216406E-2</v>
      </c>
      <c r="E24" s="162">
        <f>S14</f>
        <v>-0.1321222130470685</v>
      </c>
    </row>
    <row r="25" spans="1:22" s="148" customFormat="1" ht="25.5" x14ac:dyDescent="0.25">
      <c r="C25" s="163" t="s">
        <v>485</v>
      </c>
      <c r="D25" s="164">
        <f>T15</f>
        <v>7.6738160310834802E-2</v>
      </c>
      <c r="E25" s="164">
        <f>S15</f>
        <v>-0.16393442622950816</v>
      </c>
      <c r="F25" s="165"/>
      <c r="G25" s="166"/>
      <c r="I25" s="149"/>
    </row>
    <row r="26" spans="1:22" s="148" customFormat="1" ht="12.75" customHeight="1" x14ac:dyDescent="0.25">
      <c r="C26" s="163" t="s">
        <v>268</v>
      </c>
      <c r="D26" s="167">
        <f>T17</f>
        <v>-0.29685912856292695</v>
      </c>
      <c r="E26" s="167">
        <f>S17</f>
        <v>1.5725255075207833E-2</v>
      </c>
      <c r="F26" s="166"/>
      <c r="G26" s="166"/>
      <c r="I26" s="149"/>
    </row>
    <row r="27" spans="1:22" s="148" customFormat="1" x14ac:dyDescent="0.25">
      <c r="D27" s="168"/>
      <c r="E27" s="168"/>
      <c r="F27" s="168"/>
      <c r="G27" s="168"/>
      <c r="I27" s="149"/>
    </row>
    <row r="28" spans="1:22" s="148" customFormat="1" ht="12.75" customHeight="1" x14ac:dyDescent="0.25">
      <c r="D28" s="169"/>
      <c r="E28" s="170"/>
      <c r="F28" s="169"/>
      <c r="G28" s="169"/>
      <c r="I28" s="149"/>
    </row>
    <row r="29" spans="1:22" s="148" customFormat="1" x14ac:dyDescent="0.25">
      <c r="D29" s="169"/>
      <c r="E29" s="170"/>
      <c r="F29" s="169"/>
      <c r="G29" s="169"/>
      <c r="I29" s="149"/>
    </row>
    <row r="30" spans="1:22" s="148" customFormat="1" x14ac:dyDescent="0.25">
      <c r="D30" s="171"/>
      <c r="E30" s="170"/>
      <c r="F30" s="169"/>
      <c r="G30" s="169"/>
      <c r="I30" s="149"/>
    </row>
    <row r="31" spans="1:22" s="148" customFormat="1" ht="12.75" customHeight="1" x14ac:dyDescent="0.25">
      <c r="D31" s="169"/>
      <c r="E31" s="170"/>
      <c r="F31" s="169"/>
      <c r="G31" s="169"/>
      <c r="I31" s="149"/>
    </row>
    <row r="32" spans="1:22" s="148" customFormat="1" x14ac:dyDescent="0.25">
      <c r="D32" s="169"/>
      <c r="E32" s="170"/>
      <c r="F32" s="169"/>
      <c r="G32" s="169"/>
      <c r="I32" s="149"/>
    </row>
    <row r="33" spans="3:23" s="148" customFormat="1" x14ac:dyDescent="0.25">
      <c r="D33" s="172"/>
      <c r="E33" s="173"/>
      <c r="F33" s="172"/>
      <c r="G33" s="172"/>
      <c r="I33" s="149"/>
    </row>
    <row r="40" spans="3:23" ht="26.25" thickBot="1" x14ac:dyDescent="0.25">
      <c r="C40" s="712"/>
      <c r="D40" s="712" t="s">
        <v>711</v>
      </c>
      <c r="E40" s="713" t="s">
        <v>712</v>
      </c>
    </row>
    <row r="41" spans="3:23" ht="13.5" thickBot="1" x14ac:dyDescent="0.25">
      <c r="C41" s="714" t="s">
        <v>599</v>
      </c>
      <c r="D41" s="715">
        <v>15609397.449999999</v>
      </c>
      <c r="E41" s="716">
        <v>5763873.2300000004</v>
      </c>
      <c r="U41" s="712"/>
      <c r="V41" s="712" t="s">
        <v>711</v>
      </c>
      <c r="W41" s="713" t="s">
        <v>712</v>
      </c>
    </row>
    <row r="42" spans="3:23" ht="13.5" thickBot="1" x14ac:dyDescent="0.25">
      <c r="C42" s="714" t="s">
        <v>710</v>
      </c>
      <c r="D42" s="715">
        <v>699939</v>
      </c>
      <c r="E42" s="716">
        <v>0</v>
      </c>
      <c r="U42" s="712"/>
      <c r="V42" s="712"/>
      <c r="W42" s="713"/>
    </row>
    <row r="43" spans="3:23" ht="23.25" thickBot="1" x14ac:dyDescent="0.25">
      <c r="C43" s="714" t="s">
        <v>595</v>
      </c>
      <c r="D43" s="715">
        <v>1100442814.6000001</v>
      </c>
      <c r="E43" s="716">
        <v>2434305469.6499996</v>
      </c>
      <c r="U43" s="714" t="s">
        <v>599</v>
      </c>
      <c r="V43" s="716">
        <v>15.609397449999999</v>
      </c>
      <c r="W43" s="725">
        <v>5.7638732299999997</v>
      </c>
    </row>
    <row r="44" spans="3:23" ht="23.25" thickBot="1" x14ac:dyDescent="0.25">
      <c r="C44" s="717" t="s">
        <v>480</v>
      </c>
      <c r="D44" s="715">
        <v>1649851167.3200002</v>
      </c>
      <c r="E44" s="716">
        <v>1553319253.95</v>
      </c>
      <c r="U44" s="714" t="s">
        <v>710</v>
      </c>
      <c r="V44" s="716">
        <v>0.69993899999999998</v>
      </c>
      <c r="W44" s="725">
        <v>0</v>
      </c>
    </row>
    <row r="45" spans="3:23" ht="33.75" x14ac:dyDescent="0.2">
      <c r="C45" s="718" t="s">
        <v>718</v>
      </c>
      <c r="D45" s="715">
        <v>362280678.63999981</v>
      </c>
      <c r="E45" s="716">
        <v>678912658.00999987</v>
      </c>
      <c r="U45" s="714" t="s">
        <v>595</v>
      </c>
      <c r="V45" s="716">
        <v>1100.4428146</v>
      </c>
      <c r="W45" s="725">
        <v>2434.3054696499998</v>
      </c>
    </row>
    <row r="46" spans="3:23" ht="45" x14ac:dyDescent="0.2">
      <c r="C46" s="718" t="s">
        <v>481</v>
      </c>
      <c r="D46" s="715">
        <v>88778199.629999995</v>
      </c>
      <c r="E46" s="716">
        <v>64109259.75</v>
      </c>
      <c r="U46" s="717" t="s">
        <v>480</v>
      </c>
      <c r="V46" s="716">
        <v>1649.8511673200001</v>
      </c>
      <c r="W46" s="725">
        <v>1553.3192539500001</v>
      </c>
    </row>
    <row r="47" spans="3:23" ht="56.25" x14ac:dyDescent="0.2">
      <c r="C47" s="719" t="s">
        <v>719</v>
      </c>
      <c r="D47" s="720">
        <v>84377173.339999989</v>
      </c>
      <c r="E47" s="721">
        <v>89556714.280000001</v>
      </c>
      <c r="U47" s="718" t="s">
        <v>718</v>
      </c>
      <c r="V47" s="716">
        <v>362.28067864000002</v>
      </c>
      <c r="W47" s="725">
        <v>678.91265800999997</v>
      </c>
    </row>
    <row r="48" spans="3:23" ht="68.25" thickBot="1" x14ac:dyDescent="0.25">
      <c r="C48" s="722" t="s">
        <v>486</v>
      </c>
      <c r="D48" s="723">
        <v>263120957.63</v>
      </c>
      <c r="E48" s="724">
        <v>244368563.62</v>
      </c>
      <c r="U48" s="718" t="s">
        <v>481</v>
      </c>
      <c r="V48" s="716">
        <v>88.778199630000003</v>
      </c>
      <c r="W48" s="725">
        <v>64.109259750000007</v>
      </c>
    </row>
    <row r="49" spans="21:23" ht="33.75" x14ac:dyDescent="0.2">
      <c r="U49" s="719" t="s">
        <v>719</v>
      </c>
      <c r="V49" s="721">
        <v>84.377173339999999</v>
      </c>
      <c r="W49" s="726">
        <v>89.556714279999994</v>
      </c>
    </row>
    <row r="50" spans="21:23" ht="13.5" thickBot="1" x14ac:dyDescent="0.25">
      <c r="U50" s="722" t="s">
        <v>486</v>
      </c>
      <c r="V50" s="727">
        <v>263.12095763000002</v>
      </c>
      <c r="W50" s="728">
        <v>244.36856362</v>
      </c>
    </row>
    <row r="151" spans="3:6" x14ac:dyDescent="0.2">
      <c r="C151" s="148">
        <f>SUM(C7:C85)</f>
        <v>2</v>
      </c>
      <c r="D151" s="148">
        <f t="shared" ref="D151:F151" si="6">SUM(D7:D85)</f>
        <v>3565166038.0112424</v>
      </c>
      <c r="E151" s="148">
        <f t="shared" si="6"/>
        <v>5070374459.2421236</v>
      </c>
      <c r="F151" s="148">
        <f t="shared" si="6"/>
        <v>205</v>
      </c>
    </row>
    <row r="152" spans="3:6" x14ac:dyDescent="0.2">
      <c r="C152" s="148">
        <f>SUM(C86:C90)</f>
        <v>0</v>
      </c>
      <c r="D152" s="148">
        <f t="shared" ref="D152:F152" si="7">SUM(D86:D90)</f>
        <v>0</v>
      </c>
      <c r="E152" s="148">
        <f t="shared" si="7"/>
        <v>0</v>
      </c>
      <c r="F152" s="148">
        <f t="shared" si="7"/>
        <v>0</v>
      </c>
    </row>
    <row r="153" spans="3:6" x14ac:dyDescent="0.2">
      <c r="C153" s="148">
        <f>SUM(C91:C147)</f>
        <v>0</v>
      </c>
      <c r="D153" s="148">
        <f t="shared" ref="D153:F153" si="8">SUM(D91:D147)</f>
        <v>0</v>
      </c>
      <c r="E153" s="148">
        <f t="shared" si="8"/>
        <v>0</v>
      </c>
      <c r="F153" s="148">
        <f t="shared" si="8"/>
        <v>0</v>
      </c>
    </row>
  </sheetData>
  <mergeCells count="21">
    <mergeCell ref="A17:C17"/>
    <mergeCell ref="C19:T19"/>
    <mergeCell ref="R1:T1"/>
    <mergeCell ref="A5:A6"/>
    <mergeCell ref="B5:B6"/>
    <mergeCell ref="C5:C6"/>
    <mergeCell ref="D5:I5"/>
    <mergeCell ref="J5:O5"/>
    <mergeCell ref="P5:P6"/>
    <mergeCell ref="Q5:Q6"/>
    <mergeCell ref="R5:R6"/>
    <mergeCell ref="T5:T6"/>
    <mergeCell ref="H6:I6"/>
    <mergeCell ref="N6:O6"/>
    <mergeCell ref="A3:T3"/>
    <mergeCell ref="A8:A13"/>
    <mergeCell ref="I8:I13"/>
    <mergeCell ref="O8:O13"/>
    <mergeCell ref="T8:T13"/>
    <mergeCell ref="S5:S6"/>
    <mergeCell ref="S8:S13"/>
  </mergeCells>
  <printOptions horizontalCentered="1"/>
  <pageMargins left="0.39370078740157483" right="0.39370078740157483" top="0.98425196850393704" bottom="0.39370078740157483" header="0" footer="0"/>
  <pageSetup paperSize="9" scale="7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N151"/>
  <sheetViews>
    <sheetView tabSelected="1" view="pageBreakPreview" topLeftCell="A4" zoomScaleNormal="55" zoomScaleSheetLayoutView="100" workbookViewId="0">
      <selection activeCell="K16" sqref="K16"/>
    </sheetView>
  </sheetViews>
  <sheetFormatPr defaultColWidth="6" defaultRowHeight="12.75" x14ac:dyDescent="0.2"/>
  <cols>
    <col min="1" max="1" width="6" style="174" customWidth="1"/>
    <col min="2" max="2" width="22.42578125" style="188" customWidth="1"/>
    <col min="3" max="3" width="13.42578125" style="175" customWidth="1"/>
    <col min="4" max="4" width="18.85546875" style="175" customWidth="1"/>
    <col min="5" max="6" width="5.7109375" style="174" customWidth="1"/>
    <col min="7" max="7" width="12.140625" style="174" customWidth="1"/>
    <col min="8" max="8" width="5.7109375" style="174" customWidth="1"/>
    <col min="9" max="9" width="5.85546875" style="174" customWidth="1"/>
    <col min="10" max="10" width="11.140625" style="174" customWidth="1"/>
    <col min="11" max="11" width="9.140625" style="174" customWidth="1"/>
    <col min="12" max="12" width="34" style="174" customWidth="1"/>
    <col min="13" max="250" width="9.140625" style="174" customWidth="1"/>
    <col min="251" max="251" width="6" style="174"/>
    <col min="252" max="252" width="6" style="174" customWidth="1"/>
    <col min="253" max="253" width="22.42578125" style="174" customWidth="1"/>
    <col min="254" max="254" width="13.42578125" style="174" customWidth="1"/>
    <col min="255" max="255" width="18.85546875" style="174" customWidth="1"/>
    <col min="256" max="261" width="5.7109375" style="174" customWidth="1"/>
    <col min="262" max="262" width="9.140625" style="174" customWidth="1"/>
    <col min="263" max="263" width="22.140625" style="174" customWidth="1"/>
    <col min="264" max="264" width="9.140625" style="174" customWidth="1"/>
    <col min="265" max="265" width="34" style="174" customWidth="1"/>
    <col min="266" max="506" width="9.140625" style="174" customWidth="1"/>
    <col min="507" max="507" width="6" style="174"/>
    <col min="508" max="508" width="6" style="174" customWidth="1"/>
    <col min="509" max="509" width="22.42578125" style="174" customWidth="1"/>
    <col min="510" max="510" width="13.42578125" style="174" customWidth="1"/>
    <col min="511" max="511" width="18.85546875" style="174" customWidth="1"/>
    <col min="512" max="517" width="5.7109375" style="174" customWidth="1"/>
    <col min="518" max="518" width="9.140625" style="174" customWidth="1"/>
    <col min="519" max="519" width="22.140625" style="174" customWidth="1"/>
    <col min="520" max="520" width="9.140625" style="174" customWidth="1"/>
    <col min="521" max="521" width="34" style="174" customWidth="1"/>
    <col min="522" max="762" width="9.140625" style="174" customWidth="1"/>
    <col min="763" max="763" width="6" style="174"/>
    <col min="764" max="764" width="6" style="174" customWidth="1"/>
    <col min="765" max="765" width="22.42578125" style="174" customWidth="1"/>
    <col min="766" max="766" width="13.42578125" style="174" customWidth="1"/>
    <col min="767" max="767" width="18.85546875" style="174" customWidth="1"/>
    <col min="768" max="773" width="5.7109375" style="174" customWidth="1"/>
    <col min="774" max="774" width="9.140625" style="174" customWidth="1"/>
    <col min="775" max="775" width="22.140625" style="174" customWidth="1"/>
    <col min="776" max="776" width="9.140625" style="174" customWidth="1"/>
    <col min="777" max="777" width="34" style="174" customWidth="1"/>
    <col min="778" max="1018" width="9.140625" style="174" customWidth="1"/>
    <col min="1019" max="1019" width="6" style="174"/>
    <col min="1020" max="1020" width="6" style="174" customWidth="1"/>
    <col min="1021" max="1021" width="22.42578125" style="174" customWidth="1"/>
    <col min="1022" max="1022" width="13.42578125" style="174" customWidth="1"/>
    <col min="1023" max="1023" width="18.85546875" style="174" customWidth="1"/>
    <col min="1024" max="1029" width="5.7109375" style="174" customWidth="1"/>
    <col min="1030" max="1030" width="9.140625" style="174" customWidth="1"/>
    <col min="1031" max="1031" width="22.140625" style="174" customWidth="1"/>
    <col min="1032" max="1032" width="9.140625" style="174" customWidth="1"/>
    <col min="1033" max="1033" width="34" style="174" customWidth="1"/>
    <col min="1034" max="1274" width="9.140625" style="174" customWidth="1"/>
    <col min="1275" max="1275" width="6" style="174"/>
    <col min="1276" max="1276" width="6" style="174" customWidth="1"/>
    <col min="1277" max="1277" width="22.42578125" style="174" customWidth="1"/>
    <col min="1278" max="1278" width="13.42578125" style="174" customWidth="1"/>
    <col min="1279" max="1279" width="18.85546875" style="174" customWidth="1"/>
    <col min="1280" max="1285" width="5.7109375" style="174" customWidth="1"/>
    <col min="1286" max="1286" width="9.140625" style="174" customWidth="1"/>
    <col min="1287" max="1287" width="22.140625" style="174" customWidth="1"/>
    <col min="1288" max="1288" width="9.140625" style="174" customWidth="1"/>
    <col min="1289" max="1289" width="34" style="174" customWidth="1"/>
    <col min="1290" max="1530" width="9.140625" style="174" customWidth="1"/>
    <col min="1531" max="1531" width="6" style="174"/>
    <col min="1532" max="1532" width="6" style="174" customWidth="1"/>
    <col min="1533" max="1533" width="22.42578125" style="174" customWidth="1"/>
    <col min="1534" max="1534" width="13.42578125" style="174" customWidth="1"/>
    <col min="1535" max="1535" width="18.85546875" style="174" customWidth="1"/>
    <col min="1536" max="1541" width="5.7109375" style="174" customWidth="1"/>
    <col min="1542" max="1542" width="9.140625" style="174" customWidth="1"/>
    <col min="1543" max="1543" width="22.140625" style="174" customWidth="1"/>
    <col min="1544" max="1544" width="9.140625" style="174" customWidth="1"/>
    <col min="1545" max="1545" width="34" style="174" customWidth="1"/>
    <col min="1546" max="1786" width="9.140625" style="174" customWidth="1"/>
    <col min="1787" max="1787" width="6" style="174"/>
    <col min="1788" max="1788" width="6" style="174" customWidth="1"/>
    <col min="1789" max="1789" width="22.42578125" style="174" customWidth="1"/>
    <col min="1790" max="1790" width="13.42578125" style="174" customWidth="1"/>
    <col min="1791" max="1791" width="18.85546875" style="174" customWidth="1"/>
    <col min="1792" max="1797" width="5.7109375" style="174" customWidth="1"/>
    <col min="1798" max="1798" width="9.140625" style="174" customWidth="1"/>
    <col min="1799" max="1799" width="22.140625" style="174" customWidth="1"/>
    <col min="1800" max="1800" width="9.140625" style="174" customWidth="1"/>
    <col min="1801" max="1801" width="34" style="174" customWidth="1"/>
    <col min="1802" max="2042" width="9.140625" style="174" customWidth="1"/>
    <col min="2043" max="2043" width="6" style="174"/>
    <col min="2044" max="2044" width="6" style="174" customWidth="1"/>
    <col min="2045" max="2045" width="22.42578125" style="174" customWidth="1"/>
    <col min="2046" max="2046" width="13.42578125" style="174" customWidth="1"/>
    <col min="2047" max="2047" width="18.85546875" style="174" customWidth="1"/>
    <col min="2048" max="2053" width="5.7109375" style="174" customWidth="1"/>
    <col min="2054" max="2054" width="9.140625" style="174" customWidth="1"/>
    <col min="2055" max="2055" width="22.140625" style="174" customWidth="1"/>
    <col min="2056" max="2056" width="9.140625" style="174" customWidth="1"/>
    <col min="2057" max="2057" width="34" style="174" customWidth="1"/>
    <col min="2058" max="2298" width="9.140625" style="174" customWidth="1"/>
    <col min="2299" max="2299" width="6" style="174"/>
    <col min="2300" max="2300" width="6" style="174" customWidth="1"/>
    <col min="2301" max="2301" width="22.42578125" style="174" customWidth="1"/>
    <col min="2302" max="2302" width="13.42578125" style="174" customWidth="1"/>
    <col min="2303" max="2303" width="18.85546875" style="174" customWidth="1"/>
    <col min="2304" max="2309" width="5.7109375" style="174" customWidth="1"/>
    <col min="2310" max="2310" width="9.140625" style="174" customWidth="1"/>
    <col min="2311" max="2311" width="22.140625" style="174" customWidth="1"/>
    <col min="2312" max="2312" width="9.140625" style="174" customWidth="1"/>
    <col min="2313" max="2313" width="34" style="174" customWidth="1"/>
    <col min="2314" max="2554" width="9.140625" style="174" customWidth="1"/>
    <col min="2555" max="2555" width="6" style="174"/>
    <col min="2556" max="2556" width="6" style="174" customWidth="1"/>
    <col min="2557" max="2557" width="22.42578125" style="174" customWidth="1"/>
    <col min="2558" max="2558" width="13.42578125" style="174" customWidth="1"/>
    <col min="2559" max="2559" width="18.85546875" style="174" customWidth="1"/>
    <col min="2560" max="2565" width="5.7109375" style="174" customWidth="1"/>
    <col min="2566" max="2566" width="9.140625" style="174" customWidth="1"/>
    <col min="2567" max="2567" width="22.140625" style="174" customWidth="1"/>
    <col min="2568" max="2568" width="9.140625" style="174" customWidth="1"/>
    <col min="2569" max="2569" width="34" style="174" customWidth="1"/>
    <col min="2570" max="2810" width="9.140625" style="174" customWidth="1"/>
    <col min="2811" max="2811" width="6" style="174"/>
    <col min="2812" max="2812" width="6" style="174" customWidth="1"/>
    <col min="2813" max="2813" width="22.42578125" style="174" customWidth="1"/>
    <col min="2814" max="2814" width="13.42578125" style="174" customWidth="1"/>
    <col min="2815" max="2815" width="18.85546875" style="174" customWidth="1"/>
    <col min="2816" max="2821" width="5.7109375" style="174" customWidth="1"/>
    <col min="2822" max="2822" width="9.140625" style="174" customWidth="1"/>
    <col min="2823" max="2823" width="22.140625" style="174" customWidth="1"/>
    <col min="2824" max="2824" width="9.140625" style="174" customWidth="1"/>
    <col min="2825" max="2825" width="34" style="174" customWidth="1"/>
    <col min="2826" max="3066" width="9.140625" style="174" customWidth="1"/>
    <col min="3067" max="3067" width="6" style="174"/>
    <col min="3068" max="3068" width="6" style="174" customWidth="1"/>
    <col min="3069" max="3069" width="22.42578125" style="174" customWidth="1"/>
    <col min="3070" max="3070" width="13.42578125" style="174" customWidth="1"/>
    <col min="3071" max="3071" width="18.85546875" style="174" customWidth="1"/>
    <col min="3072" max="3077" width="5.7109375" style="174" customWidth="1"/>
    <col min="3078" max="3078" width="9.140625" style="174" customWidth="1"/>
    <col min="3079" max="3079" width="22.140625" style="174" customWidth="1"/>
    <col min="3080" max="3080" width="9.140625" style="174" customWidth="1"/>
    <col min="3081" max="3081" width="34" style="174" customWidth="1"/>
    <col min="3082" max="3322" width="9.140625" style="174" customWidth="1"/>
    <col min="3323" max="3323" width="6" style="174"/>
    <col min="3324" max="3324" width="6" style="174" customWidth="1"/>
    <col min="3325" max="3325" width="22.42578125" style="174" customWidth="1"/>
    <col min="3326" max="3326" width="13.42578125" style="174" customWidth="1"/>
    <col min="3327" max="3327" width="18.85546875" style="174" customWidth="1"/>
    <col min="3328" max="3333" width="5.7109375" style="174" customWidth="1"/>
    <col min="3334" max="3334" width="9.140625" style="174" customWidth="1"/>
    <col min="3335" max="3335" width="22.140625" style="174" customWidth="1"/>
    <col min="3336" max="3336" width="9.140625" style="174" customWidth="1"/>
    <col min="3337" max="3337" width="34" style="174" customWidth="1"/>
    <col min="3338" max="3578" width="9.140625" style="174" customWidth="1"/>
    <col min="3579" max="3579" width="6" style="174"/>
    <col min="3580" max="3580" width="6" style="174" customWidth="1"/>
    <col min="3581" max="3581" width="22.42578125" style="174" customWidth="1"/>
    <col min="3582" max="3582" width="13.42578125" style="174" customWidth="1"/>
    <col min="3583" max="3583" width="18.85546875" style="174" customWidth="1"/>
    <col min="3584" max="3589" width="5.7109375" style="174" customWidth="1"/>
    <col min="3590" max="3590" width="9.140625" style="174" customWidth="1"/>
    <col min="3591" max="3591" width="22.140625" style="174" customWidth="1"/>
    <col min="3592" max="3592" width="9.140625" style="174" customWidth="1"/>
    <col min="3593" max="3593" width="34" style="174" customWidth="1"/>
    <col min="3594" max="3834" width="9.140625" style="174" customWidth="1"/>
    <col min="3835" max="3835" width="6" style="174"/>
    <col min="3836" max="3836" width="6" style="174" customWidth="1"/>
    <col min="3837" max="3837" width="22.42578125" style="174" customWidth="1"/>
    <col min="3838" max="3838" width="13.42578125" style="174" customWidth="1"/>
    <col min="3839" max="3839" width="18.85546875" style="174" customWidth="1"/>
    <col min="3840" max="3845" width="5.7109375" style="174" customWidth="1"/>
    <col min="3846" max="3846" width="9.140625" style="174" customWidth="1"/>
    <col min="3847" max="3847" width="22.140625" style="174" customWidth="1"/>
    <col min="3848" max="3848" width="9.140625" style="174" customWidth="1"/>
    <col min="3849" max="3849" width="34" style="174" customWidth="1"/>
    <col min="3850" max="4090" width="9.140625" style="174" customWidth="1"/>
    <col min="4091" max="4091" width="6" style="174"/>
    <col min="4092" max="4092" width="6" style="174" customWidth="1"/>
    <col min="4093" max="4093" width="22.42578125" style="174" customWidth="1"/>
    <col min="4094" max="4094" width="13.42578125" style="174" customWidth="1"/>
    <col min="4095" max="4095" width="18.85546875" style="174" customWidth="1"/>
    <col min="4096" max="4101" width="5.7109375" style="174" customWidth="1"/>
    <col min="4102" max="4102" width="9.140625" style="174" customWidth="1"/>
    <col min="4103" max="4103" width="22.140625" style="174" customWidth="1"/>
    <col min="4104" max="4104" width="9.140625" style="174" customWidth="1"/>
    <col min="4105" max="4105" width="34" style="174" customWidth="1"/>
    <col min="4106" max="4346" width="9.140625" style="174" customWidth="1"/>
    <col min="4347" max="4347" width="6" style="174"/>
    <col min="4348" max="4348" width="6" style="174" customWidth="1"/>
    <col min="4349" max="4349" width="22.42578125" style="174" customWidth="1"/>
    <col min="4350" max="4350" width="13.42578125" style="174" customWidth="1"/>
    <col min="4351" max="4351" width="18.85546875" style="174" customWidth="1"/>
    <col min="4352" max="4357" width="5.7109375" style="174" customWidth="1"/>
    <col min="4358" max="4358" width="9.140625" style="174" customWidth="1"/>
    <col min="4359" max="4359" width="22.140625" style="174" customWidth="1"/>
    <col min="4360" max="4360" width="9.140625" style="174" customWidth="1"/>
    <col min="4361" max="4361" width="34" style="174" customWidth="1"/>
    <col min="4362" max="4602" width="9.140625" style="174" customWidth="1"/>
    <col min="4603" max="4603" width="6" style="174"/>
    <col min="4604" max="4604" width="6" style="174" customWidth="1"/>
    <col min="4605" max="4605" width="22.42578125" style="174" customWidth="1"/>
    <col min="4606" max="4606" width="13.42578125" style="174" customWidth="1"/>
    <col min="4607" max="4607" width="18.85546875" style="174" customWidth="1"/>
    <col min="4608" max="4613" width="5.7109375" style="174" customWidth="1"/>
    <col min="4614" max="4614" width="9.140625" style="174" customWidth="1"/>
    <col min="4615" max="4615" width="22.140625" style="174" customWidth="1"/>
    <col min="4616" max="4616" width="9.140625" style="174" customWidth="1"/>
    <col min="4617" max="4617" width="34" style="174" customWidth="1"/>
    <col min="4618" max="4858" width="9.140625" style="174" customWidth="1"/>
    <col min="4859" max="4859" width="6" style="174"/>
    <col min="4860" max="4860" width="6" style="174" customWidth="1"/>
    <col min="4861" max="4861" width="22.42578125" style="174" customWidth="1"/>
    <col min="4862" max="4862" width="13.42578125" style="174" customWidth="1"/>
    <col min="4863" max="4863" width="18.85546875" style="174" customWidth="1"/>
    <col min="4864" max="4869" width="5.7109375" style="174" customWidth="1"/>
    <col min="4870" max="4870" width="9.140625" style="174" customWidth="1"/>
    <col min="4871" max="4871" width="22.140625" style="174" customWidth="1"/>
    <col min="4872" max="4872" width="9.140625" style="174" customWidth="1"/>
    <col min="4873" max="4873" width="34" style="174" customWidth="1"/>
    <col min="4874" max="5114" width="9.140625" style="174" customWidth="1"/>
    <col min="5115" max="5115" width="6" style="174"/>
    <col min="5116" max="5116" width="6" style="174" customWidth="1"/>
    <col min="5117" max="5117" width="22.42578125" style="174" customWidth="1"/>
    <col min="5118" max="5118" width="13.42578125" style="174" customWidth="1"/>
    <col min="5119" max="5119" width="18.85546875" style="174" customWidth="1"/>
    <col min="5120" max="5125" width="5.7109375" style="174" customWidth="1"/>
    <col min="5126" max="5126" width="9.140625" style="174" customWidth="1"/>
    <col min="5127" max="5127" width="22.140625" style="174" customWidth="1"/>
    <col min="5128" max="5128" width="9.140625" style="174" customWidth="1"/>
    <col min="5129" max="5129" width="34" style="174" customWidth="1"/>
    <col min="5130" max="5370" width="9.140625" style="174" customWidth="1"/>
    <col min="5371" max="5371" width="6" style="174"/>
    <col min="5372" max="5372" width="6" style="174" customWidth="1"/>
    <col min="5373" max="5373" width="22.42578125" style="174" customWidth="1"/>
    <col min="5374" max="5374" width="13.42578125" style="174" customWidth="1"/>
    <col min="5375" max="5375" width="18.85546875" style="174" customWidth="1"/>
    <col min="5376" max="5381" width="5.7109375" style="174" customWidth="1"/>
    <col min="5382" max="5382" width="9.140625" style="174" customWidth="1"/>
    <col min="5383" max="5383" width="22.140625" style="174" customWidth="1"/>
    <col min="5384" max="5384" width="9.140625" style="174" customWidth="1"/>
    <col min="5385" max="5385" width="34" style="174" customWidth="1"/>
    <col min="5386" max="5626" width="9.140625" style="174" customWidth="1"/>
    <col min="5627" max="5627" width="6" style="174"/>
    <col min="5628" max="5628" width="6" style="174" customWidth="1"/>
    <col min="5629" max="5629" width="22.42578125" style="174" customWidth="1"/>
    <col min="5630" max="5630" width="13.42578125" style="174" customWidth="1"/>
    <col min="5631" max="5631" width="18.85546875" style="174" customWidth="1"/>
    <col min="5632" max="5637" width="5.7109375" style="174" customWidth="1"/>
    <col min="5638" max="5638" width="9.140625" style="174" customWidth="1"/>
    <col min="5639" max="5639" width="22.140625" style="174" customWidth="1"/>
    <col min="5640" max="5640" width="9.140625" style="174" customWidth="1"/>
    <col min="5641" max="5641" width="34" style="174" customWidth="1"/>
    <col min="5642" max="5882" width="9.140625" style="174" customWidth="1"/>
    <col min="5883" max="5883" width="6" style="174"/>
    <col min="5884" max="5884" width="6" style="174" customWidth="1"/>
    <col min="5885" max="5885" width="22.42578125" style="174" customWidth="1"/>
    <col min="5886" max="5886" width="13.42578125" style="174" customWidth="1"/>
    <col min="5887" max="5887" width="18.85546875" style="174" customWidth="1"/>
    <col min="5888" max="5893" width="5.7109375" style="174" customWidth="1"/>
    <col min="5894" max="5894" width="9.140625" style="174" customWidth="1"/>
    <col min="5895" max="5895" width="22.140625" style="174" customWidth="1"/>
    <col min="5896" max="5896" width="9.140625" style="174" customWidth="1"/>
    <col min="5897" max="5897" width="34" style="174" customWidth="1"/>
    <col min="5898" max="6138" width="9.140625" style="174" customWidth="1"/>
    <col min="6139" max="6139" width="6" style="174"/>
    <col min="6140" max="6140" width="6" style="174" customWidth="1"/>
    <col min="6141" max="6141" width="22.42578125" style="174" customWidth="1"/>
    <col min="6142" max="6142" width="13.42578125" style="174" customWidth="1"/>
    <col min="6143" max="6143" width="18.85546875" style="174" customWidth="1"/>
    <col min="6144" max="6149" width="5.7109375" style="174" customWidth="1"/>
    <col min="6150" max="6150" width="9.140625" style="174" customWidth="1"/>
    <col min="6151" max="6151" width="22.140625" style="174" customWidth="1"/>
    <col min="6152" max="6152" width="9.140625" style="174" customWidth="1"/>
    <col min="6153" max="6153" width="34" style="174" customWidth="1"/>
    <col min="6154" max="6394" width="9.140625" style="174" customWidth="1"/>
    <col min="6395" max="6395" width="6" style="174"/>
    <col min="6396" max="6396" width="6" style="174" customWidth="1"/>
    <col min="6397" max="6397" width="22.42578125" style="174" customWidth="1"/>
    <col min="6398" max="6398" width="13.42578125" style="174" customWidth="1"/>
    <col min="6399" max="6399" width="18.85546875" style="174" customWidth="1"/>
    <col min="6400" max="6405" width="5.7109375" style="174" customWidth="1"/>
    <col min="6406" max="6406" width="9.140625" style="174" customWidth="1"/>
    <col min="6407" max="6407" width="22.140625" style="174" customWidth="1"/>
    <col min="6408" max="6408" width="9.140625" style="174" customWidth="1"/>
    <col min="6409" max="6409" width="34" style="174" customWidth="1"/>
    <col min="6410" max="6650" width="9.140625" style="174" customWidth="1"/>
    <col min="6651" max="6651" width="6" style="174"/>
    <col min="6652" max="6652" width="6" style="174" customWidth="1"/>
    <col min="6653" max="6653" width="22.42578125" style="174" customWidth="1"/>
    <col min="6654" max="6654" width="13.42578125" style="174" customWidth="1"/>
    <col min="6655" max="6655" width="18.85546875" style="174" customWidth="1"/>
    <col min="6656" max="6661" width="5.7109375" style="174" customWidth="1"/>
    <col min="6662" max="6662" width="9.140625" style="174" customWidth="1"/>
    <col min="6663" max="6663" width="22.140625" style="174" customWidth="1"/>
    <col min="6664" max="6664" width="9.140625" style="174" customWidth="1"/>
    <col min="6665" max="6665" width="34" style="174" customWidth="1"/>
    <col min="6666" max="6906" width="9.140625" style="174" customWidth="1"/>
    <col min="6907" max="6907" width="6" style="174"/>
    <col min="6908" max="6908" width="6" style="174" customWidth="1"/>
    <col min="6909" max="6909" width="22.42578125" style="174" customWidth="1"/>
    <col min="6910" max="6910" width="13.42578125" style="174" customWidth="1"/>
    <col min="6911" max="6911" width="18.85546875" style="174" customWidth="1"/>
    <col min="6912" max="6917" width="5.7109375" style="174" customWidth="1"/>
    <col min="6918" max="6918" width="9.140625" style="174" customWidth="1"/>
    <col min="6919" max="6919" width="22.140625" style="174" customWidth="1"/>
    <col min="6920" max="6920" width="9.140625" style="174" customWidth="1"/>
    <col min="6921" max="6921" width="34" style="174" customWidth="1"/>
    <col min="6922" max="7162" width="9.140625" style="174" customWidth="1"/>
    <col min="7163" max="7163" width="6" style="174"/>
    <col min="7164" max="7164" width="6" style="174" customWidth="1"/>
    <col min="7165" max="7165" width="22.42578125" style="174" customWidth="1"/>
    <col min="7166" max="7166" width="13.42578125" style="174" customWidth="1"/>
    <col min="7167" max="7167" width="18.85546875" style="174" customWidth="1"/>
    <col min="7168" max="7173" width="5.7109375" style="174" customWidth="1"/>
    <col min="7174" max="7174" width="9.140625" style="174" customWidth="1"/>
    <col min="7175" max="7175" width="22.140625" style="174" customWidth="1"/>
    <col min="7176" max="7176" width="9.140625" style="174" customWidth="1"/>
    <col min="7177" max="7177" width="34" style="174" customWidth="1"/>
    <col min="7178" max="7418" width="9.140625" style="174" customWidth="1"/>
    <col min="7419" max="7419" width="6" style="174"/>
    <col min="7420" max="7420" width="6" style="174" customWidth="1"/>
    <col min="7421" max="7421" width="22.42578125" style="174" customWidth="1"/>
    <col min="7422" max="7422" width="13.42578125" style="174" customWidth="1"/>
    <col min="7423" max="7423" width="18.85546875" style="174" customWidth="1"/>
    <col min="7424" max="7429" width="5.7109375" style="174" customWidth="1"/>
    <col min="7430" max="7430" width="9.140625" style="174" customWidth="1"/>
    <col min="7431" max="7431" width="22.140625" style="174" customWidth="1"/>
    <col min="7432" max="7432" width="9.140625" style="174" customWidth="1"/>
    <col min="7433" max="7433" width="34" style="174" customWidth="1"/>
    <col min="7434" max="7674" width="9.140625" style="174" customWidth="1"/>
    <col min="7675" max="7675" width="6" style="174"/>
    <col min="7676" max="7676" width="6" style="174" customWidth="1"/>
    <col min="7677" max="7677" width="22.42578125" style="174" customWidth="1"/>
    <col min="7678" max="7678" width="13.42578125" style="174" customWidth="1"/>
    <col min="7679" max="7679" width="18.85546875" style="174" customWidth="1"/>
    <col min="7680" max="7685" width="5.7109375" style="174" customWidth="1"/>
    <col min="7686" max="7686" width="9.140625" style="174" customWidth="1"/>
    <col min="7687" max="7687" width="22.140625" style="174" customWidth="1"/>
    <col min="7688" max="7688" width="9.140625" style="174" customWidth="1"/>
    <col min="7689" max="7689" width="34" style="174" customWidth="1"/>
    <col min="7690" max="7930" width="9.140625" style="174" customWidth="1"/>
    <col min="7931" max="7931" width="6" style="174"/>
    <col min="7932" max="7932" width="6" style="174" customWidth="1"/>
    <col min="7933" max="7933" width="22.42578125" style="174" customWidth="1"/>
    <col min="7934" max="7934" width="13.42578125" style="174" customWidth="1"/>
    <col min="7935" max="7935" width="18.85546875" style="174" customWidth="1"/>
    <col min="7936" max="7941" width="5.7109375" style="174" customWidth="1"/>
    <col min="7942" max="7942" width="9.140625" style="174" customWidth="1"/>
    <col min="7943" max="7943" width="22.140625" style="174" customWidth="1"/>
    <col min="7944" max="7944" width="9.140625" style="174" customWidth="1"/>
    <col min="7945" max="7945" width="34" style="174" customWidth="1"/>
    <col min="7946" max="8186" width="9.140625" style="174" customWidth="1"/>
    <col min="8187" max="8187" width="6" style="174"/>
    <col min="8188" max="8188" width="6" style="174" customWidth="1"/>
    <col min="8189" max="8189" width="22.42578125" style="174" customWidth="1"/>
    <col min="8190" max="8190" width="13.42578125" style="174" customWidth="1"/>
    <col min="8191" max="8191" width="18.85546875" style="174" customWidth="1"/>
    <col min="8192" max="8197" width="5.7109375" style="174" customWidth="1"/>
    <col min="8198" max="8198" width="9.140625" style="174" customWidth="1"/>
    <col min="8199" max="8199" width="22.140625" style="174" customWidth="1"/>
    <col min="8200" max="8200" width="9.140625" style="174" customWidth="1"/>
    <col min="8201" max="8201" width="34" style="174" customWidth="1"/>
    <col min="8202" max="8442" width="9.140625" style="174" customWidth="1"/>
    <col min="8443" max="8443" width="6" style="174"/>
    <col min="8444" max="8444" width="6" style="174" customWidth="1"/>
    <col min="8445" max="8445" width="22.42578125" style="174" customWidth="1"/>
    <col min="8446" max="8446" width="13.42578125" style="174" customWidth="1"/>
    <col min="8447" max="8447" width="18.85546875" style="174" customWidth="1"/>
    <col min="8448" max="8453" width="5.7109375" style="174" customWidth="1"/>
    <col min="8454" max="8454" width="9.140625" style="174" customWidth="1"/>
    <col min="8455" max="8455" width="22.140625" style="174" customWidth="1"/>
    <col min="8456" max="8456" width="9.140625" style="174" customWidth="1"/>
    <col min="8457" max="8457" width="34" style="174" customWidth="1"/>
    <col min="8458" max="8698" width="9.140625" style="174" customWidth="1"/>
    <col min="8699" max="8699" width="6" style="174"/>
    <col min="8700" max="8700" width="6" style="174" customWidth="1"/>
    <col min="8701" max="8701" width="22.42578125" style="174" customWidth="1"/>
    <col min="8702" max="8702" width="13.42578125" style="174" customWidth="1"/>
    <col min="8703" max="8703" width="18.85546875" style="174" customWidth="1"/>
    <col min="8704" max="8709" width="5.7109375" style="174" customWidth="1"/>
    <col min="8710" max="8710" width="9.140625" style="174" customWidth="1"/>
    <col min="8711" max="8711" width="22.140625" style="174" customWidth="1"/>
    <col min="8712" max="8712" width="9.140625" style="174" customWidth="1"/>
    <col min="8713" max="8713" width="34" style="174" customWidth="1"/>
    <col min="8714" max="8954" width="9.140625" style="174" customWidth="1"/>
    <col min="8955" max="8955" width="6" style="174"/>
    <col min="8956" max="8956" width="6" style="174" customWidth="1"/>
    <col min="8957" max="8957" width="22.42578125" style="174" customWidth="1"/>
    <col min="8958" max="8958" width="13.42578125" style="174" customWidth="1"/>
    <col min="8959" max="8959" width="18.85546875" style="174" customWidth="1"/>
    <col min="8960" max="8965" width="5.7109375" style="174" customWidth="1"/>
    <col min="8966" max="8966" width="9.140625" style="174" customWidth="1"/>
    <col min="8967" max="8967" width="22.140625" style="174" customWidth="1"/>
    <col min="8968" max="8968" width="9.140625" style="174" customWidth="1"/>
    <col min="8969" max="8969" width="34" style="174" customWidth="1"/>
    <col min="8970" max="9210" width="9.140625" style="174" customWidth="1"/>
    <col min="9211" max="9211" width="6" style="174"/>
    <col min="9212" max="9212" width="6" style="174" customWidth="1"/>
    <col min="9213" max="9213" width="22.42578125" style="174" customWidth="1"/>
    <col min="9214" max="9214" width="13.42578125" style="174" customWidth="1"/>
    <col min="9215" max="9215" width="18.85546875" style="174" customWidth="1"/>
    <col min="9216" max="9221" width="5.7109375" style="174" customWidth="1"/>
    <col min="9222" max="9222" width="9.140625" style="174" customWidth="1"/>
    <col min="9223" max="9223" width="22.140625" style="174" customWidth="1"/>
    <col min="9224" max="9224" width="9.140625" style="174" customWidth="1"/>
    <col min="9225" max="9225" width="34" style="174" customWidth="1"/>
    <col min="9226" max="9466" width="9.140625" style="174" customWidth="1"/>
    <col min="9467" max="9467" width="6" style="174"/>
    <col min="9468" max="9468" width="6" style="174" customWidth="1"/>
    <col min="9469" max="9469" width="22.42578125" style="174" customWidth="1"/>
    <col min="9470" max="9470" width="13.42578125" style="174" customWidth="1"/>
    <col min="9471" max="9471" width="18.85546875" style="174" customWidth="1"/>
    <col min="9472" max="9477" width="5.7109375" style="174" customWidth="1"/>
    <col min="9478" max="9478" width="9.140625" style="174" customWidth="1"/>
    <col min="9479" max="9479" width="22.140625" style="174" customWidth="1"/>
    <col min="9480" max="9480" width="9.140625" style="174" customWidth="1"/>
    <col min="9481" max="9481" width="34" style="174" customWidth="1"/>
    <col min="9482" max="9722" width="9.140625" style="174" customWidth="1"/>
    <col min="9723" max="9723" width="6" style="174"/>
    <col min="9724" max="9724" width="6" style="174" customWidth="1"/>
    <col min="9725" max="9725" width="22.42578125" style="174" customWidth="1"/>
    <col min="9726" max="9726" width="13.42578125" style="174" customWidth="1"/>
    <col min="9727" max="9727" width="18.85546875" style="174" customWidth="1"/>
    <col min="9728" max="9733" width="5.7109375" style="174" customWidth="1"/>
    <col min="9734" max="9734" width="9.140625" style="174" customWidth="1"/>
    <col min="9735" max="9735" width="22.140625" style="174" customWidth="1"/>
    <col min="9736" max="9736" width="9.140625" style="174" customWidth="1"/>
    <col min="9737" max="9737" width="34" style="174" customWidth="1"/>
    <col min="9738" max="9978" width="9.140625" style="174" customWidth="1"/>
    <col min="9979" max="9979" width="6" style="174"/>
    <col min="9980" max="9980" width="6" style="174" customWidth="1"/>
    <col min="9981" max="9981" width="22.42578125" style="174" customWidth="1"/>
    <col min="9982" max="9982" width="13.42578125" style="174" customWidth="1"/>
    <col min="9983" max="9983" width="18.85546875" style="174" customWidth="1"/>
    <col min="9984" max="9989" width="5.7109375" style="174" customWidth="1"/>
    <col min="9990" max="9990" width="9.140625" style="174" customWidth="1"/>
    <col min="9991" max="9991" width="22.140625" style="174" customWidth="1"/>
    <col min="9992" max="9992" width="9.140625" style="174" customWidth="1"/>
    <col min="9993" max="9993" width="34" style="174" customWidth="1"/>
    <col min="9994" max="10234" width="9.140625" style="174" customWidth="1"/>
    <col min="10235" max="10235" width="6" style="174"/>
    <col min="10236" max="10236" width="6" style="174" customWidth="1"/>
    <col min="10237" max="10237" width="22.42578125" style="174" customWidth="1"/>
    <col min="10238" max="10238" width="13.42578125" style="174" customWidth="1"/>
    <col min="10239" max="10239" width="18.85546875" style="174" customWidth="1"/>
    <col min="10240" max="10245" width="5.7109375" style="174" customWidth="1"/>
    <col min="10246" max="10246" width="9.140625" style="174" customWidth="1"/>
    <col min="10247" max="10247" width="22.140625" style="174" customWidth="1"/>
    <col min="10248" max="10248" width="9.140625" style="174" customWidth="1"/>
    <col min="10249" max="10249" width="34" style="174" customWidth="1"/>
    <col min="10250" max="10490" width="9.140625" style="174" customWidth="1"/>
    <col min="10491" max="10491" width="6" style="174"/>
    <col min="10492" max="10492" width="6" style="174" customWidth="1"/>
    <col min="10493" max="10493" width="22.42578125" style="174" customWidth="1"/>
    <col min="10494" max="10494" width="13.42578125" style="174" customWidth="1"/>
    <col min="10495" max="10495" width="18.85546875" style="174" customWidth="1"/>
    <col min="10496" max="10501" width="5.7109375" style="174" customWidth="1"/>
    <col min="10502" max="10502" width="9.140625" style="174" customWidth="1"/>
    <col min="10503" max="10503" width="22.140625" style="174" customWidth="1"/>
    <col min="10504" max="10504" width="9.140625" style="174" customWidth="1"/>
    <col min="10505" max="10505" width="34" style="174" customWidth="1"/>
    <col min="10506" max="10746" width="9.140625" style="174" customWidth="1"/>
    <col min="10747" max="10747" width="6" style="174"/>
    <col min="10748" max="10748" width="6" style="174" customWidth="1"/>
    <col min="10749" max="10749" width="22.42578125" style="174" customWidth="1"/>
    <col min="10750" max="10750" width="13.42578125" style="174" customWidth="1"/>
    <col min="10751" max="10751" width="18.85546875" style="174" customWidth="1"/>
    <col min="10752" max="10757" width="5.7109375" style="174" customWidth="1"/>
    <col min="10758" max="10758" width="9.140625" style="174" customWidth="1"/>
    <col min="10759" max="10759" width="22.140625" style="174" customWidth="1"/>
    <col min="10760" max="10760" width="9.140625" style="174" customWidth="1"/>
    <col min="10761" max="10761" width="34" style="174" customWidth="1"/>
    <col min="10762" max="11002" width="9.140625" style="174" customWidth="1"/>
    <col min="11003" max="11003" width="6" style="174"/>
    <col min="11004" max="11004" width="6" style="174" customWidth="1"/>
    <col min="11005" max="11005" width="22.42578125" style="174" customWidth="1"/>
    <col min="11006" max="11006" width="13.42578125" style="174" customWidth="1"/>
    <col min="11007" max="11007" width="18.85546875" style="174" customWidth="1"/>
    <col min="11008" max="11013" width="5.7109375" style="174" customWidth="1"/>
    <col min="11014" max="11014" width="9.140625" style="174" customWidth="1"/>
    <col min="11015" max="11015" width="22.140625" style="174" customWidth="1"/>
    <col min="11016" max="11016" width="9.140625" style="174" customWidth="1"/>
    <col min="11017" max="11017" width="34" style="174" customWidth="1"/>
    <col min="11018" max="11258" width="9.140625" style="174" customWidth="1"/>
    <col min="11259" max="11259" width="6" style="174"/>
    <col min="11260" max="11260" width="6" style="174" customWidth="1"/>
    <col min="11261" max="11261" width="22.42578125" style="174" customWidth="1"/>
    <col min="11262" max="11262" width="13.42578125" style="174" customWidth="1"/>
    <col min="11263" max="11263" width="18.85546875" style="174" customWidth="1"/>
    <col min="11264" max="11269" width="5.7109375" style="174" customWidth="1"/>
    <col min="11270" max="11270" width="9.140625" style="174" customWidth="1"/>
    <col min="11271" max="11271" width="22.140625" style="174" customWidth="1"/>
    <col min="11272" max="11272" width="9.140625" style="174" customWidth="1"/>
    <col min="11273" max="11273" width="34" style="174" customWidth="1"/>
    <col min="11274" max="11514" width="9.140625" style="174" customWidth="1"/>
    <col min="11515" max="11515" width="6" style="174"/>
    <col min="11516" max="11516" width="6" style="174" customWidth="1"/>
    <col min="11517" max="11517" width="22.42578125" style="174" customWidth="1"/>
    <col min="11518" max="11518" width="13.42578125" style="174" customWidth="1"/>
    <col min="11519" max="11519" width="18.85546875" style="174" customWidth="1"/>
    <col min="11520" max="11525" width="5.7109375" style="174" customWidth="1"/>
    <col min="11526" max="11526" width="9.140625" style="174" customWidth="1"/>
    <col min="11527" max="11527" width="22.140625" style="174" customWidth="1"/>
    <col min="11528" max="11528" width="9.140625" style="174" customWidth="1"/>
    <col min="11529" max="11529" width="34" style="174" customWidth="1"/>
    <col min="11530" max="11770" width="9.140625" style="174" customWidth="1"/>
    <col min="11771" max="11771" width="6" style="174"/>
    <col min="11772" max="11772" width="6" style="174" customWidth="1"/>
    <col min="11773" max="11773" width="22.42578125" style="174" customWidth="1"/>
    <col min="11774" max="11774" width="13.42578125" style="174" customWidth="1"/>
    <col min="11775" max="11775" width="18.85546875" style="174" customWidth="1"/>
    <col min="11776" max="11781" width="5.7109375" style="174" customWidth="1"/>
    <col min="11782" max="11782" width="9.140625" style="174" customWidth="1"/>
    <col min="11783" max="11783" width="22.140625" style="174" customWidth="1"/>
    <col min="11784" max="11784" width="9.140625" style="174" customWidth="1"/>
    <col min="11785" max="11785" width="34" style="174" customWidth="1"/>
    <col min="11786" max="12026" width="9.140625" style="174" customWidth="1"/>
    <col min="12027" max="12027" width="6" style="174"/>
    <col min="12028" max="12028" width="6" style="174" customWidth="1"/>
    <col min="12029" max="12029" width="22.42578125" style="174" customWidth="1"/>
    <col min="12030" max="12030" width="13.42578125" style="174" customWidth="1"/>
    <col min="12031" max="12031" width="18.85546875" style="174" customWidth="1"/>
    <col min="12032" max="12037" width="5.7109375" style="174" customWidth="1"/>
    <col min="12038" max="12038" width="9.140625" style="174" customWidth="1"/>
    <col min="12039" max="12039" width="22.140625" style="174" customWidth="1"/>
    <col min="12040" max="12040" width="9.140625" style="174" customWidth="1"/>
    <col min="12041" max="12041" width="34" style="174" customWidth="1"/>
    <col min="12042" max="12282" width="9.140625" style="174" customWidth="1"/>
    <col min="12283" max="12283" width="6" style="174"/>
    <col min="12284" max="12284" width="6" style="174" customWidth="1"/>
    <col min="12285" max="12285" width="22.42578125" style="174" customWidth="1"/>
    <col min="12286" max="12286" width="13.42578125" style="174" customWidth="1"/>
    <col min="12287" max="12287" width="18.85546875" style="174" customWidth="1"/>
    <col min="12288" max="12293" width="5.7109375" style="174" customWidth="1"/>
    <col min="12294" max="12294" width="9.140625" style="174" customWidth="1"/>
    <col min="12295" max="12295" width="22.140625" style="174" customWidth="1"/>
    <col min="12296" max="12296" width="9.140625" style="174" customWidth="1"/>
    <col min="12297" max="12297" width="34" style="174" customWidth="1"/>
    <col min="12298" max="12538" width="9.140625" style="174" customWidth="1"/>
    <col min="12539" max="12539" width="6" style="174"/>
    <col min="12540" max="12540" width="6" style="174" customWidth="1"/>
    <col min="12541" max="12541" width="22.42578125" style="174" customWidth="1"/>
    <col min="12542" max="12542" width="13.42578125" style="174" customWidth="1"/>
    <col min="12543" max="12543" width="18.85546875" style="174" customWidth="1"/>
    <col min="12544" max="12549" width="5.7109375" style="174" customWidth="1"/>
    <col min="12550" max="12550" width="9.140625" style="174" customWidth="1"/>
    <col min="12551" max="12551" width="22.140625" style="174" customWidth="1"/>
    <col min="12552" max="12552" width="9.140625" style="174" customWidth="1"/>
    <col min="12553" max="12553" width="34" style="174" customWidth="1"/>
    <col min="12554" max="12794" width="9.140625" style="174" customWidth="1"/>
    <col min="12795" max="12795" width="6" style="174"/>
    <col min="12796" max="12796" width="6" style="174" customWidth="1"/>
    <col min="12797" max="12797" width="22.42578125" style="174" customWidth="1"/>
    <col min="12798" max="12798" width="13.42578125" style="174" customWidth="1"/>
    <col min="12799" max="12799" width="18.85546875" style="174" customWidth="1"/>
    <col min="12800" max="12805" width="5.7109375" style="174" customWidth="1"/>
    <col min="12806" max="12806" width="9.140625" style="174" customWidth="1"/>
    <col min="12807" max="12807" width="22.140625" style="174" customWidth="1"/>
    <col min="12808" max="12808" width="9.140625" style="174" customWidth="1"/>
    <col min="12809" max="12809" width="34" style="174" customWidth="1"/>
    <col min="12810" max="13050" width="9.140625" style="174" customWidth="1"/>
    <col min="13051" max="13051" width="6" style="174"/>
    <col min="13052" max="13052" width="6" style="174" customWidth="1"/>
    <col min="13053" max="13053" width="22.42578125" style="174" customWidth="1"/>
    <col min="13054" max="13054" width="13.42578125" style="174" customWidth="1"/>
    <col min="13055" max="13055" width="18.85546875" style="174" customWidth="1"/>
    <col min="13056" max="13061" width="5.7109375" style="174" customWidth="1"/>
    <col min="13062" max="13062" width="9.140625" style="174" customWidth="1"/>
    <col min="13063" max="13063" width="22.140625" style="174" customWidth="1"/>
    <col min="13064" max="13064" width="9.140625" style="174" customWidth="1"/>
    <col min="13065" max="13065" width="34" style="174" customWidth="1"/>
    <col min="13066" max="13306" width="9.140625" style="174" customWidth="1"/>
    <col min="13307" max="13307" width="6" style="174"/>
    <col min="13308" max="13308" width="6" style="174" customWidth="1"/>
    <col min="13309" max="13309" width="22.42578125" style="174" customWidth="1"/>
    <col min="13310" max="13310" width="13.42578125" style="174" customWidth="1"/>
    <col min="13311" max="13311" width="18.85546875" style="174" customWidth="1"/>
    <col min="13312" max="13317" width="5.7109375" style="174" customWidth="1"/>
    <col min="13318" max="13318" width="9.140625" style="174" customWidth="1"/>
    <col min="13319" max="13319" width="22.140625" style="174" customWidth="1"/>
    <col min="13320" max="13320" width="9.140625" style="174" customWidth="1"/>
    <col min="13321" max="13321" width="34" style="174" customWidth="1"/>
    <col min="13322" max="13562" width="9.140625" style="174" customWidth="1"/>
    <col min="13563" max="13563" width="6" style="174"/>
    <col min="13564" max="13564" width="6" style="174" customWidth="1"/>
    <col min="13565" max="13565" width="22.42578125" style="174" customWidth="1"/>
    <col min="13566" max="13566" width="13.42578125" style="174" customWidth="1"/>
    <col min="13567" max="13567" width="18.85546875" style="174" customWidth="1"/>
    <col min="13568" max="13573" width="5.7109375" style="174" customWidth="1"/>
    <col min="13574" max="13574" width="9.140625" style="174" customWidth="1"/>
    <col min="13575" max="13575" width="22.140625" style="174" customWidth="1"/>
    <col min="13576" max="13576" width="9.140625" style="174" customWidth="1"/>
    <col min="13577" max="13577" width="34" style="174" customWidth="1"/>
    <col min="13578" max="13818" width="9.140625" style="174" customWidth="1"/>
    <col min="13819" max="13819" width="6" style="174"/>
    <col min="13820" max="13820" width="6" style="174" customWidth="1"/>
    <col min="13821" max="13821" width="22.42578125" style="174" customWidth="1"/>
    <col min="13822" max="13822" width="13.42578125" style="174" customWidth="1"/>
    <col min="13823" max="13823" width="18.85546875" style="174" customWidth="1"/>
    <col min="13824" max="13829" width="5.7109375" style="174" customWidth="1"/>
    <col min="13830" max="13830" width="9.140625" style="174" customWidth="1"/>
    <col min="13831" max="13831" width="22.140625" style="174" customWidth="1"/>
    <col min="13832" max="13832" width="9.140625" style="174" customWidth="1"/>
    <col min="13833" max="13833" width="34" style="174" customWidth="1"/>
    <col min="13834" max="14074" width="9.140625" style="174" customWidth="1"/>
    <col min="14075" max="14075" width="6" style="174"/>
    <col min="14076" max="14076" width="6" style="174" customWidth="1"/>
    <col min="14077" max="14077" width="22.42578125" style="174" customWidth="1"/>
    <col min="14078" max="14078" width="13.42578125" style="174" customWidth="1"/>
    <col min="14079" max="14079" width="18.85546875" style="174" customWidth="1"/>
    <col min="14080" max="14085" width="5.7109375" style="174" customWidth="1"/>
    <col min="14086" max="14086" width="9.140625" style="174" customWidth="1"/>
    <col min="14087" max="14087" width="22.140625" style="174" customWidth="1"/>
    <col min="14088" max="14088" width="9.140625" style="174" customWidth="1"/>
    <col min="14089" max="14089" width="34" style="174" customWidth="1"/>
    <col min="14090" max="14330" width="9.140625" style="174" customWidth="1"/>
    <col min="14331" max="14331" width="6" style="174"/>
    <col min="14332" max="14332" width="6" style="174" customWidth="1"/>
    <col min="14333" max="14333" width="22.42578125" style="174" customWidth="1"/>
    <col min="14334" max="14334" width="13.42578125" style="174" customWidth="1"/>
    <col min="14335" max="14335" width="18.85546875" style="174" customWidth="1"/>
    <col min="14336" max="14341" width="5.7109375" style="174" customWidth="1"/>
    <col min="14342" max="14342" width="9.140625" style="174" customWidth="1"/>
    <col min="14343" max="14343" width="22.140625" style="174" customWidth="1"/>
    <col min="14344" max="14344" width="9.140625" style="174" customWidth="1"/>
    <col min="14345" max="14345" width="34" style="174" customWidth="1"/>
    <col min="14346" max="14586" width="9.140625" style="174" customWidth="1"/>
    <col min="14587" max="14587" width="6" style="174"/>
    <col min="14588" max="14588" width="6" style="174" customWidth="1"/>
    <col min="14589" max="14589" width="22.42578125" style="174" customWidth="1"/>
    <col min="14590" max="14590" width="13.42578125" style="174" customWidth="1"/>
    <col min="14591" max="14591" width="18.85546875" style="174" customWidth="1"/>
    <col min="14592" max="14597" width="5.7109375" style="174" customWidth="1"/>
    <col min="14598" max="14598" width="9.140625" style="174" customWidth="1"/>
    <col min="14599" max="14599" width="22.140625" style="174" customWidth="1"/>
    <col min="14600" max="14600" width="9.140625" style="174" customWidth="1"/>
    <col min="14601" max="14601" width="34" style="174" customWidth="1"/>
    <col min="14602" max="14842" width="9.140625" style="174" customWidth="1"/>
    <col min="14843" max="14843" width="6" style="174"/>
    <col min="14844" max="14844" width="6" style="174" customWidth="1"/>
    <col min="14845" max="14845" width="22.42578125" style="174" customWidth="1"/>
    <col min="14846" max="14846" width="13.42578125" style="174" customWidth="1"/>
    <col min="14847" max="14847" width="18.85546875" style="174" customWidth="1"/>
    <col min="14848" max="14853" width="5.7109375" style="174" customWidth="1"/>
    <col min="14854" max="14854" width="9.140625" style="174" customWidth="1"/>
    <col min="14855" max="14855" width="22.140625" style="174" customWidth="1"/>
    <col min="14856" max="14856" width="9.140625" style="174" customWidth="1"/>
    <col min="14857" max="14857" width="34" style="174" customWidth="1"/>
    <col min="14858" max="15098" width="9.140625" style="174" customWidth="1"/>
    <col min="15099" max="15099" width="6" style="174"/>
    <col min="15100" max="15100" width="6" style="174" customWidth="1"/>
    <col min="15101" max="15101" width="22.42578125" style="174" customWidth="1"/>
    <col min="15102" max="15102" width="13.42578125" style="174" customWidth="1"/>
    <col min="15103" max="15103" width="18.85546875" style="174" customWidth="1"/>
    <col min="15104" max="15109" width="5.7109375" style="174" customWidth="1"/>
    <col min="15110" max="15110" width="9.140625" style="174" customWidth="1"/>
    <col min="15111" max="15111" width="22.140625" style="174" customWidth="1"/>
    <col min="15112" max="15112" width="9.140625" style="174" customWidth="1"/>
    <col min="15113" max="15113" width="34" style="174" customWidth="1"/>
    <col min="15114" max="15354" width="9.140625" style="174" customWidth="1"/>
    <col min="15355" max="15355" width="6" style="174"/>
    <col min="15356" max="15356" width="6" style="174" customWidth="1"/>
    <col min="15357" max="15357" width="22.42578125" style="174" customWidth="1"/>
    <col min="15358" max="15358" width="13.42578125" style="174" customWidth="1"/>
    <col min="15359" max="15359" width="18.85546875" style="174" customWidth="1"/>
    <col min="15360" max="15365" width="5.7109375" style="174" customWidth="1"/>
    <col min="15366" max="15366" width="9.140625" style="174" customWidth="1"/>
    <col min="15367" max="15367" width="22.140625" style="174" customWidth="1"/>
    <col min="15368" max="15368" width="9.140625" style="174" customWidth="1"/>
    <col min="15369" max="15369" width="34" style="174" customWidth="1"/>
    <col min="15370" max="15610" width="9.140625" style="174" customWidth="1"/>
    <col min="15611" max="15611" width="6" style="174"/>
    <col min="15612" max="15612" width="6" style="174" customWidth="1"/>
    <col min="15613" max="15613" width="22.42578125" style="174" customWidth="1"/>
    <col min="15614" max="15614" width="13.42578125" style="174" customWidth="1"/>
    <col min="15615" max="15615" width="18.85546875" style="174" customWidth="1"/>
    <col min="15616" max="15621" width="5.7109375" style="174" customWidth="1"/>
    <col min="15622" max="15622" width="9.140625" style="174" customWidth="1"/>
    <col min="15623" max="15623" width="22.140625" style="174" customWidth="1"/>
    <col min="15624" max="15624" width="9.140625" style="174" customWidth="1"/>
    <col min="15625" max="15625" width="34" style="174" customWidth="1"/>
    <col min="15626" max="15866" width="9.140625" style="174" customWidth="1"/>
    <col min="15867" max="15867" width="6" style="174"/>
    <col min="15868" max="15868" width="6" style="174" customWidth="1"/>
    <col min="15869" max="15869" width="22.42578125" style="174" customWidth="1"/>
    <col min="15870" max="15870" width="13.42578125" style="174" customWidth="1"/>
    <col min="15871" max="15871" width="18.85546875" style="174" customWidth="1"/>
    <col min="15872" max="15877" width="5.7109375" style="174" customWidth="1"/>
    <col min="15878" max="15878" width="9.140625" style="174" customWidth="1"/>
    <col min="15879" max="15879" width="22.140625" style="174" customWidth="1"/>
    <col min="15880" max="15880" width="9.140625" style="174" customWidth="1"/>
    <col min="15881" max="15881" width="34" style="174" customWidth="1"/>
    <col min="15882" max="16122" width="9.140625" style="174" customWidth="1"/>
    <col min="16123" max="16123" width="6" style="174"/>
    <col min="16124" max="16124" width="6" style="174" customWidth="1"/>
    <col min="16125" max="16125" width="22.42578125" style="174" customWidth="1"/>
    <col min="16126" max="16126" width="13.42578125" style="174" customWidth="1"/>
    <col min="16127" max="16127" width="18.85546875" style="174" customWidth="1"/>
    <col min="16128" max="16133" width="5.7109375" style="174" customWidth="1"/>
    <col min="16134" max="16134" width="9.140625" style="174" customWidth="1"/>
    <col min="16135" max="16135" width="22.140625" style="174" customWidth="1"/>
    <col min="16136" max="16136" width="9.140625" style="174" customWidth="1"/>
    <col min="16137" max="16137" width="34" style="174" customWidth="1"/>
    <col min="16138" max="16378" width="9.140625" style="174" customWidth="1"/>
    <col min="16379" max="16384" width="6" style="174"/>
  </cols>
  <sheetData>
    <row r="1" spans="1:14" ht="15" customHeight="1" x14ac:dyDescent="0.2">
      <c r="B1" s="175"/>
      <c r="H1" s="759" t="s">
        <v>487</v>
      </c>
      <c r="I1" s="759"/>
      <c r="J1" s="759"/>
      <c r="K1" s="588"/>
    </row>
    <row r="2" spans="1:14" ht="15" customHeight="1" x14ac:dyDescent="0.2">
      <c r="B2" s="175"/>
      <c r="G2" s="176"/>
      <c r="H2" s="176"/>
    </row>
    <row r="3" spans="1:14" ht="15" customHeight="1" x14ac:dyDescent="0.25">
      <c r="A3" s="982" t="s">
        <v>488</v>
      </c>
      <c r="B3" s="982"/>
      <c r="C3" s="982"/>
      <c r="D3" s="982"/>
      <c r="E3" s="982"/>
      <c r="F3" s="982"/>
      <c r="G3" s="982"/>
      <c r="H3" s="982"/>
      <c r="I3" s="982"/>
      <c r="J3" s="982"/>
    </row>
    <row r="4" spans="1:14" s="177" customFormat="1" ht="15.75" customHeight="1" x14ac:dyDescent="0.2">
      <c r="A4" s="983" t="s">
        <v>715</v>
      </c>
      <c r="B4" s="983"/>
      <c r="C4" s="983"/>
      <c r="D4" s="983"/>
      <c r="E4" s="983"/>
      <c r="F4" s="983"/>
      <c r="G4" s="983"/>
      <c r="H4" s="983"/>
      <c r="I4" s="983"/>
      <c r="J4" s="983"/>
    </row>
    <row r="5" spans="1:14" ht="15" customHeight="1" thickBot="1" x14ac:dyDescent="0.25">
      <c r="B5" s="383"/>
      <c r="C5" s="383"/>
      <c r="D5" s="383"/>
      <c r="E5" s="383"/>
      <c r="F5" s="383"/>
    </row>
    <row r="6" spans="1:14" ht="31.5" customHeight="1" thickBot="1" x14ac:dyDescent="0.25">
      <c r="A6" s="564" t="s">
        <v>285</v>
      </c>
      <c r="B6" s="973" t="s">
        <v>286</v>
      </c>
      <c r="C6" s="914"/>
      <c r="D6" s="974"/>
      <c r="E6" s="975" t="s">
        <v>711</v>
      </c>
      <c r="F6" s="976"/>
      <c r="G6" s="977"/>
      <c r="H6" s="976" t="s">
        <v>716</v>
      </c>
      <c r="I6" s="976"/>
      <c r="J6" s="978"/>
    </row>
    <row r="7" spans="1:14" ht="20.25" customHeight="1" x14ac:dyDescent="0.2">
      <c r="A7" s="565">
        <v>1</v>
      </c>
      <c r="B7" s="979" t="s">
        <v>489</v>
      </c>
      <c r="C7" s="980"/>
      <c r="D7" s="981"/>
      <c r="E7" s="967">
        <f>'Anexa 3'!C175</f>
        <v>682</v>
      </c>
      <c r="F7" s="968"/>
      <c r="G7" s="969"/>
      <c r="H7" s="970">
        <v>1234</v>
      </c>
      <c r="I7" s="971"/>
      <c r="J7" s="972"/>
    </row>
    <row r="8" spans="1:14" ht="20.25" customHeight="1" x14ac:dyDescent="0.2">
      <c r="A8" s="586">
        <v>2</v>
      </c>
      <c r="B8" s="952" t="s">
        <v>490</v>
      </c>
      <c r="C8" s="953"/>
      <c r="D8" s="954"/>
      <c r="E8" s="961">
        <f>'Anexa 3'!D175</f>
        <v>2363</v>
      </c>
      <c r="F8" s="962"/>
      <c r="G8" s="963"/>
      <c r="H8" s="964">
        <v>4274</v>
      </c>
      <c r="I8" s="965"/>
      <c r="J8" s="966"/>
    </row>
    <row r="9" spans="1:14" ht="20.25" customHeight="1" x14ac:dyDescent="0.2">
      <c r="A9" s="566">
        <v>3</v>
      </c>
      <c r="B9" s="949" t="s">
        <v>604</v>
      </c>
      <c r="C9" s="950"/>
      <c r="D9" s="951"/>
      <c r="E9" s="955">
        <f>'Anexa 11'!C8</f>
        <v>851</v>
      </c>
      <c r="F9" s="956"/>
      <c r="G9" s="957"/>
      <c r="H9" s="958">
        <v>733</v>
      </c>
      <c r="I9" s="959"/>
      <c r="J9" s="960"/>
    </row>
    <row r="10" spans="1:14" ht="31.5" customHeight="1" x14ac:dyDescent="0.2">
      <c r="A10" s="586">
        <v>4</v>
      </c>
      <c r="B10" s="952" t="s">
        <v>605</v>
      </c>
      <c r="C10" s="953"/>
      <c r="D10" s="954"/>
      <c r="E10" s="961">
        <f>'Anexa 11'!C9</f>
        <v>827</v>
      </c>
      <c r="F10" s="962"/>
      <c r="G10" s="963"/>
      <c r="H10" s="964">
        <v>703</v>
      </c>
      <c r="I10" s="965"/>
      <c r="J10" s="966"/>
    </row>
    <row r="11" spans="1:14" ht="26.25" customHeight="1" thickBot="1" x14ac:dyDescent="0.25">
      <c r="A11" s="567">
        <v>5</v>
      </c>
      <c r="B11" s="997" t="s">
        <v>599</v>
      </c>
      <c r="C11" s="998"/>
      <c r="D11" s="999"/>
      <c r="E11" s="1003">
        <f>'Anexa 3'!E175</f>
        <v>24</v>
      </c>
      <c r="F11" s="1004"/>
      <c r="G11" s="1005"/>
      <c r="H11" s="929">
        <v>13</v>
      </c>
      <c r="I11" s="930"/>
      <c r="J11" s="984"/>
      <c r="L11" s="179"/>
      <c r="M11" s="179"/>
      <c r="N11" s="179"/>
    </row>
    <row r="12" spans="1:14" ht="27.75" customHeight="1" thickBot="1" x14ac:dyDescent="0.25">
      <c r="A12" s="587">
        <v>6</v>
      </c>
      <c r="B12" s="985" t="s">
        <v>491</v>
      </c>
      <c r="C12" s="986"/>
      <c r="D12" s="987"/>
      <c r="E12" s="988">
        <f>E33</f>
        <v>406</v>
      </c>
      <c r="F12" s="989"/>
      <c r="G12" s="990"/>
      <c r="H12" s="991">
        <v>476</v>
      </c>
      <c r="I12" s="992"/>
      <c r="J12" s="993"/>
      <c r="L12" s="179"/>
      <c r="M12" s="179"/>
      <c r="N12" s="179"/>
    </row>
    <row r="13" spans="1:14" ht="31.5" customHeight="1" thickBot="1" x14ac:dyDescent="0.25">
      <c r="A13" s="568">
        <v>7</v>
      </c>
      <c r="B13" s="1000" t="s">
        <v>492</v>
      </c>
      <c r="C13" s="1001"/>
      <c r="D13" s="1002"/>
      <c r="E13" s="994">
        <f>E12/(E7+E8+E9+E10+E11)</f>
        <v>8.5527701706340845E-2</v>
      </c>
      <c r="F13" s="995"/>
      <c r="G13" s="996"/>
      <c r="H13" s="994">
        <v>6.84202961046428E-2</v>
      </c>
      <c r="I13" s="995"/>
      <c r="J13" s="996"/>
      <c r="K13" s="181"/>
      <c r="L13" s="182"/>
      <c r="M13" s="182"/>
      <c r="N13" s="183"/>
    </row>
    <row r="14" spans="1:14" ht="44.25" customHeight="1" x14ac:dyDescent="0.2">
      <c r="A14" s="44"/>
      <c r="B14" s="943" t="s">
        <v>717</v>
      </c>
      <c r="C14" s="943"/>
      <c r="D14" s="943"/>
      <c r="K14" s="181"/>
      <c r="L14" s="729" t="s">
        <v>495</v>
      </c>
      <c r="M14" s="730">
        <v>43</v>
      </c>
      <c r="N14" s="935"/>
    </row>
    <row r="15" spans="1:14" ht="15" customHeight="1" thickBot="1" x14ac:dyDescent="0.25">
      <c r="B15" s="180"/>
      <c r="C15" s="178"/>
      <c r="K15" s="181"/>
      <c r="L15" s="731" t="s">
        <v>496</v>
      </c>
      <c r="M15" s="732">
        <v>9</v>
      </c>
      <c r="N15" s="935"/>
    </row>
    <row r="16" spans="1:14" ht="15" customHeight="1" thickBot="1" x14ac:dyDescent="0.25">
      <c r="A16" s="927" t="s">
        <v>285</v>
      </c>
      <c r="B16" s="948" t="s">
        <v>493</v>
      </c>
      <c r="C16" s="948"/>
      <c r="D16" s="948"/>
      <c r="E16" s="940" t="s">
        <v>711</v>
      </c>
      <c r="F16" s="941"/>
      <c r="G16" s="942"/>
      <c r="H16" s="940" t="s">
        <v>716</v>
      </c>
      <c r="I16" s="941"/>
      <c r="J16" s="942"/>
      <c r="K16" s="181"/>
      <c r="L16" s="731" t="s">
        <v>497</v>
      </c>
      <c r="M16" s="732">
        <v>12</v>
      </c>
      <c r="N16" s="935"/>
    </row>
    <row r="17" spans="1:14" ht="15" customHeight="1" thickBot="1" x14ac:dyDescent="0.25">
      <c r="A17" s="928"/>
      <c r="B17" s="925"/>
      <c r="C17" s="925"/>
      <c r="D17" s="925"/>
      <c r="E17" s="944" t="s">
        <v>600</v>
      </c>
      <c r="F17" s="945"/>
      <c r="G17" s="569" t="s">
        <v>601</v>
      </c>
      <c r="H17" s="944" t="s">
        <v>600</v>
      </c>
      <c r="I17" s="945"/>
      <c r="J17" s="569" t="s">
        <v>601</v>
      </c>
      <c r="K17" s="181"/>
      <c r="L17" s="731" t="s">
        <v>498</v>
      </c>
      <c r="M17" s="732">
        <v>0</v>
      </c>
      <c r="N17" s="935"/>
    </row>
    <row r="18" spans="1:14" ht="15" customHeight="1" x14ac:dyDescent="0.2">
      <c r="A18" s="1006">
        <v>1</v>
      </c>
      <c r="B18" s="1008" t="s">
        <v>494</v>
      </c>
      <c r="C18" s="936" t="s">
        <v>495</v>
      </c>
      <c r="D18" s="937"/>
      <c r="E18" s="570">
        <v>43</v>
      </c>
      <c r="F18" s="1010">
        <f>SUM(E18:E31)</f>
        <v>403</v>
      </c>
      <c r="G18" s="946">
        <f>F18/E33</f>
        <v>0.9926108374384236</v>
      </c>
      <c r="H18" s="570">
        <v>42</v>
      </c>
      <c r="I18" s="1010">
        <f>SUM(H18:H31)</f>
        <v>445</v>
      </c>
      <c r="J18" s="946">
        <f>I18/H33</f>
        <v>0.93487394957983194</v>
      </c>
      <c r="K18" s="181"/>
      <c r="L18" s="731" t="s">
        <v>499</v>
      </c>
      <c r="M18" s="732">
        <v>40</v>
      </c>
      <c r="N18" s="935"/>
    </row>
    <row r="19" spans="1:14" ht="15" customHeight="1" x14ac:dyDescent="0.2">
      <c r="A19" s="1007"/>
      <c r="B19" s="1009"/>
      <c r="C19" s="938" t="s">
        <v>496</v>
      </c>
      <c r="D19" s="939"/>
      <c r="E19" s="571">
        <v>9</v>
      </c>
      <c r="F19" s="1011"/>
      <c r="G19" s="947"/>
      <c r="H19" s="571">
        <v>12</v>
      </c>
      <c r="I19" s="1011"/>
      <c r="J19" s="947"/>
      <c r="K19" s="181"/>
      <c r="L19" s="731" t="s">
        <v>500</v>
      </c>
      <c r="M19" s="732">
        <v>19</v>
      </c>
      <c r="N19" s="935"/>
    </row>
    <row r="20" spans="1:14" ht="15" customHeight="1" x14ac:dyDescent="0.2">
      <c r="A20" s="1007"/>
      <c r="B20" s="1009"/>
      <c r="C20" s="938" t="s">
        <v>497</v>
      </c>
      <c r="D20" s="939"/>
      <c r="E20" s="571">
        <v>12</v>
      </c>
      <c r="F20" s="1011"/>
      <c r="G20" s="947"/>
      <c r="H20" s="571">
        <v>19</v>
      </c>
      <c r="I20" s="1011"/>
      <c r="J20" s="947"/>
      <c r="K20" s="181"/>
      <c r="L20" s="731" t="s">
        <v>501</v>
      </c>
      <c r="M20" s="732">
        <v>2</v>
      </c>
      <c r="N20" s="935"/>
    </row>
    <row r="21" spans="1:14" ht="15" customHeight="1" x14ac:dyDescent="0.2">
      <c r="A21" s="1007"/>
      <c r="B21" s="1009"/>
      <c r="C21" s="938" t="s">
        <v>498</v>
      </c>
      <c r="D21" s="939"/>
      <c r="E21" s="571">
        <v>0</v>
      </c>
      <c r="F21" s="1011"/>
      <c r="G21" s="947"/>
      <c r="H21" s="571">
        <v>0</v>
      </c>
      <c r="I21" s="1011"/>
      <c r="J21" s="947"/>
      <c r="K21" s="181"/>
      <c r="L21" s="731" t="s">
        <v>502</v>
      </c>
      <c r="M21" s="732">
        <v>0</v>
      </c>
      <c r="N21" s="935"/>
    </row>
    <row r="22" spans="1:14" ht="15" customHeight="1" x14ac:dyDescent="0.2">
      <c r="A22" s="1007"/>
      <c r="B22" s="1009"/>
      <c r="C22" s="938" t="s">
        <v>499</v>
      </c>
      <c r="D22" s="939"/>
      <c r="E22" s="571">
        <v>40</v>
      </c>
      <c r="F22" s="1011"/>
      <c r="G22" s="947"/>
      <c r="H22" s="571">
        <v>31</v>
      </c>
      <c r="I22" s="1011"/>
      <c r="J22" s="947"/>
      <c r="K22" s="181"/>
      <c r="L22" s="731" t="s">
        <v>503</v>
      </c>
      <c r="M22" s="732">
        <v>19</v>
      </c>
      <c r="N22" s="935"/>
    </row>
    <row r="23" spans="1:14" ht="15" customHeight="1" x14ac:dyDescent="0.2">
      <c r="A23" s="1007"/>
      <c r="B23" s="1009"/>
      <c r="C23" s="938" t="s">
        <v>500</v>
      </c>
      <c r="D23" s="939"/>
      <c r="E23" s="571">
        <v>19</v>
      </c>
      <c r="F23" s="1011"/>
      <c r="G23" s="947"/>
      <c r="H23" s="571">
        <v>17</v>
      </c>
      <c r="I23" s="1011"/>
      <c r="J23" s="947"/>
      <c r="K23" s="181"/>
      <c r="L23" s="731" t="s">
        <v>504</v>
      </c>
      <c r="M23" s="732">
        <v>10</v>
      </c>
      <c r="N23" s="935"/>
    </row>
    <row r="24" spans="1:14" ht="15" customHeight="1" x14ac:dyDescent="0.2">
      <c r="A24" s="1007"/>
      <c r="B24" s="1009"/>
      <c r="C24" s="938" t="s">
        <v>501</v>
      </c>
      <c r="D24" s="939"/>
      <c r="E24" s="571">
        <v>2</v>
      </c>
      <c r="F24" s="1011"/>
      <c r="G24" s="947"/>
      <c r="H24" s="571">
        <v>2</v>
      </c>
      <c r="I24" s="1011"/>
      <c r="J24" s="947"/>
      <c r="K24" s="181"/>
      <c r="L24" s="731" t="s">
        <v>505</v>
      </c>
      <c r="M24" s="732">
        <v>215</v>
      </c>
      <c r="N24" s="935"/>
    </row>
    <row r="25" spans="1:14" ht="15" customHeight="1" x14ac:dyDescent="0.2">
      <c r="A25" s="1007"/>
      <c r="B25" s="1009"/>
      <c r="C25" s="938" t="s">
        <v>502</v>
      </c>
      <c r="D25" s="939"/>
      <c r="E25" s="571">
        <v>0</v>
      </c>
      <c r="F25" s="1011"/>
      <c r="G25" s="947"/>
      <c r="H25" s="571">
        <v>0</v>
      </c>
      <c r="I25" s="1011"/>
      <c r="J25" s="947"/>
      <c r="K25" s="181"/>
      <c r="L25" s="731" t="s">
        <v>506</v>
      </c>
      <c r="M25" s="732">
        <v>8</v>
      </c>
      <c r="N25" s="935"/>
    </row>
    <row r="26" spans="1:14" ht="15" customHeight="1" x14ac:dyDescent="0.2">
      <c r="A26" s="1007"/>
      <c r="B26" s="1009"/>
      <c r="C26" s="938" t="s">
        <v>503</v>
      </c>
      <c r="D26" s="939"/>
      <c r="E26" s="571">
        <v>19</v>
      </c>
      <c r="F26" s="1011"/>
      <c r="G26" s="947"/>
      <c r="H26" s="571">
        <v>27</v>
      </c>
      <c r="I26" s="1011"/>
      <c r="J26" s="947"/>
      <c r="K26" s="181"/>
      <c r="L26" s="731" t="s">
        <v>602</v>
      </c>
      <c r="M26" s="732">
        <v>0</v>
      </c>
      <c r="N26" s="935"/>
    </row>
    <row r="27" spans="1:14" ht="15" customHeight="1" x14ac:dyDescent="0.2">
      <c r="A27" s="1007"/>
      <c r="B27" s="1009"/>
      <c r="C27" s="938" t="s">
        <v>504</v>
      </c>
      <c r="D27" s="939"/>
      <c r="E27" s="571">
        <v>10</v>
      </c>
      <c r="F27" s="1011"/>
      <c r="G27" s="947"/>
      <c r="H27" s="571">
        <v>32</v>
      </c>
      <c r="I27" s="1011"/>
      <c r="J27" s="947"/>
      <c r="K27" s="181"/>
      <c r="L27" s="731" t="s">
        <v>507</v>
      </c>
      <c r="M27" s="732">
        <v>26</v>
      </c>
      <c r="N27" s="184"/>
    </row>
    <row r="28" spans="1:14" ht="15" customHeight="1" x14ac:dyDescent="0.2">
      <c r="A28" s="1007"/>
      <c r="B28" s="1009"/>
      <c r="C28" s="938" t="s">
        <v>505</v>
      </c>
      <c r="D28" s="939"/>
      <c r="E28" s="571">
        <v>215</v>
      </c>
      <c r="F28" s="1011"/>
      <c r="G28" s="947"/>
      <c r="H28" s="571">
        <v>231</v>
      </c>
      <c r="I28" s="1011"/>
      <c r="J28" s="947"/>
      <c r="K28" s="181"/>
      <c r="L28" s="182" t="s">
        <v>508</v>
      </c>
      <c r="M28" s="185">
        <v>3</v>
      </c>
      <c r="N28" s="183"/>
    </row>
    <row r="29" spans="1:14" ht="20.25" customHeight="1" x14ac:dyDescent="0.2">
      <c r="A29" s="1007"/>
      <c r="B29" s="1009"/>
      <c r="C29" s="938" t="s">
        <v>506</v>
      </c>
      <c r="D29" s="939"/>
      <c r="E29" s="571">
        <v>8</v>
      </c>
      <c r="F29" s="1011"/>
      <c r="G29" s="947"/>
      <c r="H29" s="571">
        <v>19</v>
      </c>
      <c r="I29" s="1011"/>
      <c r="J29" s="947"/>
      <c r="K29" s="181"/>
      <c r="L29" s="186"/>
      <c r="M29" s="187">
        <f>SUM(M14:M28)</f>
        <v>406</v>
      </c>
      <c r="N29" s="179"/>
    </row>
    <row r="30" spans="1:14" x14ac:dyDescent="0.2">
      <c r="A30" s="1007"/>
      <c r="B30" s="1009"/>
      <c r="C30" s="938" t="s">
        <v>602</v>
      </c>
      <c r="D30" s="939"/>
      <c r="E30" s="571">
        <v>0</v>
      </c>
      <c r="F30" s="1011"/>
      <c r="G30" s="947"/>
      <c r="H30" s="571">
        <v>0</v>
      </c>
      <c r="I30" s="1011"/>
      <c r="J30" s="947"/>
      <c r="L30" s="179"/>
      <c r="M30" s="179"/>
      <c r="N30" s="179"/>
    </row>
    <row r="31" spans="1:14" x14ac:dyDescent="0.2">
      <c r="A31" s="1007"/>
      <c r="B31" s="1009"/>
      <c r="C31" s="938" t="s">
        <v>507</v>
      </c>
      <c r="D31" s="939"/>
      <c r="E31" s="571">
        <v>26</v>
      </c>
      <c r="F31" s="1011"/>
      <c r="G31" s="947"/>
      <c r="H31" s="571">
        <v>13</v>
      </c>
      <c r="I31" s="1011"/>
      <c r="J31" s="947"/>
    </row>
    <row r="32" spans="1:14" ht="31.5" customHeight="1" thickBot="1" x14ac:dyDescent="0.25">
      <c r="A32" s="572">
        <v>2</v>
      </c>
      <c r="B32" s="909" t="s">
        <v>508</v>
      </c>
      <c r="C32" s="909"/>
      <c r="D32" s="910"/>
      <c r="E32" s="911">
        <v>3</v>
      </c>
      <c r="F32" s="912"/>
      <c r="G32" s="573">
        <f>E32/E33</f>
        <v>7.3891625615763543E-3</v>
      </c>
      <c r="H32" s="911">
        <v>31</v>
      </c>
      <c r="I32" s="912"/>
      <c r="J32" s="574">
        <f>H32/H33</f>
        <v>6.5126050420168072E-2</v>
      </c>
    </row>
    <row r="33" spans="1:12" ht="19.5" customHeight="1" thickBot="1" x14ac:dyDescent="0.25">
      <c r="A33" s="924" t="s">
        <v>268</v>
      </c>
      <c r="B33" s="925"/>
      <c r="C33" s="925"/>
      <c r="D33" s="925"/>
      <c r="E33" s="922">
        <v>406</v>
      </c>
      <c r="F33" s="923"/>
      <c r="G33" s="575">
        <f>SUM(G18:G32)</f>
        <v>1</v>
      </c>
      <c r="H33" s="922">
        <v>476</v>
      </c>
      <c r="I33" s="923"/>
      <c r="J33" s="576">
        <f>SUM(J18:J32)</f>
        <v>1</v>
      </c>
    </row>
    <row r="34" spans="1:12" ht="19.5" customHeight="1" x14ac:dyDescent="0.2">
      <c r="A34" s="177"/>
      <c r="B34" s="926"/>
      <c r="C34" s="926"/>
      <c r="D34" s="174"/>
    </row>
    <row r="35" spans="1:12" ht="19.5" customHeight="1" thickBot="1" x14ac:dyDescent="0.25">
      <c r="A35" s="177"/>
      <c r="B35" s="177"/>
      <c r="C35" s="177"/>
      <c r="D35" s="174"/>
    </row>
    <row r="36" spans="1:12" ht="19.5" customHeight="1" thickBot="1" x14ac:dyDescent="0.25">
      <c r="A36" s="927" t="s">
        <v>285</v>
      </c>
      <c r="B36" s="1018" t="s">
        <v>509</v>
      </c>
      <c r="C36" s="1018"/>
      <c r="D36" s="1018"/>
      <c r="E36" s="1020" t="s">
        <v>711</v>
      </c>
      <c r="F36" s="1021"/>
      <c r="G36" s="1022"/>
      <c r="H36" s="1020" t="s">
        <v>716</v>
      </c>
      <c r="I36" s="1021"/>
      <c r="J36" s="1023"/>
    </row>
    <row r="37" spans="1:12" ht="19.5" customHeight="1" thickBot="1" x14ac:dyDescent="0.25">
      <c r="A37" s="928"/>
      <c r="B37" s="1019"/>
      <c r="C37" s="1019"/>
      <c r="D37" s="1019"/>
      <c r="E37" s="944" t="s">
        <v>600</v>
      </c>
      <c r="F37" s="945"/>
      <c r="G37" s="569" t="s">
        <v>603</v>
      </c>
      <c r="H37" s="944" t="s">
        <v>600</v>
      </c>
      <c r="I37" s="945"/>
      <c r="J37" s="569" t="s">
        <v>603</v>
      </c>
      <c r="L37" s="174">
        <f>E28*100/E33</f>
        <v>52.955665024630541</v>
      </c>
    </row>
    <row r="38" spans="1:12" ht="19.5" customHeight="1" x14ac:dyDescent="0.2">
      <c r="A38" s="384">
        <v>1</v>
      </c>
      <c r="B38" s="931" t="s">
        <v>510</v>
      </c>
      <c r="C38" s="931"/>
      <c r="D38" s="932"/>
      <c r="E38" s="933">
        <v>328</v>
      </c>
      <c r="F38" s="934"/>
      <c r="G38" s="577">
        <f>E38/E41</f>
        <v>0.80788177339901479</v>
      </c>
      <c r="H38" s="970">
        <v>361</v>
      </c>
      <c r="I38" s="971"/>
      <c r="J38" s="577">
        <f>H38/H41</f>
        <v>0.75840336134453779</v>
      </c>
    </row>
    <row r="39" spans="1:12" ht="19.5" customHeight="1" x14ac:dyDescent="0.2">
      <c r="A39" s="385">
        <v>2</v>
      </c>
      <c r="B39" s="1012" t="s">
        <v>511</v>
      </c>
      <c r="C39" s="1012"/>
      <c r="D39" s="1013"/>
      <c r="E39" s="1014">
        <v>15</v>
      </c>
      <c r="F39" s="1015"/>
      <c r="G39" s="578">
        <f>E39/E41</f>
        <v>3.6945812807881777E-2</v>
      </c>
      <c r="H39" s="1016">
        <v>27</v>
      </c>
      <c r="I39" s="1017"/>
      <c r="J39" s="579">
        <f>H39/H41</f>
        <v>5.6722689075630252E-2</v>
      </c>
    </row>
    <row r="40" spans="1:12" ht="19.5" customHeight="1" thickBot="1" x14ac:dyDescent="0.25">
      <c r="A40" s="386">
        <v>3</v>
      </c>
      <c r="B40" s="918" t="s">
        <v>512</v>
      </c>
      <c r="C40" s="918"/>
      <c r="D40" s="919"/>
      <c r="E40" s="920">
        <v>63</v>
      </c>
      <c r="F40" s="921"/>
      <c r="G40" s="580">
        <f>E40/E41</f>
        <v>0.15517241379310345</v>
      </c>
      <c r="H40" s="929">
        <v>88</v>
      </c>
      <c r="I40" s="930"/>
      <c r="J40" s="581">
        <f>H40/H41</f>
        <v>0.18487394957983194</v>
      </c>
    </row>
    <row r="41" spans="1:12" ht="20.25" customHeight="1" thickBot="1" x14ac:dyDescent="0.25">
      <c r="A41" s="913" t="s">
        <v>268</v>
      </c>
      <c r="B41" s="914"/>
      <c r="C41" s="914"/>
      <c r="D41" s="915"/>
      <c r="E41" s="916">
        <f>SUM(E38:F40)</f>
        <v>406</v>
      </c>
      <c r="F41" s="917"/>
      <c r="G41" s="582">
        <f>SUM(G38:G40)</f>
        <v>1</v>
      </c>
      <c r="H41" s="916">
        <v>476</v>
      </c>
      <c r="I41" s="917"/>
      <c r="J41" s="583">
        <f>SUM(J38:J40)</f>
        <v>1</v>
      </c>
    </row>
    <row r="42" spans="1:12" x14ac:dyDescent="0.2">
      <c r="B42" s="174"/>
      <c r="C42" s="174"/>
      <c r="D42" s="174"/>
    </row>
    <row r="43" spans="1:12" x14ac:dyDescent="0.2">
      <c r="B43" s="174"/>
      <c r="C43" s="174"/>
      <c r="D43" s="174"/>
    </row>
    <row r="44" spans="1:12" x14ac:dyDescent="0.2">
      <c r="C44" s="174"/>
    </row>
    <row r="149" spans="3:6" x14ac:dyDescent="0.2">
      <c r="C149" s="175">
        <f>SUM(C7:C83)</f>
        <v>0</v>
      </c>
      <c r="D149" s="175">
        <f t="shared" ref="D149:F149" si="0">SUM(D7:D83)</f>
        <v>0</v>
      </c>
      <c r="E149" s="175">
        <f t="shared" si="0"/>
        <v>6777.0855277017063</v>
      </c>
      <c r="F149" s="175">
        <f t="shared" si="0"/>
        <v>403</v>
      </c>
    </row>
    <row r="150" spans="3:6" x14ac:dyDescent="0.2">
      <c r="C150" s="175">
        <f>SUM(C84:C88)</f>
        <v>0</v>
      </c>
      <c r="D150" s="175">
        <f t="shared" ref="D150:F150" si="1">SUM(D84:D88)</f>
        <v>0</v>
      </c>
      <c r="E150" s="175">
        <f t="shared" si="1"/>
        <v>0</v>
      </c>
      <c r="F150" s="175">
        <f t="shared" si="1"/>
        <v>0</v>
      </c>
    </row>
    <row r="151" spans="3:6" x14ac:dyDescent="0.2">
      <c r="C151" s="175">
        <f>SUM(C89:C145)</f>
        <v>0</v>
      </c>
      <c r="D151" s="175">
        <f t="shared" ref="D151:F151" si="2">SUM(D89:D145)</f>
        <v>0</v>
      </c>
      <c r="E151" s="175">
        <f t="shared" si="2"/>
        <v>0</v>
      </c>
      <c r="F151" s="175">
        <f t="shared" si="2"/>
        <v>0</v>
      </c>
    </row>
  </sheetData>
  <mergeCells count="80">
    <mergeCell ref="H38:I38"/>
    <mergeCell ref="B39:D39"/>
    <mergeCell ref="E39:F39"/>
    <mergeCell ref="H39:I39"/>
    <mergeCell ref="B36:D37"/>
    <mergeCell ref="E36:G36"/>
    <mergeCell ref="H36:J36"/>
    <mergeCell ref="E37:F37"/>
    <mergeCell ref="H37:I37"/>
    <mergeCell ref="A18:A31"/>
    <mergeCell ref="B18:B31"/>
    <mergeCell ref="F18:F31"/>
    <mergeCell ref="G18:G31"/>
    <mergeCell ref="I18:I31"/>
    <mergeCell ref="C27:D27"/>
    <mergeCell ref="C28:D28"/>
    <mergeCell ref="C29:D29"/>
    <mergeCell ref="C30:D30"/>
    <mergeCell ref="C31:D31"/>
    <mergeCell ref="H11:J11"/>
    <mergeCell ref="B12:D12"/>
    <mergeCell ref="E12:G12"/>
    <mergeCell ref="H12:J12"/>
    <mergeCell ref="E13:G13"/>
    <mergeCell ref="H13:J13"/>
    <mergeCell ref="B11:D11"/>
    <mergeCell ref="B13:D13"/>
    <mergeCell ref="E11:G11"/>
    <mergeCell ref="B6:D6"/>
    <mergeCell ref="E6:G6"/>
    <mergeCell ref="H6:J6"/>
    <mergeCell ref="B7:D7"/>
    <mergeCell ref="H1:J1"/>
    <mergeCell ref="A3:J3"/>
    <mergeCell ref="A4:J4"/>
    <mergeCell ref="H9:J9"/>
    <mergeCell ref="E10:G10"/>
    <mergeCell ref="H10:J10"/>
    <mergeCell ref="B8:D8"/>
    <mergeCell ref="E7:G7"/>
    <mergeCell ref="H7:J7"/>
    <mergeCell ref="E8:G8"/>
    <mergeCell ref="H8:J8"/>
    <mergeCell ref="A16:A17"/>
    <mergeCell ref="B16:D17"/>
    <mergeCell ref="E16:G16"/>
    <mergeCell ref="E17:F17"/>
    <mergeCell ref="B9:D9"/>
    <mergeCell ref="B10:D10"/>
    <mergeCell ref="E9:G9"/>
    <mergeCell ref="N14:N26"/>
    <mergeCell ref="C18:D18"/>
    <mergeCell ref="C19:D19"/>
    <mergeCell ref="C20:D20"/>
    <mergeCell ref="C21:D21"/>
    <mergeCell ref="C22:D22"/>
    <mergeCell ref="C23:D23"/>
    <mergeCell ref="C24:D24"/>
    <mergeCell ref="C25:D25"/>
    <mergeCell ref="C26:D26"/>
    <mergeCell ref="H16:J16"/>
    <mergeCell ref="B14:D14"/>
    <mergeCell ref="H17:I17"/>
    <mergeCell ref="J18:J31"/>
    <mergeCell ref="B32:D32"/>
    <mergeCell ref="E32:F32"/>
    <mergeCell ref="H32:I32"/>
    <mergeCell ref="A41:D41"/>
    <mergeCell ref="E41:F41"/>
    <mergeCell ref="B40:D40"/>
    <mergeCell ref="E40:F40"/>
    <mergeCell ref="E33:F33"/>
    <mergeCell ref="A33:D33"/>
    <mergeCell ref="H33:I33"/>
    <mergeCell ref="B34:C34"/>
    <mergeCell ref="A36:A37"/>
    <mergeCell ref="H40:I40"/>
    <mergeCell ref="H41:I41"/>
    <mergeCell ref="B38:D38"/>
    <mergeCell ref="E38:F38"/>
  </mergeCells>
  <printOptions horizontalCentered="1"/>
  <pageMargins left="0.98425196850393704" right="0.39370078740157483" top="0.39370078740157483" bottom="0.39370078740157483" header="0" footer="0"/>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T29"/>
  <sheetViews>
    <sheetView view="pageBreakPreview" zoomScale="85" zoomScaleNormal="70" zoomScaleSheetLayoutView="85" workbookViewId="0">
      <pane xSplit="1" ySplit="6" topLeftCell="B7" activePane="bottomRight" state="frozen"/>
      <selection activeCell="M30" sqref="M30"/>
      <selection pane="topRight" activeCell="M30" sqref="M30"/>
      <selection pane="bottomLeft" activeCell="M30" sqref="M30"/>
      <selection pane="bottomRight" activeCell="M30" sqref="M30"/>
    </sheetView>
  </sheetViews>
  <sheetFormatPr defaultRowHeight="12.75" x14ac:dyDescent="0.2"/>
  <cols>
    <col min="1" max="1" width="10.5703125" style="7" customWidth="1"/>
    <col min="2" max="2" width="6.28515625" style="7" customWidth="1"/>
    <col min="3" max="3" width="22.85546875" style="7" customWidth="1"/>
    <col min="4" max="4" width="15.5703125" style="252" customWidth="1"/>
    <col min="5" max="5" width="8.42578125" style="253" bestFit="1" customWidth="1"/>
    <col min="6" max="6" width="16" style="252" customWidth="1"/>
    <col min="7" max="7" width="8.42578125" style="253" customWidth="1"/>
    <col min="8" max="8" width="14.7109375" style="252" customWidth="1"/>
    <col min="9" max="9" width="8.5703125" style="253" customWidth="1"/>
    <col min="10" max="10" width="15.28515625" style="252" customWidth="1"/>
    <col min="11" max="11" width="8.5703125" style="253" customWidth="1"/>
    <col min="12" max="256" width="9.140625" style="7"/>
    <col min="257" max="257" width="10.5703125" style="7" customWidth="1"/>
    <col min="258" max="258" width="6.28515625" style="7" customWidth="1"/>
    <col min="259" max="259" width="22.85546875" style="7" customWidth="1"/>
    <col min="260" max="260" width="15.5703125" style="7" customWidth="1"/>
    <col min="261" max="261" width="8.42578125" style="7" bestFit="1" customWidth="1"/>
    <col min="262" max="262" width="16" style="7" customWidth="1"/>
    <col min="263" max="263" width="8.42578125" style="7" customWidth="1"/>
    <col min="264" max="264" width="14.7109375" style="7" customWidth="1"/>
    <col min="265" max="265" width="8.5703125" style="7" customWidth="1"/>
    <col min="266" max="266" width="15.28515625" style="7" customWidth="1"/>
    <col min="267" max="267" width="8.5703125" style="7" customWidth="1"/>
    <col min="268" max="512" width="9.140625" style="7"/>
    <col min="513" max="513" width="10.5703125" style="7" customWidth="1"/>
    <col min="514" max="514" width="6.28515625" style="7" customWidth="1"/>
    <col min="515" max="515" width="22.85546875" style="7" customWidth="1"/>
    <col min="516" max="516" width="15.5703125" style="7" customWidth="1"/>
    <col min="517" max="517" width="8.42578125" style="7" bestFit="1" customWidth="1"/>
    <col min="518" max="518" width="16" style="7" customWidth="1"/>
    <col min="519" max="519" width="8.42578125" style="7" customWidth="1"/>
    <col min="520" max="520" width="14.7109375" style="7" customWidth="1"/>
    <col min="521" max="521" width="8.5703125" style="7" customWidth="1"/>
    <col min="522" max="522" width="15.28515625" style="7" customWidth="1"/>
    <col min="523" max="523" width="8.5703125" style="7" customWidth="1"/>
    <col min="524" max="768" width="9.140625" style="7"/>
    <col min="769" max="769" width="10.5703125" style="7" customWidth="1"/>
    <col min="770" max="770" width="6.28515625" style="7" customWidth="1"/>
    <col min="771" max="771" width="22.85546875" style="7" customWidth="1"/>
    <col min="772" max="772" width="15.5703125" style="7" customWidth="1"/>
    <col min="773" max="773" width="8.42578125" style="7" bestFit="1" customWidth="1"/>
    <col min="774" max="774" width="16" style="7" customWidth="1"/>
    <col min="775" max="775" width="8.42578125" style="7" customWidth="1"/>
    <col min="776" max="776" width="14.7109375" style="7" customWidth="1"/>
    <col min="777" max="777" width="8.5703125" style="7" customWidth="1"/>
    <col min="778" max="778" width="15.28515625" style="7" customWidth="1"/>
    <col min="779" max="779" width="8.5703125" style="7" customWidth="1"/>
    <col min="780" max="1024" width="9.140625" style="7"/>
    <col min="1025" max="1025" width="10.5703125" style="7" customWidth="1"/>
    <col min="1026" max="1026" width="6.28515625" style="7" customWidth="1"/>
    <col min="1027" max="1027" width="22.85546875" style="7" customWidth="1"/>
    <col min="1028" max="1028" width="15.5703125" style="7" customWidth="1"/>
    <col min="1029" max="1029" width="8.42578125" style="7" bestFit="1" customWidth="1"/>
    <col min="1030" max="1030" width="16" style="7" customWidth="1"/>
    <col min="1031" max="1031" width="8.42578125" style="7" customWidth="1"/>
    <col min="1032" max="1032" width="14.7109375" style="7" customWidth="1"/>
    <col min="1033" max="1033" width="8.5703125" style="7" customWidth="1"/>
    <col min="1034" max="1034" width="15.28515625" style="7" customWidth="1"/>
    <col min="1035" max="1035" width="8.5703125" style="7" customWidth="1"/>
    <col min="1036" max="1280" width="9.140625" style="7"/>
    <col min="1281" max="1281" width="10.5703125" style="7" customWidth="1"/>
    <col min="1282" max="1282" width="6.28515625" style="7" customWidth="1"/>
    <col min="1283" max="1283" width="22.85546875" style="7" customWidth="1"/>
    <col min="1284" max="1284" width="15.5703125" style="7" customWidth="1"/>
    <col min="1285" max="1285" width="8.42578125" style="7" bestFit="1" customWidth="1"/>
    <col min="1286" max="1286" width="16" style="7" customWidth="1"/>
    <col min="1287" max="1287" width="8.42578125" style="7" customWidth="1"/>
    <col min="1288" max="1288" width="14.7109375" style="7" customWidth="1"/>
    <col min="1289" max="1289" width="8.5703125" style="7" customWidth="1"/>
    <col min="1290" max="1290" width="15.28515625" style="7" customWidth="1"/>
    <col min="1291" max="1291" width="8.5703125" style="7" customWidth="1"/>
    <col min="1292" max="1536" width="9.140625" style="7"/>
    <col min="1537" max="1537" width="10.5703125" style="7" customWidth="1"/>
    <col min="1538" max="1538" width="6.28515625" style="7" customWidth="1"/>
    <col min="1539" max="1539" width="22.85546875" style="7" customWidth="1"/>
    <col min="1540" max="1540" width="15.5703125" style="7" customWidth="1"/>
    <col min="1541" max="1541" width="8.42578125" style="7" bestFit="1" customWidth="1"/>
    <col min="1542" max="1542" width="16" style="7" customWidth="1"/>
    <col min="1543" max="1543" width="8.42578125" style="7" customWidth="1"/>
    <col min="1544" max="1544" width="14.7109375" style="7" customWidth="1"/>
    <col min="1545" max="1545" width="8.5703125" style="7" customWidth="1"/>
    <col min="1546" max="1546" width="15.28515625" style="7" customWidth="1"/>
    <col min="1547" max="1547" width="8.5703125" style="7" customWidth="1"/>
    <col min="1548" max="1792" width="9.140625" style="7"/>
    <col min="1793" max="1793" width="10.5703125" style="7" customWidth="1"/>
    <col min="1794" max="1794" width="6.28515625" style="7" customWidth="1"/>
    <col min="1795" max="1795" width="22.85546875" style="7" customWidth="1"/>
    <col min="1796" max="1796" width="15.5703125" style="7" customWidth="1"/>
    <col min="1797" max="1797" width="8.42578125" style="7" bestFit="1" customWidth="1"/>
    <col min="1798" max="1798" width="16" style="7" customWidth="1"/>
    <col min="1799" max="1799" width="8.42578125" style="7" customWidth="1"/>
    <col min="1800" max="1800" width="14.7109375" style="7" customWidth="1"/>
    <col min="1801" max="1801" width="8.5703125" style="7" customWidth="1"/>
    <col min="1802" max="1802" width="15.28515625" style="7" customWidth="1"/>
    <col min="1803" max="1803" width="8.5703125" style="7" customWidth="1"/>
    <col min="1804" max="2048" width="9.140625" style="7"/>
    <col min="2049" max="2049" width="10.5703125" style="7" customWidth="1"/>
    <col min="2050" max="2050" width="6.28515625" style="7" customWidth="1"/>
    <col min="2051" max="2051" width="22.85546875" style="7" customWidth="1"/>
    <col min="2052" max="2052" width="15.5703125" style="7" customWidth="1"/>
    <col min="2053" max="2053" width="8.42578125" style="7" bestFit="1" customWidth="1"/>
    <col min="2054" max="2054" width="16" style="7" customWidth="1"/>
    <col min="2055" max="2055" width="8.42578125" style="7" customWidth="1"/>
    <col min="2056" max="2056" width="14.7109375" style="7" customWidth="1"/>
    <col min="2057" max="2057" width="8.5703125" style="7" customWidth="1"/>
    <col min="2058" max="2058" width="15.28515625" style="7" customWidth="1"/>
    <col min="2059" max="2059" width="8.5703125" style="7" customWidth="1"/>
    <col min="2060" max="2304" width="9.140625" style="7"/>
    <col min="2305" max="2305" width="10.5703125" style="7" customWidth="1"/>
    <col min="2306" max="2306" width="6.28515625" style="7" customWidth="1"/>
    <col min="2307" max="2307" width="22.85546875" style="7" customWidth="1"/>
    <col min="2308" max="2308" width="15.5703125" style="7" customWidth="1"/>
    <col min="2309" max="2309" width="8.42578125" style="7" bestFit="1" customWidth="1"/>
    <col min="2310" max="2310" width="16" style="7" customWidth="1"/>
    <col min="2311" max="2311" width="8.42578125" style="7" customWidth="1"/>
    <col min="2312" max="2312" width="14.7109375" style="7" customWidth="1"/>
    <col min="2313" max="2313" width="8.5703125" style="7" customWidth="1"/>
    <col min="2314" max="2314" width="15.28515625" style="7" customWidth="1"/>
    <col min="2315" max="2315" width="8.5703125" style="7" customWidth="1"/>
    <col min="2316" max="2560" width="9.140625" style="7"/>
    <col min="2561" max="2561" width="10.5703125" style="7" customWidth="1"/>
    <col min="2562" max="2562" width="6.28515625" style="7" customWidth="1"/>
    <col min="2563" max="2563" width="22.85546875" style="7" customWidth="1"/>
    <col min="2564" max="2564" width="15.5703125" style="7" customWidth="1"/>
    <col min="2565" max="2565" width="8.42578125" style="7" bestFit="1" customWidth="1"/>
    <col min="2566" max="2566" width="16" style="7" customWidth="1"/>
    <col min="2567" max="2567" width="8.42578125" style="7" customWidth="1"/>
    <col min="2568" max="2568" width="14.7109375" style="7" customWidth="1"/>
    <col min="2569" max="2569" width="8.5703125" style="7" customWidth="1"/>
    <col min="2570" max="2570" width="15.28515625" style="7" customWidth="1"/>
    <col min="2571" max="2571" width="8.5703125" style="7" customWidth="1"/>
    <col min="2572" max="2816" width="9.140625" style="7"/>
    <col min="2817" max="2817" width="10.5703125" style="7" customWidth="1"/>
    <col min="2818" max="2818" width="6.28515625" style="7" customWidth="1"/>
    <col min="2819" max="2819" width="22.85546875" style="7" customWidth="1"/>
    <col min="2820" max="2820" width="15.5703125" style="7" customWidth="1"/>
    <col min="2821" max="2821" width="8.42578125" style="7" bestFit="1" customWidth="1"/>
    <col min="2822" max="2822" width="16" style="7" customWidth="1"/>
    <col min="2823" max="2823" width="8.42578125" style="7" customWidth="1"/>
    <col min="2824" max="2824" width="14.7109375" style="7" customWidth="1"/>
    <col min="2825" max="2825" width="8.5703125" style="7" customWidth="1"/>
    <col min="2826" max="2826" width="15.28515625" style="7" customWidth="1"/>
    <col min="2827" max="2827" width="8.5703125" style="7" customWidth="1"/>
    <col min="2828" max="3072" width="9.140625" style="7"/>
    <col min="3073" max="3073" width="10.5703125" style="7" customWidth="1"/>
    <col min="3074" max="3074" width="6.28515625" style="7" customWidth="1"/>
    <col min="3075" max="3075" width="22.85546875" style="7" customWidth="1"/>
    <col min="3076" max="3076" width="15.5703125" style="7" customWidth="1"/>
    <col min="3077" max="3077" width="8.42578125" style="7" bestFit="1" customWidth="1"/>
    <col min="3078" max="3078" width="16" style="7" customWidth="1"/>
    <col min="3079" max="3079" width="8.42578125" style="7" customWidth="1"/>
    <col min="3080" max="3080" width="14.7109375" style="7" customWidth="1"/>
    <col min="3081" max="3081" width="8.5703125" style="7" customWidth="1"/>
    <col min="3082" max="3082" width="15.28515625" style="7" customWidth="1"/>
    <col min="3083" max="3083" width="8.5703125" style="7" customWidth="1"/>
    <col min="3084" max="3328" width="9.140625" style="7"/>
    <col min="3329" max="3329" width="10.5703125" style="7" customWidth="1"/>
    <col min="3330" max="3330" width="6.28515625" style="7" customWidth="1"/>
    <col min="3331" max="3331" width="22.85546875" style="7" customWidth="1"/>
    <col min="3332" max="3332" width="15.5703125" style="7" customWidth="1"/>
    <col min="3333" max="3333" width="8.42578125" style="7" bestFit="1" customWidth="1"/>
    <col min="3334" max="3334" width="16" style="7" customWidth="1"/>
    <col min="3335" max="3335" width="8.42578125" style="7" customWidth="1"/>
    <col min="3336" max="3336" width="14.7109375" style="7" customWidth="1"/>
    <col min="3337" max="3337" width="8.5703125" style="7" customWidth="1"/>
    <col min="3338" max="3338" width="15.28515625" style="7" customWidth="1"/>
    <col min="3339" max="3339" width="8.5703125" style="7" customWidth="1"/>
    <col min="3340" max="3584" width="9.140625" style="7"/>
    <col min="3585" max="3585" width="10.5703125" style="7" customWidth="1"/>
    <col min="3586" max="3586" width="6.28515625" style="7" customWidth="1"/>
    <col min="3587" max="3587" width="22.85546875" style="7" customWidth="1"/>
    <col min="3588" max="3588" width="15.5703125" style="7" customWidth="1"/>
    <col min="3589" max="3589" width="8.42578125" style="7" bestFit="1" customWidth="1"/>
    <col min="3590" max="3590" width="16" style="7" customWidth="1"/>
    <col min="3591" max="3591" width="8.42578125" style="7" customWidth="1"/>
    <col min="3592" max="3592" width="14.7109375" style="7" customWidth="1"/>
    <col min="3593" max="3593" width="8.5703125" style="7" customWidth="1"/>
    <col min="3594" max="3594" width="15.28515625" style="7" customWidth="1"/>
    <col min="3595" max="3595" width="8.5703125" style="7" customWidth="1"/>
    <col min="3596" max="3840" width="9.140625" style="7"/>
    <col min="3841" max="3841" width="10.5703125" style="7" customWidth="1"/>
    <col min="3842" max="3842" width="6.28515625" style="7" customWidth="1"/>
    <col min="3843" max="3843" width="22.85546875" style="7" customWidth="1"/>
    <col min="3844" max="3844" width="15.5703125" style="7" customWidth="1"/>
    <col min="3845" max="3845" width="8.42578125" style="7" bestFit="1" customWidth="1"/>
    <col min="3846" max="3846" width="16" style="7" customWidth="1"/>
    <col min="3847" max="3847" width="8.42578125" style="7" customWidth="1"/>
    <col min="3848" max="3848" width="14.7109375" style="7" customWidth="1"/>
    <col min="3849" max="3849" width="8.5703125" style="7" customWidth="1"/>
    <col min="3850" max="3850" width="15.28515625" style="7" customWidth="1"/>
    <col min="3851" max="3851" width="8.5703125" style="7" customWidth="1"/>
    <col min="3852" max="4096" width="9.140625" style="7"/>
    <col min="4097" max="4097" width="10.5703125" style="7" customWidth="1"/>
    <col min="4098" max="4098" width="6.28515625" style="7" customWidth="1"/>
    <col min="4099" max="4099" width="22.85546875" style="7" customWidth="1"/>
    <col min="4100" max="4100" width="15.5703125" style="7" customWidth="1"/>
    <col min="4101" max="4101" width="8.42578125" style="7" bestFit="1" customWidth="1"/>
    <col min="4102" max="4102" width="16" style="7" customWidth="1"/>
    <col min="4103" max="4103" width="8.42578125" style="7" customWidth="1"/>
    <col min="4104" max="4104" width="14.7109375" style="7" customWidth="1"/>
    <col min="4105" max="4105" width="8.5703125" style="7" customWidth="1"/>
    <col min="4106" max="4106" width="15.28515625" style="7" customWidth="1"/>
    <col min="4107" max="4107" width="8.5703125" style="7" customWidth="1"/>
    <col min="4108" max="4352" width="9.140625" style="7"/>
    <col min="4353" max="4353" width="10.5703125" style="7" customWidth="1"/>
    <col min="4354" max="4354" width="6.28515625" style="7" customWidth="1"/>
    <col min="4355" max="4355" width="22.85546875" style="7" customWidth="1"/>
    <col min="4356" max="4356" width="15.5703125" style="7" customWidth="1"/>
    <col min="4357" max="4357" width="8.42578125" style="7" bestFit="1" customWidth="1"/>
    <col min="4358" max="4358" width="16" style="7" customWidth="1"/>
    <col min="4359" max="4359" width="8.42578125" style="7" customWidth="1"/>
    <col min="4360" max="4360" width="14.7109375" style="7" customWidth="1"/>
    <col min="4361" max="4361" width="8.5703125" style="7" customWidth="1"/>
    <col min="4362" max="4362" width="15.28515625" style="7" customWidth="1"/>
    <col min="4363" max="4363" width="8.5703125" style="7" customWidth="1"/>
    <col min="4364" max="4608" width="9.140625" style="7"/>
    <col min="4609" max="4609" width="10.5703125" style="7" customWidth="1"/>
    <col min="4610" max="4610" width="6.28515625" style="7" customWidth="1"/>
    <col min="4611" max="4611" width="22.85546875" style="7" customWidth="1"/>
    <col min="4612" max="4612" width="15.5703125" style="7" customWidth="1"/>
    <col min="4613" max="4613" width="8.42578125" style="7" bestFit="1" customWidth="1"/>
    <col min="4614" max="4614" width="16" style="7" customWidth="1"/>
    <col min="4615" max="4615" width="8.42578125" style="7" customWidth="1"/>
    <col min="4616" max="4616" width="14.7109375" style="7" customWidth="1"/>
    <col min="4617" max="4617" width="8.5703125" style="7" customWidth="1"/>
    <col min="4618" max="4618" width="15.28515625" style="7" customWidth="1"/>
    <col min="4619" max="4619" width="8.5703125" style="7" customWidth="1"/>
    <col min="4620" max="4864" width="9.140625" style="7"/>
    <col min="4865" max="4865" width="10.5703125" style="7" customWidth="1"/>
    <col min="4866" max="4866" width="6.28515625" style="7" customWidth="1"/>
    <col min="4867" max="4867" width="22.85546875" style="7" customWidth="1"/>
    <col min="4868" max="4868" width="15.5703125" style="7" customWidth="1"/>
    <col min="4869" max="4869" width="8.42578125" style="7" bestFit="1" customWidth="1"/>
    <col min="4870" max="4870" width="16" style="7" customWidth="1"/>
    <col min="4871" max="4871" width="8.42578125" style="7" customWidth="1"/>
    <col min="4872" max="4872" width="14.7109375" style="7" customWidth="1"/>
    <col min="4873" max="4873" width="8.5703125" style="7" customWidth="1"/>
    <col min="4874" max="4874" width="15.28515625" style="7" customWidth="1"/>
    <col min="4875" max="4875" width="8.5703125" style="7" customWidth="1"/>
    <col min="4876" max="5120" width="9.140625" style="7"/>
    <col min="5121" max="5121" width="10.5703125" style="7" customWidth="1"/>
    <col min="5122" max="5122" width="6.28515625" style="7" customWidth="1"/>
    <col min="5123" max="5123" width="22.85546875" style="7" customWidth="1"/>
    <col min="5124" max="5124" width="15.5703125" style="7" customWidth="1"/>
    <col min="5125" max="5125" width="8.42578125" style="7" bestFit="1" customWidth="1"/>
    <col min="5126" max="5126" width="16" style="7" customWidth="1"/>
    <col min="5127" max="5127" width="8.42578125" style="7" customWidth="1"/>
    <col min="5128" max="5128" width="14.7109375" style="7" customWidth="1"/>
    <col min="5129" max="5129" width="8.5703125" style="7" customWidth="1"/>
    <col min="5130" max="5130" width="15.28515625" style="7" customWidth="1"/>
    <col min="5131" max="5131" width="8.5703125" style="7" customWidth="1"/>
    <col min="5132" max="5376" width="9.140625" style="7"/>
    <col min="5377" max="5377" width="10.5703125" style="7" customWidth="1"/>
    <col min="5378" max="5378" width="6.28515625" style="7" customWidth="1"/>
    <col min="5379" max="5379" width="22.85546875" style="7" customWidth="1"/>
    <col min="5380" max="5380" width="15.5703125" style="7" customWidth="1"/>
    <col min="5381" max="5381" width="8.42578125" style="7" bestFit="1" customWidth="1"/>
    <col min="5382" max="5382" width="16" style="7" customWidth="1"/>
    <col min="5383" max="5383" width="8.42578125" style="7" customWidth="1"/>
    <col min="5384" max="5384" width="14.7109375" style="7" customWidth="1"/>
    <col min="5385" max="5385" width="8.5703125" style="7" customWidth="1"/>
    <col min="5386" max="5386" width="15.28515625" style="7" customWidth="1"/>
    <col min="5387" max="5387" width="8.5703125" style="7" customWidth="1"/>
    <col min="5388" max="5632" width="9.140625" style="7"/>
    <col min="5633" max="5633" width="10.5703125" style="7" customWidth="1"/>
    <col min="5634" max="5634" width="6.28515625" style="7" customWidth="1"/>
    <col min="5635" max="5635" width="22.85546875" style="7" customWidth="1"/>
    <col min="5636" max="5636" width="15.5703125" style="7" customWidth="1"/>
    <col min="5637" max="5637" width="8.42578125" style="7" bestFit="1" customWidth="1"/>
    <col min="5638" max="5638" width="16" style="7" customWidth="1"/>
    <col min="5639" max="5639" width="8.42578125" style="7" customWidth="1"/>
    <col min="5640" max="5640" width="14.7109375" style="7" customWidth="1"/>
    <col min="5641" max="5641" width="8.5703125" style="7" customWidth="1"/>
    <col min="5642" max="5642" width="15.28515625" style="7" customWidth="1"/>
    <col min="5643" max="5643" width="8.5703125" style="7" customWidth="1"/>
    <col min="5644" max="5888" width="9.140625" style="7"/>
    <col min="5889" max="5889" width="10.5703125" style="7" customWidth="1"/>
    <col min="5890" max="5890" width="6.28515625" style="7" customWidth="1"/>
    <col min="5891" max="5891" width="22.85546875" style="7" customWidth="1"/>
    <col min="5892" max="5892" width="15.5703125" style="7" customWidth="1"/>
    <col min="5893" max="5893" width="8.42578125" style="7" bestFit="1" customWidth="1"/>
    <col min="5894" max="5894" width="16" style="7" customWidth="1"/>
    <col min="5895" max="5895" width="8.42578125" style="7" customWidth="1"/>
    <col min="5896" max="5896" width="14.7109375" style="7" customWidth="1"/>
    <col min="5897" max="5897" width="8.5703125" style="7" customWidth="1"/>
    <col min="5898" max="5898" width="15.28515625" style="7" customWidth="1"/>
    <col min="5899" max="5899" width="8.5703125" style="7" customWidth="1"/>
    <col min="5900" max="6144" width="9.140625" style="7"/>
    <col min="6145" max="6145" width="10.5703125" style="7" customWidth="1"/>
    <col min="6146" max="6146" width="6.28515625" style="7" customWidth="1"/>
    <col min="6147" max="6147" width="22.85546875" style="7" customWidth="1"/>
    <col min="6148" max="6148" width="15.5703125" style="7" customWidth="1"/>
    <col min="6149" max="6149" width="8.42578125" style="7" bestFit="1" customWidth="1"/>
    <col min="6150" max="6150" width="16" style="7" customWidth="1"/>
    <col min="6151" max="6151" width="8.42578125" style="7" customWidth="1"/>
    <col min="6152" max="6152" width="14.7109375" style="7" customWidth="1"/>
    <col min="6153" max="6153" width="8.5703125" style="7" customWidth="1"/>
    <col min="6154" max="6154" width="15.28515625" style="7" customWidth="1"/>
    <col min="6155" max="6155" width="8.5703125" style="7" customWidth="1"/>
    <col min="6156" max="6400" width="9.140625" style="7"/>
    <col min="6401" max="6401" width="10.5703125" style="7" customWidth="1"/>
    <col min="6402" max="6402" width="6.28515625" style="7" customWidth="1"/>
    <col min="6403" max="6403" width="22.85546875" style="7" customWidth="1"/>
    <col min="6404" max="6404" width="15.5703125" style="7" customWidth="1"/>
    <col min="6405" max="6405" width="8.42578125" style="7" bestFit="1" customWidth="1"/>
    <col min="6406" max="6406" width="16" style="7" customWidth="1"/>
    <col min="6407" max="6407" width="8.42578125" style="7" customWidth="1"/>
    <col min="6408" max="6408" width="14.7109375" style="7" customWidth="1"/>
    <col min="6409" max="6409" width="8.5703125" style="7" customWidth="1"/>
    <col min="6410" max="6410" width="15.28515625" style="7" customWidth="1"/>
    <col min="6411" max="6411" width="8.5703125" style="7" customWidth="1"/>
    <col min="6412" max="6656" width="9.140625" style="7"/>
    <col min="6657" max="6657" width="10.5703125" style="7" customWidth="1"/>
    <col min="6658" max="6658" width="6.28515625" style="7" customWidth="1"/>
    <col min="6659" max="6659" width="22.85546875" style="7" customWidth="1"/>
    <col min="6660" max="6660" width="15.5703125" style="7" customWidth="1"/>
    <col min="6661" max="6661" width="8.42578125" style="7" bestFit="1" customWidth="1"/>
    <col min="6662" max="6662" width="16" style="7" customWidth="1"/>
    <col min="6663" max="6663" width="8.42578125" style="7" customWidth="1"/>
    <col min="6664" max="6664" width="14.7109375" style="7" customWidth="1"/>
    <col min="6665" max="6665" width="8.5703125" style="7" customWidth="1"/>
    <col min="6666" max="6666" width="15.28515625" style="7" customWidth="1"/>
    <col min="6667" max="6667" width="8.5703125" style="7" customWidth="1"/>
    <col min="6668" max="6912" width="9.140625" style="7"/>
    <col min="6913" max="6913" width="10.5703125" style="7" customWidth="1"/>
    <col min="6914" max="6914" width="6.28515625" style="7" customWidth="1"/>
    <col min="6915" max="6915" width="22.85546875" style="7" customWidth="1"/>
    <col min="6916" max="6916" width="15.5703125" style="7" customWidth="1"/>
    <col min="6917" max="6917" width="8.42578125" style="7" bestFit="1" customWidth="1"/>
    <col min="6918" max="6918" width="16" style="7" customWidth="1"/>
    <col min="6919" max="6919" width="8.42578125" style="7" customWidth="1"/>
    <col min="6920" max="6920" width="14.7109375" style="7" customWidth="1"/>
    <col min="6921" max="6921" width="8.5703125" style="7" customWidth="1"/>
    <col min="6922" max="6922" width="15.28515625" style="7" customWidth="1"/>
    <col min="6923" max="6923" width="8.5703125" style="7" customWidth="1"/>
    <col min="6924" max="7168" width="9.140625" style="7"/>
    <col min="7169" max="7169" width="10.5703125" style="7" customWidth="1"/>
    <col min="7170" max="7170" width="6.28515625" style="7" customWidth="1"/>
    <col min="7171" max="7171" width="22.85546875" style="7" customWidth="1"/>
    <col min="7172" max="7172" width="15.5703125" style="7" customWidth="1"/>
    <col min="7173" max="7173" width="8.42578125" style="7" bestFit="1" customWidth="1"/>
    <col min="7174" max="7174" width="16" style="7" customWidth="1"/>
    <col min="7175" max="7175" width="8.42578125" style="7" customWidth="1"/>
    <col min="7176" max="7176" width="14.7109375" style="7" customWidth="1"/>
    <col min="7177" max="7177" width="8.5703125" style="7" customWidth="1"/>
    <col min="7178" max="7178" width="15.28515625" style="7" customWidth="1"/>
    <col min="7179" max="7179" width="8.5703125" style="7" customWidth="1"/>
    <col min="7180" max="7424" width="9.140625" style="7"/>
    <col min="7425" max="7425" width="10.5703125" style="7" customWidth="1"/>
    <col min="7426" max="7426" width="6.28515625" style="7" customWidth="1"/>
    <col min="7427" max="7427" width="22.85546875" style="7" customWidth="1"/>
    <col min="7428" max="7428" width="15.5703125" style="7" customWidth="1"/>
    <col min="7429" max="7429" width="8.42578125" style="7" bestFit="1" customWidth="1"/>
    <col min="7430" max="7430" width="16" style="7" customWidth="1"/>
    <col min="7431" max="7431" width="8.42578125" style="7" customWidth="1"/>
    <col min="7432" max="7432" width="14.7109375" style="7" customWidth="1"/>
    <col min="7433" max="7433" width="8.5703125" style="7" customWidth="1"/>
    <col min="7434" max="7434" width="15.28515625" style="7" customWidth="1"/>
    <col min="7435" max="7435" width="8.5703125" style="7" customWidth="1"/>
    <col min="7436" max="7680" width="9.140625" style="7"/>
    <col min="7681" max="7681" width="10.5703125" style="7" customWidth="1"/>
    <col min="7682" max="7682" width="6.28515625" style="7" customWidth="1"/>
    <col min="7683" max="7683" width="22.85546875" style="7" customWidth="1"/>
    <col min="7684" max="7684" width="15.5703125" style="7" customWidth="1"/>
    <col min="7685" max="7685" width="8.42578125" style="7" bestFit="1" customWidth="1"/>
    <col min="7686" max="7686" width="16" style="7" customWidth="1"/>
    <col min="7687" max="7687" width="8.42578125" style="7" customWidth="1"/>
    <col min="7688" max="7688" width="14.7109375" style="7" customWidth="1"/>
    <col min="7689" max="7689" width="8.5703125" style="7" customWidth="1"/>
    <col min="7690" max="7690" width="15.28515625" style="7" customWidth="1"/>
    <col min="7691" max="7691" width="8.5703125" style="7" customWidth="1"/>
    <col min="7692" max="7936" width="9.140625" style="7"/>
    <col min="7937" max="7937" width="10.5703125" style="7" customWidth="1"/>
    <col min="7938" max="7938" width="6.28515625" style="7" customWidth="1"/>
    <col min="7939" max="7939" width="22.85546875" style="7" customWidth="1"/>
    <col min="7940" max="7940" width="15.5703125" style="7" customWidth="1"/>
    <col min="7941" max="7941" width="8.42578125" style="7" bestFit="1" customWidth="1"/>
    <col min="7942" max="7942" width="16" style="7" customWidth="1"/>
    <col min="7943" max="7943" width="8.42578125" style="7" customWidth="1"/>
    <col min="7944" max="7944" width="14.7109375" style="7" customWidth="1"/>
    <col min="7945" max="7945" width="8.5703125" style="7" customWidth="1"/>
    <col min="7946" max="7946" width="15.28515625" style="7" customWidth="1"/>
    <col min="7947" max="7947" width="8.5703125" style="7" customWidth="1"/>
    <col min="7948" max="8192" width="9.140625" style="7"/>
    <col min="8193" max="8193" width="10.5703125" style="7" customWidth="1"/>
    <col min="8194" max="8194" width="6.28515625" style="7" customWidth="1"/>
    <col min="8195" max="8195" width="22.85546875" style="7" customWidth="1"/>
    <col min="8196" max="8196" width="15.5703125" style="7" customWidth="1"/>
    <col min="8197" max="8197" width="8.42578125" style="7" bestFit="1" customWidth="1"/>
    <col min="8198" max="8198" width="16" style="7" customWidth="1"/>
    <col min="8199" max="8199" width="8.42578125" style="7" customWidth="1"/>
    <col min="8200" max="8200" width="14.7109375" style="7" customWidth="1"/>
    <col min="8201" max="8201" width="8.5703125" style="7" customWidth="1"/>
    <col min="8202" max="8202" width="15.28515625" style="7" customWidth="1"/>
    <col min="8203" max="8203" width="8.5703125" style="7" customWidth="1"/>
    <col min="8204" max="8448" width="9.140625" style="7"/>
    <col min="8449" max="8449" width="10.5703125" style="7" customWidth="1"/>
    <col min="8450" max="8450" width="6.28515625" style="7" customWidth="1"/>
    <col min="8451" max="8451" width="22.85546875" style="7" customWidth="1"/>
    <col min="8452" max="8452" width="15.5703125" style="7" customWidth="1"/>
    <col min="8453" max="8453" width="8.42578125" style="7" bestFit="1" customWidth="1"/>
    <col min="8454" max="8454" width="16" style="7" customWidth="1"/>
    <col min="8455" max="8455" width="8.42578125" style="7" customWidth="1"/>
    <col min="8456" max="8456" width="14.7109375" style="7" customWidth="1"/>
    <col min="8457" max="8457" width="8.5703125" style="7" customWidth="1"/>
    <col min="8458" max="8458" width="15.28515625" style="7" customWidth="1"/>
    <col min="8459" max="8459" width="8.5703125" style="7" customWidth="1"/>
    <col min="8460" max="8704" width="9.140625" style="7"/>
    <col min="8705" max="8705" width="10.5703125" style="7" customWidth="1"/>
    <col min="8706" max="8706" width="6.28515625" style="7" customWidth="1"/>
    <col min="8707" max="8707" width="22.85546875" style="7" customWidth="1"/>
    <col min="8708" max="8708" width="15.5703125" style="7" customWidth="1"/>
    <col min="8709" max="8709" width="8.42578125" style="7" bestFit="1" customWidth="1"/>
    <col min="8710" max="8710" width="16" style="7" customWidth="1"/>
    <col min="8711" max="8711" width="8.42578125" style="7" customWidth="1"/>
    <col min="8712" max="8712" width="14.7109375" style="7" customWidth="1"/>
    <col min="8713" max="8713" width="8.5703125" style="7" customWidth="1"/>
    <col min="8714" max="8714" width="15.28515625" style="7" customWidth="1"/>
    <col min="8715" max="8715" width="8.5703125" style="7" customWidth="1"/>
    <col min="8716" max="8960" width="9.140625" style="7"/>
    <col min="8961" max="8961" width="10.5703125" style="7" customWidth="1"/>
    <col min="8962" max="8962" width="6.28515625" style="7" customWidth="1"/>
    <col min="8963" max="8963" width="22.85546875" style="7" customWidth="1"/>
    <col min="8964" max="8964" width="15.5703125" style="7" customWidth="1"/>
    <col min="8965" max="8965" width="8.42578125" style="7" bestFit="1" customWidth="1"/>
    <col min="8966" max="8966" width="16" style="7" customWidth="1"/>
    <col min="8967" max="8967" width="8.42578125" style="7" customWidth="1"/>
    <col min="8968" max="8968" width="14.7109375" style="7" customWidth="1"/>
    <col min="8969" max="8969" width="8.5703125" style="7" customWidth="1"/>
    <col min="8970" max="8970" width="15.28515625" style="7" customWidth="1"/>
    <col min="8971" max="8971" width="8.5703125" style="7" customWidth="1"/>
    <col min="8972" max="9216" width="9.140625" style="7"/>
    <col min="9217" max="9217" width="10.5703125" style="7" customWidth="1"/>
    <col min="9218" max="9218" width="6.28515625" style="7" customWidth="1"/>
    <col min="9219" max="9219" width="22.85546875" style="7" customWidth="1"/>
    <col min="9220" max="9220" width="15.5703125" style="7" customWidth="1"/>
    <col min="9221" max="9221" width="8.42578125" style="7" bestFit="1" customWidth="1"/>
    <col min="9222" max="9222" width="16" style="7" customWidth="1"/>
    <col min="9223" max="9223" width="8.42578125" style="7" customWidth="1"/>
    <col min="9224" max="9224" width="14.7109375" style="7" customWidth="1"/>
    <col min="9225" max="9225" width="8.5703125" style="7" customWidth="1"/>
    <col min="9226" max="9226" width="15.28515625" style="7" customWidth="1"/>
    <col min="9227" max="9227" width="8.5703125" style="7" customWidth="1"/>
    <col min="9228" max="9472" width="9.140625" style="7"/>
    <col min="9473" max="9473" width="10.5703125" style="7" customWidth="1"/>
    <col min="9474" max="9474" width="6.28515625" style="7" customWidth="1"/>
    <col min="9475" max="9475" width="22.85546875" style="7" customWidth="1"/>
    <col min="9476" max="9476" width="15.5703125" style="7" customWidth="1"/>
    <col min="9477" max="9477" width="8.42578125" style="7" bestFit="1" customWidth="1"/>
    <col min="9478" max="9478" width="16" style="7" customWidth="1"/>
    <col min="9479" max="9479" width="8.42578125" style="7" customWidth="1"/>
    <col min="9480" max="9480" width="14.7109375" style="7" customWidth="1"/>
    <col min="9481" max="9481" width="8.5703125" style="7" customWidth="1"/>
    <col min="9482" max="9482" width="15.28515625" style="7" customWidth="1"/>
    <col min="9483" max="9483" width="8.5703125" style="7" customWidth="1"/>
    <col min="9484" max="9728" width="9.140625" style="7"/>
    <col min="9729" max="9729" width="10.5703125" style="7" customWidth="1"/>
    <col min="9730" max="9730" width="6.28515625" style="7" customWidth="1"/>
    <col min="9731" max="9731" width="22.85546875" style="7" customWidth="1"/>
    <col min="9732" max="9732" width="15.5703125" style="7" customWidth="1"/>
    <col min="9733" max="9733" width="8.42578125" style="7" bestFit="1" customWidth="1"/>
    <col min="9734" max="9734" width="16" style="7" customWidth="1"/>
    <col min="9735" max="9735" width="8.42578125" style="7" customWidth="1"/>
    <col min="9736" max="9736" width="14.7109375" style="7" customWidth="1"/>
    <col min="9737" max="9737" width="8.5703125" style="7" customWidth="1"/>
    <col min="9738" max="9738" width="15.28515625" style="7" customWidth="1"/>
    <col min="9739" max="9739" width="8.5703125" style="7" customWidth="1"/>
    <col min="9740" max="9984" width="9.140625" style="7"/>
    <col min="9985" max="9985" width="10.5703125" style="7" customWidth="1"/>
    <col min="9986" max="9986" width="6.28515625" style="7" customWidth="1"/>
    <col min="9987" max="9987" width="22.85546875" style="7" customWidth="1"/>
    <col min="9988" max="9988" width="15.5703125" style="7" customWidth="1"/>
    <col min="9989" max="9989" width="8.42578125" style="7" bestFit="1" customWidth="1"/>
    <col min="9990" max="9990" width="16" style="7" customWidth="1"/>
    <col min="9991" max="9991" width="8.42578125" style="7" customWidth="1"/>
    <col min="9992" max="9992" width="14.7109375" style="7" customWidth="1"/>
    <col min="9993" max="9993" width="8.5703125" style="7" customWidth="1"/>
    <col min="9994" max="9994" width="15.28515625" style="7" customWidth="1"/>
    <col min="9995" max="9995" width="8.5703125" style="7" customWidth="1"/>
    <col min="9996" max="10240" width="9.140625" style="7"/>
    <col min="10241" max="10241" width="10.5703125" style="7" customWidth="1"/>
    <col min="10242" max="10242" width="6.28515625" style="7" customWidth="1"/>
    <col min="10243" max="10243" width="22.85546875" style="7" customWidth="1"/>
    <col min="10244" max="10244" width="15.5703125" style="7" customWidth="1"/>
    <col min="10245" max="10245" width="8.42578125" style="7" bestFit="1" customWidth="1"/>
    <col min="10246" max="10246" width="16" style="7" customWidth="1"/>
    <col min="10247" max="10247" width="8.42578125" style="7" customWidth="1"/>
    <col min="10248" max="10248" width="14.7109375" style="7" customWidth="1"/>
    <col min="10249" max="10249" width="8.5703125" style="7" customWidth="1"/>
    <col min="10250" max="10250" width="15.28515625" style="7" customWidth="1"/>
    <col min="10251" max="10251" width="8.5703125" style="7" customWidth="1"/>
    <col min="10252" max="10496" width="9.140625" style="7"/>
    <col min="10497" max="10497" width="10.5703125" style="7" customWidth="1"/>
    <col min="10498" max="10498" width="6.28515625" style="7" customWidth="1"/>
    <col min="10499" max="10499" width="22.85546875" style="7" customWidth="1"/>
    <col min="10500" max="10500" width="15.5703125" style="7" customWidth="1"/>
    <col min="10501" max="10501" width="8.42578125" style="7" bestFit="1" customWidth="1"/>
    <col min="10502" max="10502" width="16" style="7" customWidth="1"/>
    <col min="10503" max="10503" width="8.42578125" style="7" customWidth="1"/>
    <col min="10504" max="10504" width="14.7109375" style="7" customWidth="1"/>
    <col min="10505" max="10505" width="8.5703125" style="7" customWidth="1"/>
    <col min="10506" max="10506" width="15.28515625" style="7" customWidth="1"/>
    <col min="10507" max="10507" width="8.5703125" style="7" customWidth="1"/>
    <col min="10508" max="10752" width="9.140625" style="7"/>
    <col min="10753" max="10753" width="10.5703125" style="7" customWidth="1"/>
    <col min="10754" max="10754" width="6.28515625" style="7" customWidth="1"/>
    <col min="10755" max="10755" width="22.85546875" style="7" customWidth="1"/>
    <col min="10756" max="10756" width="15.5703125" style="7" customWidth="1"/>
    <col min="10757" max="10757" width="8.42578125" style="7" bestFit="1" customWidth="1"/>
    <col min="10758" max="10758" width="16" style="7" customWidth="1"/>
    <col min="10759" max="10759" width="8.42578125" style="7" customWidth="1"/>
    <col min="10760" max="10760" width="14.7109375" style="7" customWidth="1"/>
    <col min="10761" max="10761" width="8.5703125" style="7" customWidth="1"/>
    <col min="10762" max="10762" width="15.28515625" style="7" customWidth="1"/>
    <col min="10763" max="10763" width="8.5703125" style="7" customWidth="1"/>
    <col min="10764" max="11008" width="9.140625" style="7"/>
    <col min="11009" max="11009" width="10.5703125" style="7" customWidth="1"/>
    <col min="11010" max="11010" width="6.28515625" style="7" customWidth="1"/>
    <col min="11011" max="11011" width="22.85546875" style="7" customWidth="1"/>
    <col min="11012" max="11012" width="15.5703125" style="7" customWidth="1"/>
    <col min="11013" max="11013" width="8.42578125" style="7" bestFit="1" customWidth="1"/>
    <col min="11014" max="11014" width="16" style="7" customWidth="1"/>
    <col min="11015" max="11015" width="8.42578125" style="7" customWidth="1"/>
    <col min="11016" max="11016" width="14.7109375" style="7" customWidth="1"/>
    <col min="11017" max="11017" width="8.5703125" style="7" customWidth="1"/>
    <col min="11018" max="11018" width="15.28515625" style="7" customWidth="1"/>
    <col min="11019" max="11019" width="8.5703125" style="7" customWidth="1"/>
    <col min="11020" max="11264" width="9.140625" style="7"/>
    <col min="11265" max="11265" width="10.5703125" style="7" customWidth="1"/>
    <col min="11266" max="11266" width="6.28515625" style="7" customWidth="1"/>
    <col min="11267" max="11267" width="22.85546875" style="7" customWidth="1"/>
    <col min="11268" max="11268" width="15.5703125" style="7" customWidth="1"/>
    <col min="11269" max="11269" width="8.42578125" style="7" bestFit="1" customWidth="1"/>
    <col min="11270" max="11270" width="16" style="7" customWidth="1"/>
    <col min="11271" max="11271" width="8.42578125" style="7" customWidth="1"/>
    <col min="11272" max="11272" width="14.7109375" style="7" customWidth="1"/>
    <col min="11273" max="11273" width="8.5703125" style="7" customWidth="1"/>
    <col min="11274" max="11274" width="15.28515625" style="7" customWidth="1"/>
    <col min="11275" max="11275" width="8.5703125" style="7" customWidth="1"/>
    <col min="11276" max="11520" width="9.140625" style="7"/>
    <col min="11521" max="11521" width="10.5703125" style="7" customWidth="1"/>
    <col min="11522" max="11522" width="6.28515625" style="7" customWidth="1"/>
    <col min="11523" max="11523" width="22.85546875" style="7" customWidth="1"/>
    <col min="11524" max="11524" width="15.5703125" style="7" customWidth="1"/>
    <col min="11525" max="11525" width="8.42578125" style="7" bestFit="1" customWidth="1"/>
    <col min="11526" max="11526" width="16" style="7" customWidth="1"/>
    <col min="11527" max="11527" width="8.42578125" style="7" customWidth="1"/>
    <col min="11528" max="11528" width="14.7109375" style="7" customWidth="1"/>
    <col min="11529" max="11529" width="8.5703125" style="7" customWidth="1"/>
    <col min="11530" max="11530" width="15.28515625" style="7" customWidth="1"/>
    <col min="11531" max="11531" width="8.5703125" style="7" customWidth="1"/>
    <col min="11532" max="11776" width="9.140625" style="7"/>
    <col min="11777" max="11777" width="10.5703125" style="7" customWidth="1"/>
    <col min="11778" max="11778" width="6.28515625" style="7" customWidth="1"/>
    <col min="11779" max="11779" width="22.85546875" style="7" customWidth="1"/>
    <col min="11780" max="11780" width="15.5703125" style="7" customWidth="1"/>
    <col min="11781" max="11781" width="8.42578125" style="7" bestFit="1" customWidth="1"/>
    <col min="11782" max="11782" width="16" style="7" customWidth="1"/>
    <col min="11783" max="11783" width="8.42578125" style="7" customWidth="1"/>
    <col min="11784" max="11784" width="14.7109375" style="7" customWidth="1"/>
    <col min="11785" max="11785" width="8.5703125" style="7" customWidth="1"/>
    <col min="11786" max="11786" width="15.28515625" style="7" customWidth="1"/>
    <col min="11787" max="11787" width="8.5703125" style="7" customWidth="1"/>
    <col min="11788" max="12032" width="9.140625" style="7"/>
    <col min="12033" max="12033" width="10.5703125" style="7" customWidth="1"/>
    <col min="12034" max="12034" width="6.28515625" style="7" customWidth="1"/>
    <col min="12035" max="12035" width="22.85546875" style="7" customWidth="1"/>
    <col min="12036" max="12036" width="15.5703125" style="7" customWidth="1"/>
    <col min="12037" max="12037" width="8.42578125" style="7" bestFit="1" customWidth="1"/>
    <col min="12038" max="12038" width="16" style="7" customWidth="1"/>
    <col min="12039" max="12039" width="8.42578125" style="7" customWidth="1"/>
    <col min="12040" max="12040" width="14.7109375" style="7" customWidth="1"/>
    <col min="12041" max="12041" width="8.5703125" style="7" customWidth="1"/>
    <col min="12042" max="12042" width="15.28515625" style="7" customWidth="1"/>
    <col min="12043" max="12043" width="8.5703125" style="7" customWidth="1"/>
    <col min="12044" max="12288" width="9.140625" style="7"/>
    <col min="12289" max="12289" width="10.5703125" style="7" customWidth="1"/>
    <col min="12290" max="12290" width="6.28515625" style="7" customWidth="1"/>
    <col min="12291" max="12291" width="22.85546875" style="7" customWidth="1"/>
    <col min="12292" max="12292" width="15.5703125" style="7" customWidth="1"/>
    <col min="12293" max="12293" width="8.42578125" style="7" bestFit="1" customWidth="1"/>
    <col min="12294" max="12294" width="16" style="7" customWidth="1"/>
    <col min="12295" max="12295" width="8.42578125" style="7" customWidth="1"/>
    <col min="12296" max="12296" width="14.7109375" style="7" customWidth="1"/>
    <col min="12297" max="12297" width="8.5703125" style="7" customWidth="1"/>
    <col min="12298" max="12298" width="15.28515625" style="7" customWidth="1"/>
    <col min="12299" max="12299" width="8.5703125" style="7" customWidth="1"/>
    <col min="12300" max="12544" width="9.140625" style="7"/>
    <col min="12545" max="12545" width="10.5703125" style="7" customWidth="1"/>
    <col min="12546" max="12546" width="6.28515625" style="7" customWidth="1"/>
    <col min="12547" max="12547" width="22.85546875" style="7" customWidth="1"/>
    <col min="12548" max="12548" width="15.5703125" style="7" customWidth="1"/>
    <col min="12549" max="12549" width="8.42578125" style="7" bestFit="1" customWidth="1"/>
    <col min="12550" max="12550" width="16" style="7" customWidth="1"/>
    <col min="12551" max="12551" width="8.42578125" style="7" customWidth="1"/>
    <col min="12552" max="12552" width="14.7109375" style="7" customWidth="1"/>
    <col min="12553" max="12553" width="8.5703125" style="7" customWidth="1"/>
    <col min="12554" max="12554" width="15.28515625" style="7" customWidth="1"/>
    <col min="12555" max="12555" width="8.5703125" style="7" customWidth="1"/>
    <col min="12556" max="12800" width="9.140625" style="7"/>
    <col min="12801" max="12801" width="10.5703125" style="7" customWidth="1"/>
    <col min="12802" max="12802" width="6.28515625" style="7" customWidth="1"/>
    <col min="12803" max="12803" width="22.85546875" style="7" customWidth="1"/>
    <col min="12804" max="12804" width="15.5703125" style="7" customWidth="1"/>
    <col min="12805" max="12805" width="8.42578125" style="7" bestFit="1" customWidth="1"/>
    <col min="12806" max="12806" width="16" style="7" customWidth="1"/>
    <col min="12807" max="12807" width="8.42578125" style="7" customWidth="1"/>
    <col min="12808" max="12808" width="14.7109375" style="7" customWidth="1"/>
    <col min="12809" max="12809" width="8.5703125" style="7" customWidth="1"/>
    <col min="12810" max="12810" width="15.28515625" style="7" customWidth="1"/>
    <col min="12811" max="12811" width="8.5703125" style="7" customWidth="1"/>
    <col min="12812" max="13056" width="9.140625" style="7"/>
    <col min="13057" max="13057" width="10.5703125" style="7" customWidth="1"/>
    <col min="13058" max="13058" width="6.28515625" style="7" customWidth="1"/>
    <col min="13059" max="13059" width="22.85546875" style="7" customWidth="1"/>
    <col min="13060" max="13060" width="15.5703125" style="7" customWidth="1"/>
    <col min="13061" max="13061" width="8.42578125" style="7" bestFit="1" customWidth="1"/>
    <col min="13062" max="13062" width="16" style="7" customWidth="1"/>
    <col min="13063" max="13063" width="8.42578125" style="7" customWidth="1"/>
    <col min="13064" max="13064" width="14.7109375" style="7" customWidth="1"/>
    <col min="13065" max="13065" width="8.5703125" style="7" customWidth="1"/>
    <col min="13066" max="13066" width="15.28515625" style="7" customWidth="1"/>
    <col min="13067" max="13067" width="8.5703125" style="7" customWidth="1"/>
    <col min="13068" max="13312" width="9.140625" style="7"/>
    <col min="13313" max="13313" width="10.5703125" style="7" customWidth="1"/>
    <col min="13314" max="13314" width="6.28515625" style="7" customWidth="1"/>
    <col min="13315" max="13315" width="22.85546875" style="7" customWidth="1"/>
    <col min="13316" max="13316" width="15.5703125" style="7" customWidth="1"/>
    <col min="13317" max="13317" width="8.42578125" style="7" bestFit="1" customWidth="1"/>
    <col min="13318" max="13318" width="16" style="7" customWidth="1"/>
    <col min="13319" max="13319" width="8.42578125" style="7" customWidth="1"/>
    <col min="13320" max="13320" width="14.7109375" style="7" customWidth="1"/>
    <col min="13321" max="13321" width="8.5703125" style="7" customWidth="1"/>
    <col min="13322" max="13322" width="15.28515625" style="7" customWidth="1"/>
    <col min="13323" max="13323" width="8.5703125" style="7" customWidth="1"/>
    <col min="13324" max="13568" width="9.140625" style="7"/>
    <col min="13569" max="13569" width="10.5703125" style="7" customWidth="1"/>
    <col min="13570" max="13570" width="6.28515625" style="7" customWidth="1"/>
    <col min="13571" max="13571" width="22.85546875" style="7" customWidth="1"/>
    <col min="13572" max="13572" width="15.5703125" style="7" customWidth="1"/>
    <col min="13573" max="13573" width="8.42578125" style="7" bestFit="1" customWidth="1"/>
    <col min="13574" max="13574" width="16" style="7" customWidth="1"/>
    <col min="13575" max="13575" width="8.42578125" style="7" customWidth="1"/>
    <col min="13576" max="13576" width="14.7109375" style="7" customWidth="1"/>
    <col min="13577" max="13577" width="8.5703125" style="7" customWidth="1"/>
    <col min="13578" max="13578" width="15.28515625" style="7" customWidth="1"/>
    <col min="13579" max="13579" width="8.5703125" style="7" customWidth="1"/>
    <col min="13580" max="13824" width="9.140625" style="7"/>
    <col min="13825" max="13825" width="10.5703125" style="7" customWidth="1"/>
    <col min="13826" max="13826" width="6.28515625" style="7" customWidth="1"/>
    <col min="13827" max="13827" width="22.85546875" style="7" customWidth="1"/>
    <col min="13828" max="13828" width="15.5703125" style="7" customWidth="1"/>
    <col min="13829" max="13829" width="8.42578125" style="7" bestFit="1" customWidth="1"/>
    <col min="13830" max="13830" width="16" style="7" customWidth="1"/>
    <col min="13831" max="13831" width="8.42578125" style="7" customWidth="1"/>
    <col min="13832" max="13832" width="14.7109375" style="7" customWidth="1"/>
    <col min="13833" max="13833" width="8.5703125" style="7" customWidth="1"/>
    <col min="13834" max="13834" width="15.28515625" style="7" customWidth="1"/>
    <col min="13835" max="13835" width="8.5703125" style="7" customWidth="1"/>
    <col min="13836" max="14080" width="9.140625" style="7"/>
    <col min="14081" max="14081" width="10.5703125" style="7" customWidth="1"/>
    <col min="14082" max="14082" width="6.28515625" style="7" customWidth="1"/>
    <col min="14083" max="14083" width="22.85546875" style="7" customWidth="1"/>
    <col min="14084" max="14084" width="15.5703125" style="7" customWidth="1"/>
    <col min="14085" max="14085" width="8.42578125" style="7" bestFit="1" customWidth="1"/>
    <col min="14086" max="14086" width="16" style="7" customWidth="1"/>
    <col min="14087" max="14087" width="8.42578125" style="7" customWidth="1"/>
    <col min="14088" max="14088" width="14.7109375" style="7" customWidth="1"/>
    <col min="14089" max="14089" width="8.5703125" style="7" customWidth="1"/>
    <col min="14090" max="14090" width="15.28515625" style="7" customWidth="1"/>
    <col min="14091" max="14091" width="8.5703125" style="7" customWidth="1"/>
    <col min="14092" max="14336" width="9.140625" style="7"/>
    <col min="14337" max="14337" width="10.5703125" style="7" customWidth="1"/>
    <col min="14338" max="14338" width="6.28515625" style="7" customWidth="1"/>
    <col min="14339" max="14339" width="22.85546875" style="7" customWidth="1"/>
    <col min="14340" max="14340" width="15.5703125" style="7" customWidth="1"/>
    <col min="14341" max="14341" width="8.42578125" style="7" bestFit="1" customWidth="1"/>
    <col min="14342" max="14342" width="16" style="7" customWidth="1"/>
    <col min="14343" max="14343" width="8.42578125" style="7" customWidth="1"/>
    <col min="14344" max="14344" width="14.7109375" style="7" customWidth="1"/>
    <col min="14345" max="14345" width="8.5703125" style="7" customWidth="1"/>
    <col min="14346" max="14346" width="15.28515625" style="7" customWidth="1"/>
    <col min="14347" max="14347" width="8.5703125" style="7" customWidth="1"/>
    <col min="14348" max="14592" width="9.140625" style="7"/>
    <col min="14593" max="14593" width="10.5703125" style="7" customWidth="1"/>
    <col min="14594" max="14594" width="6.28515625" style="7" customWidth="1"/>
    <col min="14595" max="14595" width="22.85546875" style="7" customWidth="1"/>
    <col min="14596" max="14596" width="15.5703125" style="7" customWidth="1"/>
    <col min="14597" max="14597" width="8.42578125" style="7" bestFit="1" customWidth="1"/>
    <col min="14598" max="14598" width="16" style="7" customWidth="1"/>
    <col min="14599" max="14599" width="8.42578125" style="7" customWidth="1"/>
    <col min="14600" max="14600" width="14.7109375" style="7" customWidth="1"/>
    <col min="14601" max="14601" width="8.5703125" style="7" customWidth="1"/>
    <col min="14602" max="14602" width="15.28515625" style="7" customWidth="1"/>
    <col min="14603" max="14603" width="8.5703125" style="7" customWidth="1"/>
    <col min="14604" max="14848" width="9.140625" style="7"/>
    <col min="14849" max="14849" width="10.5703125" style="7" customWidth="1"/>
    <col min="14850" max="14850" width="6.28515625" style="7" customWidth="1"/>
    <col min="14851" max="14851" width="22.85546875" style="7" customWidth="1"/>
    <col min="14852" max="14852" width="15.5703125" style="7" customWidth="1"/>
    <col min="14853" max="14853" width="8.42578125" style="7" bestFit="1" customWidth="1"/>
    <col min="14854" max="14854" width="16" style="7" customWidth="1"/>
    <col min="14855" max="14855" width="8.42578125" style="7" customWidth="1"/>
    <col min="14856" max="14856" width="14.7109375" style="7" customWidth="1"/>
    <col min="14857" max="14857" width="8.5703125" style="7" customWidth="1"/>
    <col min="14858" max="14858" width="15.28515625" style="7" customWidth="1"/>
    <col min="14859" max="14859" width="8.5703125" style="7" customWidth="1"/>
    <col min="14860" max="15104" width="9.140625" style="7"/>
    <col min="15105" max="15105" width="10.5703125" style="7" customWidth="1"/>
    <col min="15106" max="15106" width="6.28515625" style="7" customWidth="1"/>
    <col min="15107" max="15107" width="22.85546875" style="7" customWidth="1"/>
    <col min="15108" max="15108" width="15.5703125" style="7" customWidth="1"/>
    <col min="15109" max="15109" width="8.42578125" style="7" bestFit="1" customWidth="1"/>
    <col min="15110" max="15110" width="16" style="7" customWidth="1"/>
    <col min="15111" max="15111" width="8.42578125" style="7" customWidth="1"/>
    <col min="15112" max="15112" width="14.7109375" style="7" customWidth="1"/>
    <col min="15113" max="15113" width="8.5703125" style="7" customWidth="1"/>
    <col min="15114" max="15114" width="15.28515625" style="7" customWidth="1"/>
    <col min="15115" max="15115" width="8.5703125" style="7" customWidth="1"/>
    <col min="15116" max="15360" width="9.140625" style="7"/>
    <col min="15361" max="15361" width="10.5703125" style="7" customWidth="1"/>
    <col min="15362" max="15362" width="6.28515625" style="7" customWidth="1"/>
    <col min="15363" max="15363" width="22.85546875" style="7" customWidth="1"/>
    <col min="15364" max="15364" width="15.5703125" style="7" customWidth="1"/>
    <col min="15365" max="15365" width="8.42578125" style="7" bestFit="1" customWidth="1"/>
    <col min="15366" max="15366" width="16" style="7" customWidth="1"/>
    <col min="15367" max="15367" width="8.42578125" style="7" customWidth="1"/>
    <col min="15368" max="15368" width="14.7109375" style="7" customWidth="1"/>
    <col min="15369" max="15369" width="8.5703125" style="7" customWidth="1"/>
    <col min="15370" max="15370" width="15.28515625" style="7" customWidth="1"/>
    <col min="15371" max="15371" width="8.5703125" style="7" customWidth="1"/>
    <col min="15372" max="15616" width="9.140625" style="7"/>
    <col min="15617" max="15617" width="10.5703125" style="7" customWidth="1"/>
    <col min="15618" max="15618" width="6.28515625" style="7" customWidth="1"/>
    <col min="15619" max="15619" width="22.85546875" style="7" customWidth="1"/>
    <col min="15620" max="15620" width="15.5703125" style="7" customWidth="1"/>
    <col min="15621" max="15621" width="8.42578125" style="7" bestFit="1" customWidth="1"/>
    <col min="15622" max="15622" width="16" style="7" customWidth="1"/>
    <col min="15623" max="15623" width="8.42578125" style="7" customWidth="1"/>
    <col min="15624" max="15624" width="14.7109375" style="7" customWidth="1"/>
    <col min="15625" max="15625" width="8.5703125" style="7" customWidth="1"/>
    <col min="15626" max="15626" width="15.28515625" style="7" customWidth="1"/>
    <col min="15627" max="15627" width="8.5703125" style="7" customWidth="1"/>
    <col min="15628" max="15872" width="9.140625" style="7"/>
    <col min="15873" max="15873" width="10.5703125" style="7" customWidth="1"/>
    <col min="15874" max="15874" width="6.28515625" style="7" customWidth="1"/>
    <col min="15875" max="15875" width="22.85546875" style="7" customWidth="1"/>
    <col min="15876" max="15876" width="15.5703125" style="7" customWidth="1"/>
    <col min="15877" max="15877" width="8.42578125" style="7" bestFit="1" customWidth="1"/>
    <col min="15878" max="15878" width="16" style="7" customWidth="1"/>
    <col min="15879" max="15879" width="8.42578125" style="7" customWidth="1"/>
    <col min="15880" max="15880" width="14.7109375" style="7" customWidth="1"/>
    <col min="15881" max="15881" width="8.5703125" style="7" customWidth="1"/>
    <col min="15882" max="15882" width="15.28515625" style="7" customWidth="1"/>
    <col min="15883" max="15883" width="8.5703125" style="7" customWidth="1"/>
    <col min="15884" max="16128" width="9.140625" style="7"/>
    <col min="16129" max="16129" width="10.5703125" style="7" customWidth="1"/>
    <col min="16130" max="16130" width="6.28515625" style="7" customWidth="1"/>
    <col min="16131" max="16131" width="22.85546875" style="7" customWidth="1"/>
    <col min="16132" max="16132" width="15.5703125" style="7" customWidth="1"/>
    <col min="16133" max="16133" width="8.42578125" style="7" bestFit="1" customWidth="1"/>
    <col min="16134" max="16134" width="16" style="7" customWidth="1"/>
    <col min="16135" max="16135" width="8.42578125" style="7" customWidth="1"/>
    <col min="16136" max="16136" width="14.7109375" style="7" customWidth="1"/>
    <col min="16137" max="16137" width="8.5703125" style="7" customWidth="1"/>
    <col min="16138" max="16138" width="15.28515625" style="7" customWidth="1"/>
    <col min="16139" max="16139" width="8.5703125" style="7" customWidth="1"/>
    <col min="16140" max="16384" width="9.140625" style="7"/>
  </cols>
  <sheetData>
    <row r="1" spans="1:20" s="8" customFormat="1" ht="16.5" customHeight="1" x14ac:dyDescent="0.2">
      <c r="A1" s="7"/>
      <c r="B1" s="4"/>
      <c r="C1" s="4"/>
      <c r="D1" s="5"/>
      <c r="E1" s="4"/>
      <c r="F1" s="6"/>
      <c r="G1" s="4"/>
      <c r="H1" s="6"/>
      <c r="I1" s="4"/>
      <c r="J1" s="755" t="s">
        <v>460</v>
      </c>
      <c r="K1" s="755"/>
      <c r="L1" s="755"/>
      <c r="M1" s="755"/>
    </row>
    <row r="2" spans="1:20" s="8" customFormat="1" ht="16.5" customHeight="1" x14ac:dyDescent="0.2">
      <c r="A2" s="7"/>
      <c r="B2" s="756" t="s">
        <v>513</v>
      </c>
      <c r="C2" s="756"/>
      <c r="D2" s="756"/>
      <c r="E2" s="756"/>
      <c r="F2" s="756"/>
      <c r="G2" s="756"/>
      <c r="H2" s="756"/>
      <c r="I2" s="756"/>
      <c r="J2" s="756"/>
      <c r="K2" s="756"/>
      <c r="L2" s="10"/>
      <c r="M2" s="11"/>
    </row>
    <row r="3" spans="1:20" s="8" customFormat="1" ht="16.5" customHeight="1" x14ac:dyDescent="0.2">
      <c r="A3" s="151"/>
      <c r="B3" s="756" t="s">
        <v>514</v>
      </c>
      <c r="C3" s="756"/>
      <c r="D3" s="756"/>
      <c r="E3" s="756"/>
      <c r="F3" s="756"/>
      <c r="G3" s="756"/>
      <c r="H3" s="756"/>
      <c r="I3" s="756"/>
      <c r="J3" s="756"/>
      <c r="K3" s="756"/>
      <c r="L3" s="10"/>
      <c r="M3" s="11"/>
    </row>
    <row r="4" spans="1:20" s="8" customFormat="1" ht="16.5" customHeight="1" thickBot="1" x14ac:dyDescent="0.25">
      <c r="A4" s="7"/>
      <c r="B4" s="12"/>
      <c r="C4" s="13"/>
      <c r="D4" s="108"/>
      <c r="E4" s="108"/>
      <c r="F4" s="108"/>
      <c r="G4" s="108"/>
      <c r="H4" s="108"/>
      <c r="I4" s="108"/>
      <c r="J4" s="108"/>
      <c r="K4" s="13"/>
      <c r="L4" s="13"/>
      <c r="M4" s="11"/>
    </row>
    <row r="5" spans="1:20" ht="25.5" customHeight="1" x14ac:dyDescent="0.2">
      <c r="A5" s="1032" t="s">
        <v>466</v>
      </c>
      <c r="B5" s="1034" t="s">
        <v>285</v>
      </c>
      <c r="C5" s="1036" t="s">
        <v>467</v>
      </c>
      <c r="D5" s="1038" t="s">
        <v>270</v>
      </c>
      <c r="E5" s="1039"/>
      <c r="F5" s="1039" t="s">
        <v>271</v>
      </c>
      <c r="G5" s="1039"/>
      <c r="H5" s="1039" t="s">
        <v>272</v>
      </c>
      <c r="I5" s="1040"/>
      <c r="J5" s="1041" t="s">
        <v>396</v>
      </c>
      <c r="K5" s="1042"/>
    </row>
    <row r="6" spans="1:20" ht="30.75" customHeight="1" thickBot="1" x14ac:dyDescent="0.25">
      <c r="A6" s="1033"/>
      <c r="B6" s="1035"/>
      <c r="C6" s="1037"/>
      <c r="D6" s="191" t="s">
        <v>423</v>
      </c>
      <c r="E6" s="192" t="s">
        <v>424</v>
      </c>
      <c r="F6" s="193" t="s">
        <v>423</v>
      </c>
      <c r="G6" s="192" t="s">
        <v>424</v>
      </c>
      <c r="H6" s="193" t="s">
        <v>423</v>
      </c>
      <c r="I6" s="194" t="s">
        <v>424</v>
      </c>
      <c r="J6" s="195" t="s">
        <v>423</v>
      </c>
      <c r="K6" s="196" t="s">
        <v>424</v>
      </c>
    </row>
    <row r="7" spans="1:20" ht="32.25" customHeight="1" x14ac:dyDescent="0.2">
      <c r="A7" s="1024" t="s">
        <v>478</v>
      </c>
      <c r="B7" s="197">
        <v>1</v>
      </c>
      <c r="C7" s="198" t="s">
        <v>479</v>
      </c>
      <c r="D7" s="199">
        <f>'Anexa 6'!K102</f>
        <v>718251652.90000021</v>
      </c>
      <c r="E7" s="200">
        <f>'Anexa 6'!J102</f>
        <v>7995</v>
      </c>
      <c r="F7" s="201">
        <f>'Anexa 6'!K103</f>
        <v>286809148.18000001</v>
      </c>
      <c r="G7" s="200">
        <f>'Anexa 6'!J103</f>
        <v>275</v>
      </c>
      <c r="H7" s="201">
        <f>'Anexa 6'!K104</f>
        <v>95382013.519999996</v>
      </c>
      <c r="I7" s="202">
        <f>'Anexa 6'!J104</f>
        <v>425</v>
      </c>
      <c r="J7" s="199">
        <f t="shared" ref="J7:K16" si="0">D7+F7+H7</f>
        <v>1100442814.6000001</v>
      </c>
      <c r="K7" s="202">
        <f t="shared" si="0"/>
        <v>8695</v>
      </c>
    </row>
    <row r="8" spans="1:20" ht="32.25" customHeight="1" x14ac:dyDescent="0.2">
      <c r="A8" s="1025"/>
      <c r="B8" s="203"/>
      <c r="C8" s="204"/>
      <c r="D8" s="205"/>
      <c r="E8" s="206"/>
      <c r="F8" s="207"/>
      <c r="G8" s="206"/>
      <c r="H8" s="207"/>
      <c r="I8" s="208"/>
      <c r="J8" s="205"/>
      <c r="K8" s="208"/>
    </row>
    <row r="9" spans="1:20" ht="40.5" customHeight="1" x14ac:dyDescent="0.2">
      <c r="A9" s="1025"/>
      <c r="B9" s="209">
        <v>2</v>
      </c>
      <c r="C9" s="210" t="s">
        <v>515</v>
      </c>
      <c r="D9" s="211">
        <f>'Anexa 7'!K152</f>
        <v>166040358.52000007</v>
      </c>
      <c r="E9" s="212">
        <f>'Anexa 7'!J152</f>
        <v>4545</v>
      </c>
      <c r="F9" s="213">
        <f>'Anexa 7'!K153</f>
        <v>165978378.04999995</v>
      </c>
      <c r="G9" s="212">
        <f>'Anexa 7'!J153</f>
        <v>622</v>
      </c>
      <c r="H9" s="213">
        <f>'Anexa 7'!K154</f>
        <v>30261942.070000008</v>
      </c>
      <c r="I9" s="214">
        <f>'Anexa 7'!J154</f>
        <v>347</v>
      </c>
      <c r="J9" s="211">
        <f t="shared" si="0"/>
        <v>362280678.64000005</v>
      </c>
      <c r="K9" s="214">
        <f t="shared" si="0"/>
        <v>5514</v>
      </c>
    </row>
    <row r="10" spans="1:20" ht="76.5" customHeight="1" thickBot="1" x14ac:dyDescent="0.25">
      <c r="A10" s="1026"/>
      <c r="B10" s="215">
        <v>3</v>
      </c>
      <c r="C10" s="216" t="s">
        <v>482</v>
      </c>
      <c r="D10" s="217" t="e">
        <f>#REF!</f>
        <v>#REF!</v>
      </c>
      <c r="E10" s="218" t="e">
        <f>#REF!</f>
        <v>#REF!</v>
      </c>
      <c r="F10" s="219" t="e">
        <f>#REF!</f>
        <v>#REF!</v>
      </c>
      <c r="G10" s="218" t="e">
        <f>#REF!</f>
        <v>#REF!</v>
      </c>
      <c r="H10" s="219" t="e">
        <f>#REF!</f>
        <v>#REF!</v>
      </c>
      <c r="I10" s="220" t="e">
        <f>#REF!</f>
        <v>#REF!</v>
      </c>
      <c r="J10" s="217" t="e">
        <f>D10+F10+H10</f>
        <v>#REF!</v>
      </c>
      <c r="K10" s="220" t="e">
        <f>E10+G10+I10</f>
        <v>#REF!</v>
      </c>
    </row>
    <row r="11" spans="1:20" ht="78.75" customHeight="1" x14ac:dyDescent="0.2">
      <c r="A11" s="1027" t="s">
        <v>483</v>
      </c>
      <c r="B11" s="221">
        <v>4</v>
      </c>
      <c r="C11" s="222" t="s">
        <v>516</v>
      </c>
      <c r="D11" s="223" t="e">
        <f>#REF!</f>
        <v>#REF!</v>
      </c>
      <c r="E11" s="224" t="e">
        <f>#REF!</f>
        <v>#REF!</v>
      </c>
      <c r="F11" s="225" t="e">
        <f>#REF!</f>
        <v>#REF!</v>
      </c>
      <c r="G11" s="224" t="e">
        <f>#REF!</f>
        <v>#REF!</v>
      </c>
      <c r="H11" s="225" t="e">
        <f>#REF!</f>
        <v>#REF!</v>
      </c>
      <c r="I11" s="226" t="e">
        <f>#REF!</f>
        <v>#REF!</v>
      </c>
      <c r="J11" s="223" t="e">
        <f t="shared" si="0"/>
        <v>#REF!</v>
      </c>
      <c r="K11" s="226" t="e">
        <f t="shared" si="0"/>
        <v>#REF!</v>
      </c>
      <c r="L11" s="227"/>
      <c r="M11" s="227"/>
      <c r="N11" s="227"/>
      <c r="O11" s="227"/>
      <c r="P11" s="227"/>
      <c r="Q11" s="227"/>
      <c r="R11" s="227"/>
      <c r="S11" s="227"/>
      <c r="T11" s="227"/>
    </row>
    <row r="12" spans="1:20" ht="36.75" thickBot="1" x14ac:dyDescent="0.25">
      <c r="A12" s="1028"/>
      <c r="B12" s="228">
        <v>5</v>
      </c>
      <c r="C12" s="229" t="s">
        <v>517</v>
      </c>
      <c r="D12" s="230">
        <f>'Anexa 8'!K102</f>
        <v>15287560.070000002</v>
      </c>
      <c r="E12" s="231">
        <f>'Anexa 8'!J102</f>
        <v>352</v>
      </c>
      <c r="F12" s="232">
        <f>'Anexa 8'!K103</f>
        <v>65647751.179999992</v>
      </c>
      <c r="G12" s="231">
        <f>'Anexa 8'!J103</f>
        <v>631</v>
      </c>
      <c r="H12" s="232">
        <f>'Anexa 8'!K104</f>
        <v>3441862.09</v>
      </c>
      <c r="I12" s="233">
        <f>'Anexa 8'!J104</f>
        <v>68</v>
      </c>
      <c r="J12" s="230">
        <f>D12+F12+H12</f>
        <v>84377173.340000004</v>
      </c>
      <c r="K12" s="233">
        <f>E12+G12+I12</f>
        <v>1051</v>
      </c>
      <c r="L12" s="227"/>
      <c r="M12" s="227"/>
      <c r="N12" s="227"/>
      <c r="O12" s="227"/>
      <c r="P12" s="227"/>
      <c r="Q12" s="227"/>
      <c r="R12" s="227"/>
      <c r="S12" s="227"/>
      <c r="T12" s="227"/>
    </row>
    <row r="13" spans="1:20" ht="48.75" thickBot="1" x14ac:dyDescent="0.25">
      <c r="A13" s="234" t="s">
        <v>485</v>
      </c>
      <c r="B13" s="235">
        <v>6</v>
      </c>
      <c r="C13" s="236" t="s">
        <v>486</v>
      </c>
      <c r="D13" s="237">
        <f>'Anexa 9'!K90</f>
        <v>105234475.59</v>
      </c>
      <c r="E13" s="238">
        <f>'Anexa 9'!J90</f>
        <v>96</v>
      </c>
      <c r="F13" s="239">
        <f>'Anexa 9'!K91</f>
        <v>1312289.99</v>
      </c>
      <c r="G13" s="238">
        <f>'Anexa 9'!J91</f>
        <v>3</v>
      </c>
      <c r="H13" s="239">
        <f>'Anexa 9'!K92</f>
        <v>886108592.04999995</v>
      </c>
      <c r="I13" s="240">
        <f>'Anexa 9'!J92</f>
        <v>448</v>
      </c>
      <c r="J13" s="237">
        <f t="shared" si="0"/>
        <v>992655357.63</v>
      </c>
      <c r="K13" s="240">
        <f t="shared" si="0"/>
        <v>547</v>
      </c>
    </row>
    <row r="14" spans="1:20" ht="33.75" customHeight="1" thickBot="1" x14ac:dyDescent="0.25">
      <c r="A14" s="1029" t="s">
        <v>518</v>
      </c>
      <c r="B14" s="1030"/>
      <c r="C14" s="1031"/>
      <c r="D14" s="241" t="e">
        <f t="shared" ref="D14:I14" si="1">SUM(D7:D13)</f>
        <v>#REF!</v>
      </c>
      <c r="E14" s="242" t="e">
        <f t="shared" si="1"/>
        <v>#REF!</v>
      </c>
      <c r="F14" s="243" t="e">
        <f t="shared" si="1"/>
        <v>#REF!</v>
      </c>
      <c r="G14" s="242" t="e">
        <f t="shared" si="1"/>
        <v>#REF!</v>
      </c>
      <c r="H14" s="243" t="e">
        <f t="shared" si="1"/>
        <v>#REF!</v>
      </c>
      <c r="I14" s="244" t="e">
        <f t="shared" si="1"/>
        <v>#REF!</v>
      </c>
      <c r="J14" s="245" t="e">
        <f t="shared" si="0"/>
        <v>#REF!</v>
      </c>
      <c r="K14" s="246" t="e">
        <f t="shared" si="0"/>
        <v>#REF!</v>
      </c>
    </row>
    <row r="15" spans="1:20" s="247" customFormat="1" ht="33.75" customHeight="1" x14ac:dyDescent="0.2">
      <c r="C15" s="166"/>
      <c r="D15" s="248"/>
      <c r="E15" s="249"/>
      <c r="F15" s="248"/>
      <c r="G15" s="249"/>
      <c r="H15" s="248"/>
      <c r="I15" s="249"/>
      <c r="J15" s="248"/>
      <c r="K15" s="166"/>
    </row>
    <row r="16" spans="1:20" ht="22.5" customHeight="1" x14ac:dyDescent="0.2">
      <c r="C16" s="250" t="s">
        <v>519</v>
      </c>
      <c r="D16" s="251" t="e">
        <f>D14/J14</f>
        <v>#REF!</v>
      </c>
      <c r="E16" s="251" t="e">
        <f>E14/K14</f>
        <v>#REF!</v>
      </c>
      <c r="F16" s="251" t="e">
        <f>F14/J14</f>
        <v>#REF!</v>
      </c>
      <c r="G16" s="251" t="e">
        <f>G14/K14</f>
        <v>#REF!</v>
      </c>
      <c r="H16" s="251" t="e">
        <f>H14/J14</f>
        <v>#REF!</v>
      </c>
      <c r="I16" s="251" t="e">
        <f>I14/K14</f>
        <v>#REF!</v>
      </c>
      <c r="J16" s="251" t="e">
        <f t="shared" si="0"/>
        <v>#REF!</v>
      </c>
      <c r="K16" s="251" t="e">
        <f t="shared" si="0"/>
        <v>#REF!</v>
      </c>
    </row>
    <row r="17" spans="1:11" ht="40.5" customHeight="1" x14ac:dyDescent="0.2">
      <c r="C17" s="250"/>
      <c r="D17" s="251" t="s">
        <v>520</v>
      </c>
      <c r="E17" s="251" t="s">
        <v>521</v>
      </c>
      <c r="F17" s="251" t="s">
        <v>522</v>
      </c>
      <c r="G17" s="251" t="s">
        <v>523</v>
      </c>
      <c r="H17" s="251" t="s">
        <v>524</v>
      </c>
      <c r="I17" s="251" t="s">
        <v>525</v>
      </c>
      <c r="J17" s="251"/>
      <c r="K17" s="251"/>
    </row>
    <row r="21" spans="1:11" x14ac:dyDescent="0.2">
      <c r="A21" s="148"/>
    </row>
    <row r="22" spans="1:11" x14ac:dyDescent="0.2">
      <c r="A22" s="148"/>
    </row>
    <row r="23" spans="1:11" x14ac:dyDescent="0.2">
      <c r="A23" s="148"/>
    </row>
    <row r="24" spans="1:11" x14ac:dyDescent="0.2">
      <c r="A24" s="148"/>
    </row>
    <row r="25" spans="1:11" x14ac:dyDescent="0.2">
      <c r="A25" s="148"/>
    </row>
    <row r="26" spans="1:11" x14ac:dyDescent="0.2">
      <c r="A26" s="148"/>
    </row>
    <row r="27" spans="1:11" x14ac:dyDescent="0.2">
      <c r="A27" s="148"/>
    </row>
    <row r="28" spans="1:11" x14ac:dyDescent="0.2">
      <c r="A28" s="148"/>
    </row>
    <row r="29" spans="1:11" x14ac:dyDescent="0.2">
      <c r="A29" s="148"/>
    </row>
  </sheetData>
  <mergeCells count="14">
    <mergeCell ref="A7:A10"/>
    <mergeCell ref="A11:A12"/>
    <mergeCell ref="A14:C14"/>
    <mergeCell ref="J1:K1"/>
    <mergeCell ref="L1:M1"/>
    <mergeCell ref="B2:K2"/>
    <mergeCell ref="B3:K3"/>
    <mergeCell ref="A5:A6"/>
    <mergeCell ref="B5:B6"/>
    <mergeCell ref="C5:C6"/>
    <mergeCell ref="D5:E5"/>
    <mergeCell ref="F5:G5"/>
    <mergeCell ref="H5:I5"/>
    <mergeCell ref="J5:K5"/>
  </mergeCells>
  <pageMargins left="0.39370078740157483" right="0.39370078740157483" top="0.39370078740157483" bottom="0.39370078740157483" header="0.31496062992125984" footer="0.31496062992125984"/>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AD183"/>
  <sheetViews>
    <sheetView zoomScale="85" zoomScaleNormal="85" workbookViewId="0">
      <selection activeCell="M30" sqref="M30"/>
    </sheetView>
  </sheetViews>
  <sheetFormatPr defaultRowHeight="12.75" x14ac:dyDescent="0.2"/>
  <cols>
    <col min="1" max="1" width="5.7109375" style="310" customWidth="1"/>
    <col min="2" max="2" width="5.28515625" style="310" customWidth="1"/>
    <col min="3" max="3" width="4.85546875" style="310" customWidth="1"/>
    <col min="4" max="4" width="13.5703125" style="311" bestFit="1" customWidth="1"/>
    <col min="5" max="5" width="7" style="312" bestFit="1" customWidth="1"/>
    <col min="6" max="6" width="12.42578125" style="313" bestFit="1" customWidth="1"/>
    <col min="7" max="7" width="7" style="314" bestFit="1" customWidth="1"/>
    <col min="8" max="8" width="13.5703125" style="311" bestFit="1" customWidth="1"/>
    <col min="9" max="9" width="7" style="314" bestFit="1" customWidth="1"/>
    <col min="10" max="10" width="12.42578125" style="311" bestFit="1" customWidth="1"/>
    <col min="11" max="11" width="6" style="314" bestFit="1" customWidth="1"/>
    <col min="12" max="12" width="12.42578125" style="311" bestFit="1" customWidth="1"/>
    <col min="13" max="13" width="6" style="314" bestFit="1" customWidth="1"/>
    <col min="14" max="14" width="12.42578125" style="311" bestFit="1" customWidth="1"/>
    <col min="15" max="15" width="6.5703125" style="314" bestFit="1" customWidth="1"/>
    <col min="16" max="16" width="13.5703125" style="313" bestFit="1" customWidth="1"/>
    <col min="17" max="17" width="7" style="314" bestFit="1" customWidth="1"/>
    <col min="18" max="18" width="12.42578125" style="311" bestFit="1" customWidth="1"/>
    <col min="19" max="19" width="7" style="312" bestFit="1" customWidth="1"/>
    <col min="20" max="20" width="13.5703125" style="315" bestFit="1" customWidth="1"/>
    <col min="21" max="21" width="8" style="316" customWidth="1"/>
    <col min="22" max="256" width="9.140625" style="266"/>
    <col min="257" max="257" width="5.7109375" style="266" customWidth="1"/>
    <col min="258" max="258" width="5.28515625" style="266" customWidth="1"/>
    <col min="259" max="259" width="4.85546875" style="266" customWidth="1"/>
    <col min="260" max="260" width="13.5703125" style="266" bestFit="1" customWidth="1"/>
    <col min="261" max="261" width="7" style="266" bestFit="1" customWidth="1"/>
    <col min="262" max="262" width="12.42578125" style="266" bestFit="1" customWidth="1"/>
    <col min="263" max="263" width="7" style="266" bestFit="1" customWidth="1"/>
    <col min="264" max="264" width="13.5703125" style="266" bestFit="1" customWidth="1"/>
    <col min="265" max="265" width="7" style="266" bestFit="1" customWidth="1"/>
    <col min="266" max="266" width="12.42578125" style="266" bestFit="1" customWidth="1"/>
    <col min="267" max="267" width="6" style="266" bestFit="1" customWidth="1"/>
    <col min="268" max="268" width="12.42578125" style="266" bestFit="1" customWidth="1"/>
    <col min="269" max="269" width="6" style="266" bestFit="1" customWidth="1"/>
    <col min="270" max="270" width="12.42578125" style="266" bestFit="1" customWidth="1"/>
    <col min="271" max="271" width="6.5703125" style="266" bestFit="1" customWidth="1"/>
    <col min="272" max="272" width="13.5703125" style="266" bestFit="1" customWidth="1"/>
    <col min="273" max="273" width="7" style="266" bestFit="1" customWidth="1"/>
    <col min="274" max="274" width="12.42578125" style="266" bestFit="1" customWidth="1"/>
    <col min="275" max="275" width="7" style="266" bestFit="1" customWidth="1"/>
    <col min="276" max="276" width="13.5703125" style="266" bestFit="1" customWidth="1"/>
    <col min="277" max="277" width="8" style="266" customWidth="1"/>
    <col min="278" max="512" width="9.140625" style="266"/>
    <col min="513" max="513" width="5.7109375" style="266" customWidth="1"/>
    <col min="514" max="514" width="5.28515625" style="266" customWidth="1"/>
    <col min="515" max="515" width="4.85546875" style="266" customWidth="1"/>
    <col min="516" max="516" width="13.5703125" style="266" bestFit="1" customWidth="1"/>
    <col min="517" max="517" width="7" style="266" bestFit="1" customWidth="1"/>
    <col min="518" max="518" width="12.42578125" style="266" bestFit="1" customWidth="1"/>
    <col min="519" max="519" width="7" style="266" bestFit="1" customWidth="1"/>
    <col min="520" max="520" width="13.5703125" style="266" bestFit="1" customWidth="1"/>
    <col min="521" max="521" width="7" style="266" bestFit="1" customWidth="1"/>
    <col min="522" max="522" width="12.42578125" style="266" bestFit="1" customWidth="1"/>
    <col min="523" max="523" width="6" style="266" bestFit="1" customWidth="1"/>
    <col min="524" max="524" width="12.42578125" style="266" bestFit="1" customWidth="1"/>
    <col min="525" max="525" width="6" style="266" bestFit="1" customWidth="1"/>
    <col min="526" max="526" width="12.42578125" style="266" bestFit="1" customWidth="1"/>
    <col min="527" max="527" width="6.5703125" style="266" bestFit="1" customWidth="1"/>
    <col min="528" max="528" width="13.5703125" style="266" bestFit="1" customWidth="1"/>
    <col min="529" max="529" width="7" style="266" bestFit="1" customWidth="1"/>
    <col min="530" max="530" width="12.42578125" style="266" bestFit="1" customWidth="1"/>
    <col min="531" max="531" width="7" style="266" bestFit="1" customWidth="1"/>
    <col min="532" max="532" width="13.5703125" style="266" bestFit="1" customWidth="1"/>
    <col min="533" max="533" width="8" style="266" customWidth="1"/>
    <col min="534" max="768" width="9.140625" style="266"/>
    <col min="769" max="769" width="5.7109375" style="266" customWidth="1"/>
    <col min="770" max="770" width="5.28515625" style="266" customWidth="1"/>
    <col min="771" max="771" width="4.85546875" style="266" customWidth="1"/>
    <col min="772" max="772" width="13.5703125" style="266" bestFit="1" customWidth="1"/>
    <col min="773" max="773" width="7" style="266" bestFit="1" customWidth="1"/>
    <col min="774" max="774" width="12.42578125" style="266" bestFit="1" customWidth="1"/>
    <col min="775" max="775" width="7" style="266" bestFit="1" customWidth="1"/>
    <col min="776" max="776" width="13.5703125" style="266" bestFit="1" customWidth="1"/>
    <col min="777" max="777" width="7" style="266" bestFit="1" customWidth="1"/>
    <col min="778" max="778" width="12.42578125" style="266" bestFit="1" customWidth="1"/>
    <col min="779" max="779" width="6" style="266" bestFit="1" customWidth="1"/>
    <col min="780" max="780" width="12.42578125" style="266" bestFit="1" customWidth="1"/>
    <col min="781" max="781" width="6" style="266" bestFit="1" customWidth="1"/>
    <col min="782" max="782" width="12.42578125" style="266" bestFit="1" customWidth="1"/>
    <col min="783" max="783" width="6.5703125" style="266" bestFit="1" customWidth="1"/>
    <col min="784" max="784" width="13.5703125" style="266" bestFit="1" customWidth="1"/>
    <col min="785" max="785" width="7" style="266" bestFit="1" customWidth="1"/>
    <col min="786" max="786" width="12.42578125" style="266" bestFit="1" customWidth="1"/>
    <col min="787" max="787" width="7" style="266" bestFit="1" customWidth="1"/>
    <col min="788" max="788" width="13.5703125" style="266" bestFit="1" customWidth="1"/>
    <col min="789" max="789" width="8" style="266" customWidth="1"/>
    <col min="790" max="1024" width="9.140625" style="266"/>
    <col min="1025" max="1025" width="5.7109375" style="266" customWidth="1"/>
    <col min="1026" max="1026" width="5.28515625" style="266" customWidth="1"/>
    <col min="1027" max="1027" width="4.85546875" style="266" customWidth="1"/>
    <col min="1028" max="1028" width="13.5703125" style="266" bestFit="1" customWidth="1"/>
    <col min="1029" max="1029" width="7" style="266" bestFit="1" customWidth="1"/>
    <col min="1030" max="1030" width="12.42578125" style="266" bestFit="1" customWidth="1"/>
    <col min="1031" max="1031" width="7" style="266" bestFit="1" customWidth="1"/>
    <col min="1032" max="1032" width="13.5703125" style="266" bestFit="1" customWidth="1"/>
    <col min="1033" max="1033" width="7" style="266" bestFit="1" customWidth="1"/>
    <col min="1034" max="1034" width="12.42578125" style="266" bestFit="1" customWidth="1"/>
    <col min="1035" max="1035" width="6" style="266" bestFit="1" customWidth="1"/>
    <col min="1036" max="1036" width="12.42578125" style="266" bestFit="1" customWidth="1"/>
    <col min="1037" max="1037" width="6" style="266" bestFit="1" customWidth="1"/>
    <col min="1038" max="1038" width="12.42578125" style="266" bestFit="1" customWidth="1"/>
    <col min="1039" max="1039" width="6.5703125" style="266" bestFit="1" customWidth="1"/>
    <col min="1040" max="1040" width="13.5703125" style="266" bestFit="1" customWidth="1"/>
    <col min="1041" max="1041" width="7" style="266" bestFit="1" customWidth="1"/>
    <col min="1042" max="1042" width="12.42578125" style="266" bestFit="1" customWidth="1"/>
    <col min="1043" max="1043" width="7" style="266" bestFit="1" customWidth="1"/>
    <col min="1044" max="1044" width="13.5703125" style="266" bestFit="1" customWidth="1"/>
    <col min="1045" max="1045" width="8" style="266" customWidth="1"/>
    <col min="1046" max="1280" width="9.140625" style="266"/>
    <col min="1281" max="1281" width="5.7109375" style="266" customWidth="1"/>
    <col min="1282" max="1282" width="5.28515625" style="266" customWidth="1"/>
    <col min="1283" max="1283" width="4.85546875" style="266" customWidth="1"/>
    <col min="1284" max="1284" width="13.5703125" style="266" bestFit="1" customWidth="1"/>
    <col min="1285" max="1285" width="7" style="266" bestFit="1" customWidth="1"/>
    <col min="1286" max="1286" width="12.42578125" style="266" bestFit="1" customWidth="1"/>
    <col min="1287" max="1287" width="7" style="266" bestFit="1" customWidth="1"/>
    <col min="1288" max="1288" width="13.5703125" style="266" bestFit="1" customWidth="1"/>
    <col min="1289" max="1289" width="7" style="266" bestFit="1" customWidth="1"/>
    <col min="1290" max="1290" width="12.42578125" style="266" bestFit="1" customWidth="1"/>
    <col min="1291" max="1291" width="6" style="266" bestFit="1" customWidth="1"/>
    <col min="1292" max="1292" width="12.42578125" style="266" bestFit="1" customWidth="1"/>
    <col min="1293" max="1293" width="6" style="266" bestFit="1" customWidth="1"/>
    <col min="1294" max="1294" width="12.42578125" style="266" bestFit="1" customWidth="1"/>
    <col min="1295" max="1295" width="6.5703125" style="266" bestFit="1" customWidth="1"/>
    <col min="1296" max="1296" width="13.5703125" style="266" bestFit="1" customWidth="1"/>
    <col min="1297" max="1297" width="7" style="266" bestFit="1" customWidth="1"/>
    <col min="1298" max="1298" width="12.42578125" style="266" bestFit="1" customWidth="1"/>
    <col min="1299" max="1299" width="7" style="266" bestFit="1" customWidth="1"/>
    <col min="1300" max="1300" width="13.5703125" style="266" bestFit="1" customWidth="1"/>
    <col min="1301" max="1301" width="8" style="266" customWidth="1"/>
    <col min="1302" max="1536" width="9.140625" style="266"/>
    <col min="1537" max="1537" width="5.7109375" style="266" customWidth="1"/>
    <col min="1538" max="1538" width="5.28515625" style="266" customWidth="1"/>
    <col min="1539" max="1539" width="4.85546875" style="266" customWidth="1"/>
    <col min="1540" max="1540" width="13.5703125" style="266" bestFit="1" customWidth="1"/>
    <col min="1541" max="1541" width="7" style="266" bestFit="1" customWidth="1"/>
    <col min="1542" max="1542" width="12.42578125" style="266" bestFit="1" customWidth="1"/>
    <col min="1543" max="1543" width="7" style="266" bestFit="1" customWidth="1"/>
    <col min="1544" max="1544" width="13.5703125" style="266" bestFit="1" customWidth="1"/>
    <col min="1545" max="1545" width="7" style="266" bestFit="1" customWidth="1"/>
    <col min="1546" max="1546" width="12.42578125" style="266" bestFit="1" customWidth="1"/>
    <col min="1547" max="1547" width="6" style="266" bestFit="1" customWidth="1"/>
    <col min="1548" max="1548" width="12.42578125" style="266" bestFit="1" customWidth="1"/>
    <col min="1549" max="1549" width="6" style="266" bestFit="1" customWidth="1"/>
    <col min="1550" max="1550" width="12.42578125" style="266" bestFit="1" customWidth="1"/>
    <col min="1551" max="1551" width="6.5703125" style="266" bestFit="1" customWidth="1"/>
    <col min="1552" max="1552" width="13.5703125" style="266" bestFit="1" customWidth="1"/>
    <col min="1553" max="1553" width="7" style="266" bestFit="1" customWidth="1"/>
    <col min="1554" max="1554" width="12.42578125" style="266" bestFit="1" customWidth="1"/>
    <col min="1555" max="1555" width="7" style="266" bestFit="1" customWidth="1"/>
    <col min="1556" max="1556" width="13.5703125" style="266" bestFit="1" customWidth="1"/>
    <col min="1557" max="1557" width="8" style="266" customWidth="1"/>
    <col min="1558" max="1792" width="9.140625" style="266"/>
    <col min="1793" max="1793" width="5.7109375" style="266" customWidth="1"/>
    <col min="1794" max="1794" width="5.28515625" style="266" customWidth="1"/>
    <col min="1795" max="1795" width="4.85546875" style="266" customWidth="1"/>
    <col min="1796" max="1796" width="13.5703125" style="266" bestFit="1" customWidth="1"/>
    <col min="1797" max="1797" width="7" style="266" bestFit="1" customWidth="1"/>
    <col min="1798" max="1798" width="12.42578125" style="266" bestFit="1" customWidth="1"/>
    <col min="1799" max="1799" width="7" style="266" bestFit="1" customWidth="1"/>
    <col min="1800" max="1800" width="13.5703125" style="266" bestFit="1" customWidth="1"/>
    <col min="1801" max="1801" width="7" style="266" bestFit="1" customWidth="1"/>
    <col min="1802" max="1802" width="12.42578125" style="266" bestFit="1" customWidth="1"/>
    <col min="1803" max="1803" width="6" style="266" bestFit="1" customWidth="1"/>
    <col min="1804" max="1804" width="12.42578125" style="266" bestFit="1" customWidth="1"/>
    <col min="1805" max="1805" width="6" style="266" bestFit="1" customWidth="1"/>
    <col min="1806" max="1806" width="12.42578125" style="266" bestFit="1" customWidth="1"/>
    <col min="1807" max="1807" width="6.5703125" style="266" bestFit="1" customWidth="1"/>
    <col min="1808" max="1808" width="13.5703125" style="266" bestFit="1" customWidth="1"/>
    <col min="1809" max="1809" width="7" style="266" bestFit="1" customWidth="1"/>
    <col min="1810" max="1810" width="12.42578125" style="266" bestFit="1" customWidth="1"/>
    <col min="1811" max="1811" width="7" style="266" bestFit="1" customWidth="1"/>
    <col min="1812" max="1812" width="13.5703125" style="266" bestFit="1" customWidth="1"/>
    <col min="1813" max="1813" width="8" style="266" customWidth="1"/>
    <col min="1814" max="2048" width="9.140625" style="266"/>
    <col min="2049" max="2049" width="5.7109375" style="266" customWidth="1"/>
    <col min="2050" max="2050" width="5.28515625" style="266" customWidth="1"/>
    <col min="2051" max="2051" width="4.85546875" style="266" customWidth="1"/>
    <col min="2052" max="2052" width="13.5703125" style="266" bestFit="1" customWidth="1"/>
    <col min="2053" max="2053" width="7" style="266" bestFit="1" customWidth="1"/>
    <col min="2054" max="2054" width="12.42578125" style="266" bestFit="1" customWidth="1"/>
    <col min="2055" max="2055" width="7" style="266" bestFit="1" customWidth="1"/>
    <col min="2056" max="2056" width="13.5703125" style="266" bestFit="1" customWidth="1"/>
    <col min="2057" max="2057" width="7" style="266" bestFit="1" customWidth="1"/>
    <col min="2058" max="2058" width="12.42578125" style="266" bestFit="1" customWidth="1"/>
    <col min="2059" max="2059" width="6" style="266" bestFit="1" customWidth="1"/>
    <col min="2060" max="2060" width="12.42578125" style="266" bestFit="1" customWidth="1"/>
    <col min="2061" max="2061" width="6" style="266" bestFit="1" customWidth="1"/>
    <col min="2062" max="2062" width="12.42578125" style="266" bestFit="1" customWidth="1"/>
    <col min="2063" max="2063" width="6.5703125" style="266" bestFit="1" customWidth="1"/>
    <col min="2064" max="2064" width="13.5703125" style="266" bestFit="1" customWidth="1"/>
    <col min="2065" max="2065" width="7" style="266" bestFit="1" customWidth="1"/>
    <col min="2066" max="2066" width="12.42578125" style="266" bestFit="1" customWidth="1"/>
    <col min="2067" max="2067" width="7" style="266" bestFit="1" customWidth="1"/>
    <col min="2068" max="2068" width="13.5703125" style="266" bestFit="1" customWidth="1"/>
    <col min="2069" max="2069" width="8" style="266" customWidth="1"/>
    <col min="2070" max="2304" width="9.140625" style="266"/>
    <col min="2305" max="2305" width="5.7109375" style="266" customWidth="1"/>
    <col min="2306" max="2306" width="5.28515625" style="266" customWidth="1"/>
    <col min="2307" max="2307" width="4.85546875" style="266" customWidth="1"/>
    <col min="2308" max="2308" width="13.5703125" style="266" bestFit="1" customWidth="1"/>
    <col min="2309" max="2309" width="7" style="266" bestFit="1" customWidth="1"/>
    <col min="2310" max="2310" width="12.42578125" style="266" bestFit="1" customWidth="1"/>
    <col min="2311" max="2311" width="7" style="266" bestFit="1" customWidth="1"/>
    <col min="2312" max="2312" width="13.5703125" style="266" bestFit="1" customWidth="1"/>
    <col min="2313" max="2313" width="7" style="266" bestFit="1" customWidth="1"/>
    <col min="2314" max="2314" width="12.42578125" style="266" bestFit="1" customWidth="1"/>
    <col min="2315" max="2315" width="6" style="266" bestFit="1" customWidth="1"/>
    <col min="2316" max="2316" width="12.42578125" style="266" bestFit="1" customWidth="1"/>
    <col min="2317" max="2317" width="6" style="266" bestFit="1" customWidth="1"/>
    <col min="2318" max="2318" width="12.42578125" style="266" bestFit="1" customWidth="1"/>
    <col min="2319" max="2319" width="6.5703125" style="266" bestFit="1" customWidth="1"/>
    <col min="2320" max="2320" width="13.5703125" style="266" bestFit="1" customWidth="1"/>
    <col min="2321" max="2321" width="7" style="266" bestFit="1" customWidth="1"/>
    <col min="2322" max="2322" width="12.42578125" style="266" bestFit="1" customWidth="1"/>
    <col min="2323" max="2323" width="7" style="266" bestFit="1" customWidth="1"/>
    <col min="2324" max="2324" width="13.5703125" style="266" bestFit="1" customWidth="1"/>
    <col min="2325" max="2325" width="8" style="266" customWidth="1"/>
    <col min="2326" max="2560" width="9.140625" style="266"/>
    <col min="2561" max="2561" width="5.7109375" style="266" customWidth="1"/>
    <col min="2562" max="2562" width="5.28515625" style="266" customWidth="1"/>
    <col min="2563" max="2563" width="4.85546875" style="266" customWidth="1"/>
    <col min="2564" max="2564" width="13.5703125" style="266" bestFit="1" customWidth="1"/>
    <col min="2565" max="2565" width="7" style="266" bestFit="1" customWidth="1"/>
    <col min="2566" max="2566" width="12.42578125" style="266" bestFit="1" customWidth="1"/>
    <col min="2567" max="2567" width="7" style="266" bestFit="1" customWidth="1"/>
    <col min="2568" max="2568" width="13.5703125" style="266" bestFit="1" customWidth="1"/>
    <col min="2569" max="2569" width="7" style="266" bestFit="1" customWidth="1"/>
    <col min="2570" max="2570" width="12.42578125" style="266" bestFit="1" customWidth="1"/>
    <col min="2571" max="2571" width="6" style="266" bestFit="1" customWidth="1"/>
    <col min="2572" max="2572" width="12.42578125" style="266" bestFit="1" customWidth="1"/>
    <col min="2573" max="2573" width="6" style="266" bestFit="1" customWidth="1"/>
    <col min="2574" max="2574" width="12.42578125" style="266" bestFit="1" customWidth="1"/>
    <col min="2575" max="2575" width="6.5703125" style="266" bestFit="1" customWidth="1"/>
    <col min="2576" max="2576" width="13.5703125" style="266" bestFit="1" customWidth="1"/>
    <col min="2577" max="2577" width="7" style="266" bestFit="1" customWidth="1"/>
    <col min="2578" max="2578" width="12.42578125" style="266" bestFit="1" customWidth="1"/>
    <col min="2579" max="2579" width="7" style="266" bestFit="1" customWidth="1"/>
    <col min="2580" max="2580" width="13.5703125" style="266" bestFit="1" customWidth="1"/>
    <col min="2581" max="2581" width="8" style="266" customWidth="1"/>
    <col min="2582" max="2816" width="9.140625" style="266"/>
    <col min="2817" max="2817" width="5.7109375" style="266" customWidth="1"/>
    <col min="2818" max="2818" width="5.28515625" style="266" customWidth="1"/>
    <col min="2819" max="2819" width="4.85546875" style="266" customWidth="1"/>
    <col min="2820" max="2820" width="13.5703125" style="266" bestFit="1" customWidth="1"/>
    <col min="2821" max="2821" width="7" style="266" bestFit="1" customWidth="1"/>
    <col min="2822" max="2822" width="12.42578125" style="266" bestFit="1" customWidth="1"/>
    <col min="2823" max="2823" width="7" style="266" bestFit="1" customWidth="1"/>
    <col min="2824" max="2824" width="13.5703125" style="266" bestFit="1" customWidth="1"/>
    <col min="2825" max="2825" width="7" style="266" bestFit="1" customWidth="1"/>
    <col min="2826" max="2826" width="12.42578125" style="266" bestFit="1" customWidth="1"/>
    <col min="2827" max="2827" width="6" style="266" bestFit="1" customWidth="1"/>
    <col min="2828" max="2828" width="12.42578125" style="266" bestFit="1" customWidth="1"/>
    <col min="2829" max="2829" width="6" style="266" bestFit="1" customWidth="1"/>
    <col min="2830" max="2830" width="12.42578125" style="266" bestFit="1" customWidth="1"/>
    <col min="2831" max="2831" width="6.5703125" style="266" bestFit="1" customWidth="1"/>
    <col min="2832" max="2832" width="13.5703125" style="266" bestFit="1" customWidth="1"/>
    <col min="2833" max="2833" width="7" style="266" bestFit="1" customWidth="1"/>
    <col min="2834" max="2834" width="12.42578125" style="266" bestFit="1" customWidth="1"/>
    <col min="2835" max="2835" width="7" style="266" bestFit="1" customWidth="1"/>
    <col min="2836" max="2836" width="13.5703125" style="266" bestFit="1" customWidth="1"/>
    <col min="2837" max="2837" width="8" style="266" customWidth="1"/>
    <col min="2838" max="3072" width="9.140625" style="266"/>
    <col min="3073" max="3073" width="5.7109375" style="266" customWidth="1"/>
    <col min="3074" max="3074" width="5.28515625" style="266" customWidth="1"/>
    <col min="3075" max="3075" width="4.85546875" style="266" customWidth="1"/>
    <col min="3076" max="3076" width="13.5703125" style="266" bestFit="1" customWidth="1"/>
    <col min="3077" max="3077" width="7" style="266" bestFit="1" customWidth="1"/>
    <col min="3078" max="3078" width="12.42578125" style="266" bestFit="1" customWidth="1"/>
    <col min="3079" max="3079" width="7" style="266" bestFit="1" customWidth="1"/>
    <col min="3080" max="3080" width="13.5703125" style="266" bestFit="1" customWidth="1"/>
    <col min="3081" max="3081" width="7" style="266" bestFit="1" customWidth="1"/>
    <col min="3082" max="3082" width="12.42578125" style="266" bestFit="1" customWidth="1"/>
    <col min="3083" max="3083" width="6" style="266" bestFit="1" customWidth="1"/>
    <col min="3084" max="3084" width="12.42578125" style="266" bestFit="1" customWidth="1"/>
    <col min="3085" max="3085" width="6" style="266" bestFit="1" customWidth="1"/>
    <col min="3086" max="3086" width="12.42578125" style="266" bestFit="1" customWidth="1"/>
    <col min="3087" max="3087" width="6.5703125" style="266" bestFit="1" customWidth="1"/>
    <col min="3088" max="3088" width="13.5703125" style="266" bestFit="1" customWidth="1"/>
    <col min="3089" max="3089" width="7" style="266" bestFit="1" customWidth="1"/>
    <col min="3090" max="3090" width="12.42578125" style="266" bestFit="1" customWidth="1"/>
    <col min="3091" max="3091" width="7" style="266" bestFit="1" customWidth="1"/>
    <col min="3092" max="3092" width="13.5703125" style="266" bestFit="1" customWidth="1"/>
    <col min="3093" max="3093" width="8" style="266" customWidth="1"/>
    <col min="3094" max="3328" width="9.140625" style="266"/>
    <col min="3329" max="3329" width="5.7109375" style="266" customWidth="1"/>
    <col min="3330" max="3330" width="5.28515625" style="266" customWidth="1"/>
    <col min="3331" max="3331" width="4.85546875" style="266" customWidth="1"/>
    <col min="3332" max="3332" width="13.5703125" style="266" bestFit="1" customWidth="1"/>
    <col min="3333" max="3333" width="7" style="266" bestFit="1" customWidth="1"/>
    <col min="3334" max="3334" width="12.42578125" style="266" bestFit="1" customWidth="1"/>
    <col min="3335" max="3335" width="7" style="266" bestFit="1" customWidth="1"/>
    <col min="3336" max="3336" width="13.5703125" style="266" bestFit="1" customWidth="1"/>
    <col min="3337" max="3337" width="7" style="266" bestFit="1" customWidth="1"/>
    <col min="3338" max="3338" width="12.42578125" style="266" bestFit="1" customWidth="1"/>
    <col min="3339" max="3339" width="6" style="266" bestFit="1" customWidth="1"/>
    <col min="3340" max="3340" width="12.42578125" style="266" bestFit="1" customWidth="1"/>
    <col min="3341" max="3341" width="6" style="266" bestFit="1" customWidth="1"/>
    <col min="3342" max="3342" width="12.42578125" style="266" bestFit="1" customWidth="1"/>
    <col min="3343" max="3343" width="6.5703125" style="266" bestFit="1" customWidth="1"/>
    <col min="3344" max="3344" width="13.5703125" style="266" bestFit="1" customWidth="1"/>
    <col min="3345" max="3345" width="7" style="266" bestFit="1" customWidth="1"/>
    <col min="3346" max="3346" width="12.42578125" style="266" bestFit="1" customWidth="1"/>
    <col min="3347" max="3347" width="7" style="266" bestFit="1" customWidth="1"/>
    <col min="3348" max="3348" width="13.5703125" style="266" bestFit="1" customWidth="1"/>
    <col min="3349" max="3349" width="8" style="266" customWidth="1"/>
    <col min="3350" max="3584" width="9.140625" style="266"/>
    <col min="3585" max="3585" width="5.7109375" style="266" customWidth="1"/>
    <col min="3586" max="3586" width="5.28515625" style="266" customWidth="1"/>
    <col min="3587" max="3587" width="4.85546875" style="266" customWidth="1"/>
    <col min="3588" max="3588" width="13.5703125" style="266" bestFit="1" customWidth="1"/>
    <col min="3589" max="3589" width="7" style="266" bestFit="1" customWidth="1"/>
    <col min="3590" max="3590" width="12.42578125" style="266" bestFit="1" customWidth="1"/>
    <col min="3591" max="3591" width="7" style="266" bestFit="1" customWidth="1"/>
    <col min="3592" max="3592" width="13.5703125" style="266" bestFit="1" customWidth="1"/>
    <col min="3593" max="3593" width="7" style="266" bestFit="1" customWidth="1"/>
    <col min="3594" max="3594" width="12.42578125" style="266" bestFit="1" customWidth="1"/>
    <col min="3595" max="3595" width="6" style="266" bestFit="1" customWidth="1"/>
    <col min="3596" max="3596" width="12.42578125" style="266" bestFit="1" customWidth="1"/>
    <col min="3597" max="3597" width="6" style="266" bestFit="1" customWidth="1"/>
    <col min="3598" max="3598" width="12.42578125" style="266" bestFit="1" customWidth="1"/>
    <col min="3599" max="3599" width="6.5703125" style="266" bestFit="1" customWidth="1"/>
    <col min="3600" max="3600" width="13.5703125" style="266" bestFit="1" customWidth="1"/>
    <col min="3601" max="3601" width="7" style="266" bestFit="1" customWidth="1"/>
    <col min="3602" max="3602" width="12.42578125" style="266" bestFit="1" customWidth="1"/>
    <col min="3603" max="3603" width="7" style="266" bestFit="1" customWidth="1"/>
    <col min="3604" max="3604" width="13.5703125" style="266" bestFit="1" customWidth="1"/>
    <col min="3605" max="3605" width="8" style="266" customWidth="1"/>
    <col min="3606" max="3840" width="9.140625" style="266"/>
    <col min="3841" max="3841" width="5.7109375" style="266" customWidth="1"/>
    <col min="3842" max="3842" width="5.28515625" style="266" customWidth="1"/>
    <col min="3843" max="3843" width="4.85546875" style="266" customWidth="1"/>
    <col min="3844" max="3844" width="13.5703125" style="266" bestFit="1" customWidth="1"/>
    <col min="3845" max="3845" width="7" style="266" bestFit="1" customWidth="1"/>
    <col min="3846" max="3846" width="12.42578125" style="266" bestFit="1" customWidth="1"/>
    <col min="3847" max="3847" width="7" style="266" bestFit="1" customWidth="1"/>
    <col min="3848" max="3848" width="13.5703125" style="266" bestFit="1" customWidth="1"/>
    <col min="3849" max="3849" width="7" style="266" bestFit="1" customWidth="1"/>
    <col min="3850" max="3850" width="12.42578125" style="266" bestFit="1" customWidth="1"/>
    <col min="3851" max="3851" width="6" style="266" bestFit="1" customWidth="1"/>
    <col min="3852" max="3852" width="12.42578125" style="266" bestFit="1" customWidth="1"/>
    <col min="3853" max="3853" width="6" style="266" bestFit="1" customWidth="1"/>
    <col min="3854" max="3854" width="12.42578125" style="266" bestFit="1" customWidth="1"/>
    <col min="3855" max="3855" width="6.5703125" style="266" bestFit="1" customWidth="1"/>
    <col min="3856" max="3856" width="13.5703125" style="266" bestFit="1" customWidth="1"/>
    <col min="3857" max="3857" width="7" style="266" bestFit="1" customWidth="1"/>
    <col min="3858" max="3858" width="12.42578125" style="266" bestFit="1" customWidth="1"/>
    <col min="3859" max="3859" width="7" style="266" bestFit="1" customWidth="1"/>
    <col min="3860" max="3860" width="13.5703125" style="266" bestFit="1" customWidth="1"/>
    <col min="3861" max="3861" width="8" style="266" customWidth="1"/>
    <col min="3862" max="4096" width="9.140625" style="266"/>
    <col min="4097" max="4097" width="5.7109375" style="266" customWidth="1"/>
    <col min="4098" max="4098" width="5.28515625" style="266" customWidth="1"/>
    <col min="4099" max="4099" width="4.85546875" style="266" customWidth="1"/>
    <col min="4100" max="4100" width="13.5703125" style="266" bestFit="1" customWidth="1"/>
    <col min="4101" max="4101" width="7" style="266" bestFit="1" customWidth="1"/>
    <col min="4102" max="4102" width="12.42578125" style="266" bestFit="1" customWidth="1"/>
    <col min="4103" max="4103" width="7" style="266" bestFit="1" customWidth="1"/>
    <col min="4104" max="4104" width="13.5703125" style="266" bestFit="1" customWidth="1"/>
    <col min="4105" max="4105" width="7" style="266" bestFit="1" customWidth="1"/>
    <col min="4106" max="4106" width="12.42578125" style="266" bestFit="1" customWidth="1"/>
    <col min="4107" max="4107" width="6" style="266" bestFit="1" customWidth="1"/>
    <col min="4108" max="4108" width="12.42578125" style="266" bestFit="1" customWidth="1"/>
    <col min="4109" max="4109" width="6" style="266" bestFit="1" customWidth="1"/>
    <col min="4110" max="4110" width="12.42578125" style="266" bestFit="1" customWidth="1"/>
    <col min="4111" max="4111" width="6.5703125" style="266" bestFit="1" customWidth="1"/>
    <col min="4112" max="4112" width="13.5703125" style="266" bestFit="1" customWidth="1"/>
    <col min="4113" max="4113" width="7" style="266" bestFit="1" customWidth="1"/>
    <col min="4114" max="4114" width="12.42578125" style="266" bestFit="1" customWidth="1"/>
    <col min="4115" max="4115" width="7" style="266" bestFit="1" customWidth="1"/>
    <col min="4116" max="4116" width="13.5703125" style="266" bestFit="1" customWidth="1"/>
    <col min="4117" max="4117" width="8" style="266" customWidth="1"/>
    <col min="4118" max="4352" width="9.140625" style="266"/>
    <col min="4353" max="4353" width="5.7109375" style="266" customWidth="1"/>
    <col min="4354" max="4354" width="5.28515625" style="266" customWidth="1"/>
    <col min="4355" max="4355" width="4.85546875" style="266" customWidth="1"/>
    <col min="4356" max="4356" width="13.5703125" style="266" bestFit="1" customWidth="1"/>
    <col min="4357" max="4357" width="7" style="266" bestFit="1" customWidth="1"/>
    <col min="4358" max="4358" width="12.42578125" style="266" bestFit="1" customWidth="1"/>
    <col min="4359" max="4359" width="7" style="266" bestFit="1" customWidth="1"/>
    <col min="4360" max="4360" width="13.5703125" style="266" bestFit="1" customWidth="1"/>
    <col min="4361" max="4361" width="7" style="266" bestFit="1" customWidth="1"/>
    <col min="4362" max="4362" width="12.42578125" style="266" bestFit="1" customWidth="1"/>
    <col min="4363" max="4363" width="6" style="266" bestFit="1" customWidth="1"/>
    <col min="4364" max="4364" width="12.42578125" style="266" bestFit="1" customWidth="1"/>
    <col min="4365" max="4365" width="6" style="266" bestFit="1" customWidth="1"/>
    <col min="4366" max="4366" width="12.42578125" style="266" bestFit="1" customWidth="1"/>
    <col min="4367" max="4367" width="6.5703125" style="266" bestFit="1" customWidth="1"/>
    <col min="4368" max="4368" width="13.5703125" style="266" bestFit="1" customWidth="1"/>
    <col min="4369" max="4369" width="7" style="266" bestFit="1" customWidth="1"/>
    <col min="4370" max="4370" width="12.42578125" style="266" bestFit="1" customWidth="1"/>
    <col min="4371" max="4371" width="7" style="266" bestFit="1" customWidth="1"/>
    <col min="4372" max="4372" width="13.5703125" style="266" bestFit="1" customWidth="1"/>
    <col min="4373" max="4373" width="8" style="266" customWidth="1"/>
    <col min="4374" max="4608" width="9.140625" style="266"/>
    <col min="4609" max="4609" width="5.7109375" style="266" customWidth="1"/>
    <col min="4610" max="4610" width="5.28515625" style="266" customWidth="1"/>
    <col min="4611" max="4611" width="4.85546875" style="266" customWidth="1"/>
    <col min="4612" max="4612" width="13.5703125" style="266" bestFit="1" customWidth="1"/>
    <col min="4613" max="4613" width="7" style="266" bestFit="1" customWidth="1"/>
    <col min="4614" max="4614" width="12.42578125" style="266" bestFit="1" customWidth="1"/>
    <col min="4615" max="4615" width="7" style="266" bestFit="1" customWidth="1"/>
    <col min="4616" max="4616" width="13.5703125" style="266" bestFit="1" customWidth="1"/>
    <col min="4617" max="4617" width="7" style="266" bestFit="1" customWidth="1"/>
    <col min="4618" max="4618" width="12.42578125" style="266" bestFit="1" customWidth="1"/>
    <col min="4619" max="4619" width="6" style="266" bestFit="1" customWidth="1"/>
    <col min="4620" max="4620" width="12.42578125" style="266" bestFit="1" customWidth="1"/>
    <col min="4621" max="4621" width="6" style="266" bestFit="1" customWidth="1"/>
    <col min="4622" max="4622" width="12.42578125" style="266" bestFit="1" customWidth="1"/>
    <col min="4623" max="4623" width="6.5703125" style="266" bestFit="1" customWidth="1"/>
    <col min="4624" max="4624" width="13.5703125" style="266" bestFit="1" customWidth="1"/>
    <col min="4625" max="4625" width="7" style="266" bestFit="1" customWidth="1"/>
    <col min="4626" max="4626" width="12.42578125" style="266" bestFit="1" customWidth="1"/>
    <col min="4627" max="4627" width="7" style="266" bestFit="1" customWidth="1"/>
    <col min="4628" max="4628" width="13.5703125" style="266" bestFit="1" customWidth="1"/>
    <col min="4629" max="4629" width="8" style="266" customWidth="1"/>
    <col min="4630" max="4864" width="9.140625" style="266"/>
    <col min="4865" max="4865" width="5.7109375" style="266" customWidth="1"/>
    <col min="4866" max="4866" width="5.28515625" style="266" customWidth="1"/>
    <col min="4867" max="4867" width="4.85546875" style="266" customWidth="1"/>
    <col min="4868" max="4868" width="13.5703125" style="266" bestFit="1" customWidth="1"/>
    <col min="4869" max="4869" width="7" style="266" bestFit="1" customWidth="1"/>
    <col min="4870" max="4870" width="12.42578125" style="266" bestFit="1" customWidth="1"/>
    <col min="4871" max="4871" width="7" style="266" bestFit="1" customWidth="1"/>
    <col min="4872" max="4872" width="13.5703125" style="266" bestFit="1" customWidth="1"/>
    <col min="4873" max="4873" width="7" style="266" bestFit="1" customWidth="1"/>
    <col min="4874" max="4874" width="12.42578125" style="266" bestFit="1" customWidth="1"/>
    <col min="4875" max="4875" width="6" style="266" bestFit="1" customWidth="1"/>
    <col min="4876" max="4876" width="12.42578125" style="266" bestFit="1" customWidth="1"/>
    <col min="4877" max="4877" width="6" style="266" bestFit="1" customWidth="1"/>
    <col min="4878" max="4878" width="12.42578125" style="266" bestFit="1" customWidth="1"/>
    <col min="4879" max="4879" width="6.5703125" style="266" bestFit="1" customWidth="1"/>
    <col min="4880" max="4880" width="13.5703125" style="266" bestFit="1" customWidth="1"/>
    <col min="4881" max="4881" width="7" style="266" bestFit="1" customWidth="1"/>
    <col min="4882" max="4882" width="12.42578125" style="266" bestFit="1" customWidth="1"/>
    <col min="4883" max="4883" width="7" style="266" bestFit="1" customWidth="1"/>
    <col min="4884" max="4884" width="13.5703125" style="266" bestFit="1" customWidth="1"/>
    <col min="4885" max="4885" width="8" style="266" customWidth="1"/>
    <col min="4886" max="5120" width="9.140625" style="266"/>
    <col min="5121" max="5121" width="5.7109375" style="266" customWidth="1"/>
    <col min="5122" max="5122" width="5.28515625" style="266" customWidth="1"/>
    <col min="5123" max="5123" width="4.85546875" style="266" customWidth="1"/>
    <col min="5124" max="5124" width="13.5703125" style="266" bestFit="1" customWidth="1"/>
    <col min="5125" max="5125" width="7" style="266" bestFit="1" customWidth="1"/>
    <col min="5126" max="5126" width="12.42578125" style="266" bestFit="1" customWidth="1"/>
    <col min="5127" max="5127" width="7" style="266" bestFit="1" customWidth="1"/>
    <col min="5128" max="5128" width="13.5703125" style="266" bestFit="1" customWidth="1"/>
    <col min="5129" max="5129" width="7" style="266" bestFit="1" customWidth="1"/>
    <col min="5130" max="5130" width="12.42578125" style="266" bestFit="1" customWidth="1"/>
    <col min="5131" max="5131" width="6" style="266" bestFit="1" customWidth="1"/>
    <col min="5132" max="5132" width="12.42578125" style="266" bestFit="1" customWidth="1"/>
    <col min="5133" max="5133" width="6" style="266" bestFit="1" customWidth="1"/>
    <col min="5134" max="5134" width="12.42578125" style="266" bestFit="1" customWidth="1"/>
    <col min="5135" max="5135" width="6.5703125" style="266" bestFit="1" customWidth="1"/>
    <col min="5136" max="5136" width="13.5703125" style="266" bestFit="1" customWidth="1"/>
    <col min="5137" max="5137" width="7" style="266" bestFit="1" customWidth="1"/>
    <col min="5138" max="5138" width="12.42578125" style="266" bestFit="1" customWidth="1"/>
    <col min="5139" max="5139" width="7" style="266" bestFit="1" customWidth="1"/>
    <col min="5140" max="5140" width="13.5703125" style="266" bestFit="1" customWidth="1"/>
    <col min="5141" max="5141" width="8" style="266" customWidth="1"/>
    <col min="5142" max="5376" width="9.140625" style="266"/>
    <col min="5377" max="5377" width="5.7109375" style="266" customWidth="1"/>
    <col min="5378" max="5378" width="5.28515625" style="266" customWidth="1"/>
    <col min="5379" max="5379" width="4.85546875" style="266" customWidth="1"/>
    <col min="5380" max="5380" width="13.5703125" style="266" bestFit="1" customWidth="1"/>
    <col min="5381" max="5381" width="7" style="266" bestFit="1" customWidth="1"/>
    <col min="5382" max="5382" width="12.42578125" style="266" bestFit="1" customWidth="1"/>
    <col min="5383" max="5383" width="7" style="266" bestFit="1" customWidth="1"/>
    <col min="5384" max="5384" width="13.5703125" style="266" bestFit="1" customWidth="1"/>
    <col min="5385" max="5385" width="7" style="266" bestFit="1" customWidth="1"/>
    <col min="5386" max="5386" width="12.42578125" style="266" bestFit="1" customWidth="1"/>
    <col min="5387" max="5387" width="6" style="266" bestFit="1" customWidth="1"/>
    <col min="5388" max="5388" width="12.42578125" style="266" bestFit="1" customWidth="1"/>
    <col min="5389" max="5389" width="6" style="266" bestFit="1" customWidth="1"/>
    <col min="5390" max="5390" width="12.42578125" style="266" bestFit="1" customWidth="1"/>
    <col min="5391" max="5391" width="6.5703125" style="266" bestFit="1" customWidth="1"/>
    <col min="5392" max="5392" width="13.5703125" style="266" bestFit="1" customWidth="1"/>
    <col min="5393" max="5393" width="7" style="266" bestFit="1" customWidth="1"/>
    <col min="5394" max="5394" width="12.42578125" style="266" bestFit="1" customWidth="1"/>
    <col min="5395" max="5395" width="7" style="266" bestFit="1" customWidth="1"/>
    <col min="5396" max="5396" width="13.5703125" style="266" bestFit="1" customWidth="1"/>
    <col min="5397" max="5397" width="8" style="266" customWidth="1"/>
    <col min="5398" max="5632" width="9.140625" style="266"/>
    <col min="5633" max="5633" width="5.7109375" style="266" customWidth="1"/>
    <col min="5634" max="5634" width="5.28515625" style="266" customWidth="1"/>
    <col min="5635" max="5635" width="4.85546875" style="266" customWidth="1"/>
    <col min="5636" max="5636" width="13.5703125" style="266" bestFit="1" customWidth="1"/>
    <col min="5637" max="5637" width="7" style="266" bestFit="1" customWidth="1"/>
    <col min="5638" max="5638" width="12.42578125" style="266" bestFit="1" customWidth="1"/>
    <col min="5639" max="5639" width="7" style="266" bestFit="1" customWidth="1"/>
    <col min="5640" max="5640" width="13.5703125" style="266" bestFit="1" customWidth="1"/>
    <col min="5641" max="5641" width="7" style="266" bestFit="1" customWidth="1"/>
    <col min="5642" max="5642" width="12.42578125" style="266" bestFit="1" customWidth="1"/>
    <col min="5643" max="5643" width="6" style="266" bestFit="1" customWidth="1"/>
    <col min="5644" max="5644" width="12.42578125" style="266" bestFit="1" customWidth="1"/>
    <col min="5645" max="5645" width="6" style="266" bestFit="1" customWidth="1"/>
    <col min="5646" max="5646" width="12.42578125" style="266" bestFit="1" customWidth="1"/>
    <col min="5647" max="5647" width="6.5703125" style="266" bestFit="1" customWidth="1"/>
    <col min="5648" max="5648" width="13.5703125" style="266" bestFit="1" customWidth="1"/>
    <col min="5649" max="5649" width="7" style="266" bestFit="1" customWidth="1"/>
    <col min="5650" max="5650" width="12.42578125" style="266" bestFit="1" customWidth="1"/>
    <col min="5651" max="5651" width="7" style="266" bestFit="1" customWidth="1"/>
    <col min="5652" max="5652" width="13.5703125" style="266" bestFit="1" customWidth="1"/>
    <col min="5653" max="5653" width="8" style="266" customWidth="1"/>
    <col min="5654" max="5888" width="9.140625" style="266"/>
    <col min="5889" max="5889" width="5.7109375" style="266" customWidth="1"/>
    <col min="5890" max="5890" width="5.28515625" style="266" customWidth="1"/>
    <col min="5891" max="5891" width="4.85546875" style="266" customWidth="1"/>
    <col min="5892" max="5892" width="13.5703125" style="266" bestFit="1" customWidth="1"/>
    <col min="5893" max="5893" width="7" style="266" bestFit="1" customWidth="1"/>
    <col min="5894" max="5894" width="12.42578125" style="266" bestFit="1" customWidth="1"/>
    <col min="5895" max="5895" width="7" style="266" bestFit="1" customWidth="1"/>
    <col min="5896" max="5896" width="13.5703125" style="266" bestFit="1" customWidth="1"/>
    <col min="5897" max="5897" width="7" style="266" bestFit="1" customWidth="1"/>
    <col min="5898" max="5898" width="12.42578125" style="266" bestFit="1" customWidth="1"/>
    <col min="5899" max="5899" width="6" style="266" bestFit="1" customWidth="1"/>
    <col min="5900" max="5900" width="12.42578125" style="266" bestFit="1" customWidth="1"/>
    <col min="5901" max="5901" width="6" style="266" bestFit="1" customWidth="1"/>
    <col min="5902" max="5902" width="12.42578125" style="266" bestFit="1" customWidth="1"/>
    <col min="5903" max="5903" width="6.5703125" style="266" bestFit="1" customWidth="1"/>
    <col min="5904" max="5904" width="13.5703125" style="266" bestFit="1" customWidth="1"/>
    <col min="5905" max="5905" width="7" style="266" bestFit="1" customWidth="1"/>
    <col min="5906" max="5906" width="12.42578125" style="266" bestFit="1" customWidth="1"/>
    <col min="5907" max="5907" width="7" style="266" bestFit="1" customWidth="1"/>
    <col min="5908" max="5908" width="13.5703125" style="266" bestFit="1" customWidth="1"/>
    <col min="5909" max="5909" width="8" style="266" customWidth="1"/>
    <col min="5910" max="6144" width="9.140625" style="266"/>
    <col min="6145" max="6145" width="5.7109375" style="266" customWidth="1"/>
    <col min="6146" max="6146" width="5.28515625" style="266" customWidth="1"/>
    <col min="6147" max="6147" width="4.85546875" style="266" customWidth="1"/>
    <col min="6148" max="6148" width="13.5703125" style="266" bestFit="1" customWidth="1"/>
    <col min="6149" max="6149" width="7" style="266" bestFit="1" customWidth="1"/>
    <col min="6150" max="6150" width="12.42578125" style="266" bestFit="1" customWidth="1"/>
    <col min="6151" max="6151" width="7" style="266" bestFit="1" customWidth="1"/>
    <col min="6152" max="6152" width="13.5703125" style="266" bestFit="1" customWidth="1"/>
    <col min="6153" max="6153" width="7" style="266" bestFit="1" customWidth="1"/>
    <col min="6154" max="6154" width="12.42578125" style="266" bestFit="1" customWidth="1"/>
    <col min="6155" max="6155" width="6" style="266" bestFit="1" customWidth="1"/>
    <col min="6156" max="6156" width="12.42578125" style="266" bestFit="1" customWidth="1"/>
    <col min="6157" max="6157" width="6" style="266" bestFit="1" customWidth="1"/>
    <col min="6158" max="6158" width="12.42578125" style="266" bestFit="1" customWidth="1"/>
    <col min="6159" max="6159" width="6.5703125" style="266" bestFit="1" customWidth="1"/>
    <col min="6160" max="6160" width="13.5703125" style="266" bestFit="1" customWidth="1"/>
    <col min="6161" max="6161" width="7" style="266" bestFit="1" customWidth="1"/>
    <col min="6162" max="6162" width="12.42578125" style="266" bestFit="1" customWidth="1"/>
    <col min="6163" max="6163" width="7" style="266" bestFit="1" customWidth="1"/>
    <col min="6164" max="6164" width="13.5703125" style="266" bestFit="1" customWidth="1"/>
    <col min="6165" max="6165" width="8" style="266" customWidth="1"/>
    <col min="6166" max="6400" width="9.140625" style="266"/>
    <col min="6401" max="6401" width="5.7109375" style="266" customWidth="1"/>
    <col min="6402" max="6402" width="5.28515625" style="266" customWidth="1"/>
    <col min="6403" max="6403" width="4.85546875" style="266" customWidth="1"/>
    <col min="6404" max="6404" width="13.5703125" style="266" bestFit="1" customWidth="1"/>
    <col min="6405" max="6405" width="7" style="266" bestFit="1" customWidth="1"/>
    <col min="6406" max="6406" width="12.42578125" style="266" bestFit="1" customWidth="1"/>
    <col min="6407" max="6407" width="7" style="266" bestFit="1" customWidth="1"/>
    <col min="6408" max="6408" width="13.5703125" style="266" bestFit="1" customWidth="1"/>
    <col min="6409" max="6409" width="7" style="266" bestFit="1" customWidth="1"/>
    <col min="6410" max="6410" width="12.42578125" style="266" bestFit="1" customWidth="1"/>
    <col min="6411" max="6411" width="6" style="266" bestFit="1" customWidth="1"/>
    <col min="6412" max="6412" width="12.42578125" style="266" bestFit="1" customWidth="1"/>
    <col min="6413" max="6413" width="6" style="266" bestFit="1" customWidth="1"/>
    <col min="6414" max="6414" width="12.42578125" style="266" bestFit="1" customWidth="1"/>
    <col min="6415" max="6415" width="6.5703125" style="266" bestFit="1" customWidth="1"/>
    <col min="6416" max="6416" width="13.5703125" style="266" bestFit="1" customWidth="1"/>
    <col min="6417" max="6417" width="7" style="266" bestFit="1" customWidth="1"/>
    <col min="6418" max="6418" width="12.42578125" style="266" bestFit="1" customWidth="1"/>
    <col min="6419" max="6419" width="7" style="266" bestFit="1" customWidth="1"/>
    <col min="6420" max="6420" width="13.5703125" style="266" bestFit="1" customWidth="1"/>
    <col min="6421" max="6421" width="8" style="266" customWidth="1"/>
    <col min="6422" max="6656" width="9.140625" style="266"/>
    <col min="6657" max="6657" width="5.7109375" style="266" customWidth="1"/>
    <col min="6658" max="6658" width="5.28515625" style="266" customWidth="1"/>
    <col min="6659" max="6659" width="4.85546875" style="266" customWidth="1"/>
    <col min="6660" max="6660" width="13.5703125" style="266" bestFit="1" customWidth="1"/>
    <col min="6661" max="6661" width="7" style="266" bestFit="1" customWidth="1"/>
    <col min="6662" max="6662" width="12.42578125" style="266" bestFit="1" customWidth="1"/>
    <col min="6663" max="6663" width="7" style="266" bestFit="1" customWidth="1"/>
    <col min="6664" max="6664" width="13.5703125" style="266" bestFit="1" customWidth="1"/>
    <col min="6665" max="6665" width="7" style="266" bestFit="1" customWidth="1"/>
    <col min="6666" max="6666" width="12.42578125" style="266" bestFit="1" customWidth="1"/>
    <col min="6667" max="6667" width="6" style="266" bestFit="1" customWidth="1"/>
    <col min="6668" max="6668" width="12.42578125" style="266" bestFit="1" customWidth="1"/>
    <col min="6669" max="6669" width="6" style="266" bestFit="1" customWidth="1"/>
    <col min="6670" max="6670" width="12.42578125" style="266" bestFit="1" customWidth="1"/>
    <col min="6671" max="6671" width="6.5703125" style="266" bestFit="1" customWidth="1"/>
    <col min="6672" max="6672" width="13.5703125" style="266" bestFit="1" customWidth="1"/>
    <col min="6673" max="6673" width="7" style="266" bestFit="1" customWidth="1"/>
    <col min="6674" max="6674" width="12.42578125" style="266" bestFit="1" customWidth="1"/>
    <col min="6675" max="6675" width="7" style="266" bestFit="1" customWidth="1"/>
    <col min="6676" max="6676" width="13.5703125" style="266" bestFit="1" customWidth="1"/>
    <col min="6677" max="6677" width="8" style="266" customWidth="1"/>
    <col min="6678" max="6912" width="9.140625" style="266"/>
    <col min="6913" max="6913" width="5.7109375" style="266" customWidth="1"/>
    <col min="6914" max="6914" width="5.28515625" style="266" customWidth="1"/>
    <col min="6915" max="6915" width="4.85546875" style="266" customWidth="1"/>
    <col min="6916" max="6916" width="13.5703125" style="266" bestFit="1" customWidth="1"/>
    <col min="6917" max="6917" width="7" style="266" bestFit="1" customWidth="1"/>
    <col min="6918" max="6918" width="12.42578125" style="266" bestFit="1" customWidth="1"/>
    <col min="6919" max="6919" width="7" style="266" bestFit="1" customWidth="1"/>
    <col min="6920" max="6920" width="13.5703125" style="266" bestFit="1" customWidth="1"/>
    <col min="6921" max="6921" width="7" style="266" bestFit="1" customWidth="1"/>
    <col min="6922" max="6922" width="12.42578125" style="266" bestFit="1" customWidth="1"/>
    <col min="6923" max="6923" width="6" style="266" bestFit="1" customWidth="1"/>
    <col min="6924" max="6924" width="12.42578125" style="266" bestFit="1" customWidth="1"/>
    <col min="6925" max="6925" width="6" style="266" bestFit="1" customWidth="1"/>
    <col min="6926" max="6926" width="12.42578125" style="266" bestFit="1" customWidth="1"/>
    <col min="6927" max="6927" width="6.5703125" style="266" bestFit="1" customWidth="1"/>
    <col min="6928" max="6928" width="13.5703125" style="266" bestFit="1" customWidth="1"/>
    <col min="6929" max="6929" width="7" style="266" bestFit="1" customWidth="1"/>
    <col min="6930" max="6930" width="12.42578125" style="266" bestFit="1" customWidth="1"/>
    <col min="6931" max="6931" width="7" style="266" bestFit="1" customWidth="1"/>
    <col min="6932" max="6932" width="13.5703125" style="266" bestFit="1" customWidth="1"/>
    <col min="6933" max="6933" width="8" style="266" customWidth="1"/>
    <col min="6934" max="7168" width="9.140625" style="266"/>
    <col min="7169" max="7169" width="5.7109375" style="266" customWidth="1"/>
    <col min="7170" max="7170" width="5.28515625" style="266" customWidth="1"/>
    <col min="7171" max="7171" width="4.85546875" style="266" customWidth="1"/>
    <col min="7172" max="7172" width="13.5703125" style="266" bestFit="1" customWidth="1"/>
    <col min="7173" max="7173" width="7" style="266" bestFit="1" customWidth="1"/>
    <col min="7174" max="7174" width="12.42578125" style="266" bestFit="1" customWidth="1"/>
    <col min="7175" max="7175" width="7" style="266" bestFit="1" customWidth="1"/>
    <col min="7176" max="7176" width="13.5703125" style="266" bestFit="1" customWidth="1"/>
    <col min="7177" max="7177" width="7" style="266" bestFit="1" customWidth="1"/>
    <col min="7178" max="7178" width="12.42578125" style="266" bestFit="1" customWidth="1"/>
    <col min="7179" max="7179" width="6" style="266" bestFit="1" customWidth="1"/>
    <col min="7180" max="7180" width="12.42578125" style="266" bestFit="1" customWidth="1"/>
    <col min="7181" max="7181" width="6" style="266" bestFit="1" customWidth="1"/>
    <col min="7182" max="7182" width="12.42578125" style="266" bestFit="1" customWidth="1"/>
    <col min="7183" max="7183" width="6.5703125" style="266" bestFit="1" customWidth="1"/>
    <col min="7184" max="7184" width="13.5703125" style="266" bestFit="1" customWidth="1"/>
    <col min="7185" max="7185" width="7" style="266" bestFit="1" customWidth="1"/>
    <col min="7186" max="7186" width="12.42578125" style="266" bestFit="1" customWidth="1"/>
    <col min="7187" max="7187" width="7" style="266" bestFit="1" customWidth="1"/>
    <col min="7188" max="7188" width="13.5703125" style="266" bestFit="1" customWidth="1"/>
    <col min="7189" max="7189" width="8" style="266" customWidth="1"/>
    <col min="7190" max="7424" width="9.140625" style="266"/>
    <col min="7425" max="7425" width="5.7109375" style="266" customWidth="1"/>
    <col min="7426" max="7426" width="5.28515625" style="266" customWidth="1"/>
    <col min="7427" max="7427" width="4.85546875" style="266" customWidth="1"/>
    <col min="7428" max="7428" width="13.5703125" style="266" bestFit="1" customWidth="1"/>
    <col min="7429" max="7429" width="7" style="266" bestFit="1" customWidth="1"/>
    <col min="7430" max="7430" width="12.42578125" style="266" bestFit="1" customWidth="1"/>
    <col min="7431" max="7431" width="7" style="266" bestFit="1" customWidth="1"/>
    <col min="7432" max="7432" width="13.5703125" style="266" bestFit="1" customWidth="1"/>
    <col min="7433" max="7433" width="7" style="266" bestFit="1" customWidth="1"/>
    <col min="7434" max="7434" width="12.42578125" style="266" bestFit="1" customWidth="1"/>
    <col min="7435" max="7435" width="6" style="266" bestFit="1" customWidth="1"/>
    <col min="7436" max="7436" width="12.42578125" style="266" bestFit="1" customWidth="1"/>
    <col min="7437" max="7437" width="6" style="266" bestFit="1" customWidth="1"/>
    <col min="7438" max="7438" width="12.42578125" style="266" bestFit="1" customWidth="1"/>
    <col min="7439" max="7439" width="6.5703125" style="266" bestFit="1" customWidth="1"/>
    <col min="7440" max="7440" width="13.5703125" style="266" bestFit="1" customWidth="1"/>
    <col min="7441" max="7441" width="7" style="266" bestFit="1" customWidth="1"/>
    <col min="7442" max="7442" width="12.42578125" style="266" bestFit="1" customWidth="1"/>
    <col min="7443" max="7443" width="7" style="266" bestFit="1" customWidth="1"/>
    <col min="7444" max="7444" width="13.5703125" style="266" bestFit="1" customWidth="1"/>
    <col min="7445" max="7445" width="8" style="266" customWidth="1"/>
    <col min="7446" max="7680" width="9.140625" style="266"/>
    <col min="7681" max="7681" width="5.7109375" style="266" customWidth="1"/>
    <col min="7682" max="7682" width="5.28515625" style="266" customWidth="1"/>
    <col min="7683" max="7683" width="4.85546875" style="266" customWidth="1"/>
    <col min="7684" max="7684" width="13.5703125" style="266" bestFit="1" customWidth="1"/>
    <col min="7685" max="7685" width="7" style="266" bestFit="1" customWidth="1"/>
    <col min="7686" max="7686" width="12.42578125" style="266" bestFit="1" customWidth="1"/>
    <col min="7687" max="7687" width="7" style="266" bestFit="1" customWidth="1"/>
    <col min="7688" max="7688" width="13.5703125" style="266" bestFit="1" customWidth="1"/>
    <col min="7689" max="7689" width="7" style="266" bestFit="1" customWidth="1"/>
    <col min="7690" max="7690" width="12.42578125" style="266" bestFit="1" customWidth="1"/>
    <col min="7691" max="7691" width="6" style="266" bestFit="1" customWidth="1"/>
    <col min="7692" max="7692" width="12.42578125" style="266" bestFit="1" customWidth="1"/>
    <col min="7693" max="7693" width="6" style="266" bestFit="1" customWidth="1"/>
    <col min="7694" max="7694" width="12.42578125" style="266" bestFit="1" customWidth="1"/>
    <col min="7695" max="7695" width="6.5703125" style="266" bestFit="1" customWidth="1"/>
    <col min="7696" max="7696" width="13.5703125" style="266" bestFit="1" customWidth="1"/>
    <col min="7697" max="7697" width="7" style="266" bestFit="1" customWidth="1"/>
    <col min="7698" max="7698" width="12.42578125" style="266" bestFit="1" customWidth="1"/>
    <col min="7699" max="7699" width="7" style="266" bestFit="1" customWidth="1"/>
    <col min="7700" max="7700" width="13.5703125" style="266" bestFit="1" customWidth="1"/>
    <col min="7701" max="7701" width="8" style="266" customWidth="1"/>
    <col min="7702" max="7936" width="9.140625" style="266"/>
    <col min="7937" max="7937" width="5.7109375" style="266" customWidth="1"/>
    <col min="7938" max="7938" width="5.28515625" style="266" customWidth="1"/>
    <col min="7939" max="7939" width="4.85546875" style="266" customWidth="1"/>
    <col min="7940" max="7940" width="13.5703125" style="266" bestFit="1" customWidth="1"/>
    <col min="7941" max="7941" width="7" style="266" bestFit="1" customWidth="1"/>
    <col min="7942" max="7942" width="12.42578125" style="266" bestFit="1" customWidth="1"/>
    <col min="7943" max="7943" width="7" style="266" bestFit="1" customWidth="1"/>
    <col min="7944" max="7944" width="13.5703125" style="266" bestFit="1" customWidth="1"/>
    <col min="7945" max="7945" width="7" style="266" bestFit="1" customWidth="1"/>
    <col min="7946" max="7946" width="12.42578125" style="266" bestFit="1" customWidth="1"/>
    <col min="7947" max="7947" width="6" style="266" bestFit="1" customWidth="1"/>
    <col min="7948" max="7948" width="12.42578125" style="266" bestFit="1" customWidth="1"/>
    <col min="7949" max="7949" width="6" style="266" bestFit="1" customWidth="1"/>
    <col min="7950" max="7950" width="12.42578125" style="266" bestFit="1" customWidth="1"/>
    <col min="7951" max="7951" width="6.5703125" style="266" bestFit="1" customWidth="1"/>
    <col min="7952" max="7952" width="13.5703125" style="266" bestFit="1" customWidth="1"/>
    <col min="7953" max="7953" width="7" style="266" bestFit="1" customWidth="1"/>
    <col min="7954" max="7954" width="12.42578125" style="266" bestFit="1" customWidth="1"/>
    <col min="7955" max="7955" width="7" style="266" bestFit="1" customWidth="1"/>
    <col min="7956" max="7956" width="13.5703125" style="266" bestFit="1" customWidth="1"/>
    <col min="7957" max="7957" width="8" style="266" customWidth="1"/>
    <col min="7958" max="8192" width="9.140625" style="266"/>
    <col min="8193" max="8193" width="5.7109375" style="266" customWidth="1"/>
    <col min="8194" max="8194" width="5.28515625" style="266" customWidth="1"/>
    <col min="8195" max="8195" width="4.85546875" style="266" customWidth="1"/>
    <col min="8196" max="8196" width="13.5703125" style="266" bestFit="1" customWidth="1"/>
    <col min="8197" max="8197" width="7" style="266" bestFit="1" customWidth="1"/>
    <col min="8198" max="8198" width="12.42578125" style="266" bestFit="1" customWidth="1"/>
    <col min="8199" max="8199" width="7" style="266" bestFit="1" customWidth="1"/>
    <col min="8200" max="8200" width="13.5703125" style="266" bestFit="1" customWidth="1"/>
    <col min="8201" max="8201" width="7" style="266" bestFit="1" customWidth="1"/>
    <col min="8202" max="8202" width="12.42578125" style="266" bestFit="1" customWidth="1"/>
    <col min="8203" max="8203" width="6" style="266" bestFit="1" customWidth="1"/>
    <col min="8204" max="8204" width="12.42578125" style="266" bestFit="1" customWidth="1"/>
    <col min="8205" max="8205" width="6" style="266" bestFit="1" customWidth="1"/>
    <col min="8206" max="8206" width="12.42578125" style="266" bestFit="1" customWidth="1"/>
    <col min="8207" max="8207" width="6.5703125" style="266" bestFit="1" customWidth="1"/>
    <col min="8208" max="8208" width="13.5703125" style="266" bestFit="1" customWidth="1"/>
    <col min="8209" max="8209" width="7" style="266" bestFit="1" customWidth="1"/>
    <col min="8210" max="8210" width="12.42578125" style="266" bestFit="1" customWidth="1"/>
    <col min="8211" max="8211" width="7" style="266" bestFit="1" customWidth="1"/>
    <col min="8212" max="8212" width="13.5703125" style="266" bestFit="1" customWidth="1"/>
    <col min="8213" max="8213" width="8" style="266" customWidth="1"/>
    <col min="8214" max="8448" width="9.140625" style="266"/>
    <col min="8449" max="8449" width="5.7109375" style="266" customWidth="1"/>
    <col min="8450" max="8450" width="5.28515625" style="266" customWidth="1"/>
    <col min="8451" max="8451" width="4.85546875" style="266" customWidth="1"/>
    <col min="8452" max="8452" width="13.5703125" style="266" bestFit="1" customWidth="1"/>
    <col min="8453" max="8453" width="7" style="266" bestFit="1" customWidth="1"/>
    <col min="8454" max="8454" width="12.42578125" style="266" bestFit="1" customWidth="1"/>
    <col min="8455" max="8455" width="7" style="266" bestFit="1" customWidth="1"/>
    <col min="8456" max="8456" width="13.5703125" style="266" bestFit="1" customWidth="1"/>
    <col min="8457" max="8457" width="7" style="266" bestFit="1" customWidth="1"/>
    <col min="8458" max="8458" width="12.42578125" style="266" bestFit="1" customWidth="1"/>
    <col min="8459" max="8459" width="6" style="266" bestFit="1" customWidth="1"/>
    <col min="8460" max="8460" width="12.42578125" style="266" bestFit="1" customWidth="1"/>
    <col min="8461" max="8461" width="6" style="266" bestFit="1" customWidth="1"/>
    <col min="8462" max="8462" width="12.42578125" style="266" bestFit="1" customWidth="1"/>
    <col min="8463" max="8463" width="6.5703125" style="266" bestFit="1" customWidth="1"/>
    <col min="8464" max="8464" width="13.5703125" style="266" bestFit="1" customWidth="1"/>
    <col min="8465" max="8465" width="7" style="266" bestFit="1" customWidth="1"/>
    <col min="8466" max="8466" width="12.42578125" style="266" bestFit="1" customWidth="1"/>
    <col min="8467" max="8467" width="7" style="266" bestFit="1" customWidth="1"/>
    <col min="8468" max="8468" width="13.5703125" style="266" bestFit="1" customWidth="1"/>
    <col min="8469" max="8469" width="8" style="266" customWidth="1"/>
    <col min="8470" max="8704" width="9.140625" style="266"/>
    <col min="8705" max="8705" width="5.7109375" style="266" customWidth="1"/>
    <col min="8706" max="8706" width="5.28515625" style="266" customWidth="1"/>
    <col min="8707" max="8707" width="4.85546875" style="266" customWidth="1"/>
    <col min="8708" max="8708" width="13.5703125" style="266" bestFit="1" customWidth="1"/>
    <col min="8709" max="8709" width="7" style="266" bestFit="1" customWidth="1"/>
    <col min="8710" max="8710" width="12.42578125" style="266" bestFit="1" customWidth="1"/>
    <col min="8711" max="8711" width="7" style="266" bestFit="1" customWidth="1"/>
    <col min="8712" max="8712" width="13.5703125" style="266" bestFit="1" customWidth="1"/>
    <col min="8713" max="8713" width="7" style="266" bestFit="1" customWidth="1"/>
    <col min="8714" max="8714" width="12.42578125" style="266" bestFit="1" customWidth="1"/>
    <col min="8715" max="8715" width="6" style="266" bestFit="1" customWidth="1"/>
    <col min="8716" max="8716" width="12.42578125" style="266" bestFit="1" customWidth="1"/>
    <col min="8717" max="8717" width="6" style="266" bestFit="1" customWidth="1"/>
    <col min="8718" max="8718" width="12.42578125" style="266" bestFit="1" customWidth="1"/>
    <col min="8719" max="8719" width="6.5703125" style="266" bestFit="1" customWidth="1"/>
    <col min="8720" max="8720" width="13.5703125" style="266" bestFit="1" customWidth="1"/>
    <col min="8721" max="8721" width="7" style="266" bestFit="1" customWidth="1"/>
    <col min="8722" max="8722" width="12.42578125" style="266" bestFit="1" customWidth="1"/>
    <col min="8723" max="8723" width="7" style="266" bestFit="1" customWidth="1"/>
    <col min="8724" max="8724" width="13.5703125" style="266" bestFit="1" customWidth="1"/>
    <col min="8725" max="8725" width="8" style="266" customWidth="1"/>
    <col min="8726" max="8960" width="9.140625" style="266"/>
    <col min="8961" max="8961" width="5.7109375" style="266" customWidth="1"/>
    <col min="8962" max="8962" width="5.28515625" style="266" customWidth="1"/>
    <col min="8963" max="8963" width="4.85546875" style="266" customWidth="1"/>
    <col min="8964" max="8964" width="13.5703125" style="266" bestFit="1" customWidth="1"/>
    <col min="8965" max="8965" width="7" style="266" bestFit="1" customWidth="1"/>
    <col min="8966" max="8966" width="12.42578125" style="266" bestFit="1" customWidth="1"/>
    <col min="8967" max="8967" width="7" style="266" bestFit="1" customWidth="1"/>
    <col min="8968" max="8968" width="13.5703125" style="266" bestFit="1" customWidth="1"/>
    <col min="8969" max="8969" width="7" style="266" bestFit="1" customWidth="1"/>
    <col min="8970" max="8970" width="12.42578125" style="266" bestFit="1" customWidth="1"/>
    <col min="8971" max="8971" width="6" style="266" bestFit="1" customWidth="1"/>
    <col min="8972" max="8972" width="12.42578125" style="266" bestFit="1" customWidth="1"/>
    <col min="8973" max="8973" width="6" style="266" bestFit="1" customWidth="1"/>
    <col min="8974" max="8974" width="12.42578125" style="266" bestFit="1" customWidth="1"/>
    <col min="8975" max="8975" width="6.5703125" style="266" bestFit="1" customWidth="1"/>
    <col min="8976" max="8976" width="13.5703125" style="266" bestFit="1" customWidth="1"/>
    <col min="8977" max="8977" width="7" style="266" bestFit="1" customWidth="1"/>
    <col min="8978" max="8978" width="12.42578125" style="266" bestFit="1" customWidth="1"/>
    <col min="8979" max="8979" width="7" style="266" bestFit="1" customWidth="1"/>
    <col min="8980" max="8980" width="13.5703125" style="266" bestFit="1" customWidth="1"/>
    <col min="8981" max="8981" width="8" style="266" customWidth="1"/>
    <col min="8982" max="9216" width="9.140625" style="266"/>
    <col min="9217" max="9217" width="5.7109375" style="266" customWidth="1"/>
    <col min="9218" max="9218" width="5.28515625" style="266" customWidth="1"/>
    <col min="9219" max="9219" width="4.85546875" style="266" customWidth="1"/>
    <col min="9220" max="9220" width="13.5703125" style="266" bestFit="1" customWidth="1"/>
    <col min="9221" max="9221" width="7" style="266" bestFit="1" customWidth="1"/>
    <col min="9222" max="9222" width="12.42578125" style="266" bestFit="1" customWidth="1"/>
    <col min="9223" max="9223" width="7" style="266" bestFit="1" customWidth="1"/>
    <col min="9224" max="9224" width="13.5703125" style="266" bestFit="1" customWidth="1"/>
    <col min="9225" max="9225" width="7" style="266" bestFit="1" customWidth="1"/>
    <col min="9226" max="9226" width="12.42578125" style="266" bestFit="1" customWidth="1"/>
    <col min="9227" max="9227" width="6" style="266" bestFit="1" customWidth="1"/>
    <col min="9228" max="9228" width="12.42578125" style="266" bestFit="1" customWidth="1"/>
    <col min="9229" max="9229" width="6" style="266" bestFit="1" customWidth="1"/>
    <col min="9230" max="9230" width="12.42578125" style="266" bestFit="1" customWidth="1"/>
    <col min="9231" max="9231" width="6.5703125" style="266" bestFit="1" customWidth="1"/>
    <col min="9232" max="9232" width="13.5703125" style="266" bestFit="1" customWidth="1"/>
    <col min="9233" max="9233" width="7" style="266" bestFit="1" customWidth="1"/>
    <col min="9234" max="9234" width="12.42578125" style="266" bestFit="1" customWidth="1"/>
    <col min="9235" max="9235" width="7" style="266" bestFit="1" customWidth="1"/>
    <col min="9236" max="9236" width="13.5703125" style="266" bestFit="1" customWidth="1"/>
    <col min="9237" max="9237" width="8" style="266" customWidth="1"/>
    <col min="9238" max="9472" width="9.140625" style="266"/>
    <col min="9473" max="9473" width="5.7109375" style="266" customWidth="1"/>
    <col min="9474" max="9474" width="5.28515625" style="266" customWidth="1"/>
    <col min="9475" max="9475" width="4.85546875" style="266" customWidth="1"/>
    <col min="9476" max="9476" width="13.5703125" style="266" bestFit="1" customWidth="1"/>
    <col min="9477" max="9477" width="7" style="266" bestFit="1" customWidth="1"/>
    <col min="9478" max="9478" width="12.42578125" style="266" bestFit="1" customWidth="1"/>
    <col min="9479" max="9479" width="7" style="266" bestFit="1" customWidth="1"/>
    <col min="9480" max="9480" width="13.5703125" style="266" bestFit="1" customWidth="1"/>
    <col min="9481" max="9481" width="7" style="266" bestFit="1" customWidth="1"/>
    <col min="9482" max="9482" width="12.42578125" style="266" bestFit="1" customWidth="1"/>
    <col min="9483" max="9483" width="6" style="266" bestFit="1" customWidth="1"/>
    <col min="9484" max="9484" width="12.42578125" style="266" bestFit="1" customWidth="1"/>
    <col min="9485" max="9485" width="6" style="266" bestFit="1" customWidth="1"/>
    <col min="9486" max="9486" width="12.42578125" style="266" bestFit="1" customWidth="1"/>
    <col min="9487" max="9487" width="6.5703125" style="266" bestFit="1" customWidth="1"/>
    <col min="9488" max="9488" width="13.5703125" style="266" bestFit="1" customWidth="1"/>
    <col min="9489" max="9489" width="7" style="266" bestFit="1" customWidth="1"/>
    <col min="9490" max="9490" width="12.42578125" style="266" bestFit="1" customWidth="1"/>
    <col min="9491" max="9491" width="7" style="266" bestFit="1" customWidth="1"/>
    <col min="9492" max="9492" width="13.5703125" style="266" bestFit="1" customWidth="1"/>
    <col min="9493" max="9493" width="8" style="266" customWidth="1"/>
    <col min="9494" max="9728" width="9.140625" style="266"/>
    <col min="9729" max="9729" width="5.7109375" style="266" customWidth="1"/>
    <col min="9730" max="9730" width="5.28515625" style="266" customWidth="1"/>
    <col min="9731" max="9731" width="4.85546875" style="266" customWidth="1"/>
    <col min="9732" max="9732" width="13.5703125" style="266" bestFit="1" customWidth="1"/>
    <col min="9733" max="9733" width="7" style="266" bestFit="1" customWidth="1"/>
    <col min="9734" max="9734" width="12.42578125" style="266" bestFit="1" customWidth="1"/>
    <col min="9735" max="9735" width="7" style="266" bestFit="1" customWidth="1"/>
    <col min="9736" max="9736" width="13.5703125" style="266" bestFit="1" customWidth="1"/>
    <col min="9737" max="9737" width="7" style="266" bestFit="1" customWidth="1"/>
    <col min="9738" max="9738" width="12.42578125" style="266" bestFit="1" customWidth="1"/>
    <col min="9739" max="9739" width="6" style="266" bestFit="1" customWidth="1"/>
    <col min="9740" max="9740" width="12.42578125" style="266" bestFit="1" customWidth="1"/>
    <col min="9741" max="9741" width="6" style="266" bestFit="1" customWidth="1"/>
    <col min="9742" max="9742" width="12.42578125" style="266" bestFit="1" customWidth="1"/>
    <col min="9743" max="9743" width="6.5703125" style="266" bestFit="1" customWidth="1"/>
    <col min="9744" max="9744" width="13.5703125" style="266" bestFit="1" customWidth="1"/>
    <col min="9745" max="9745" width="7" style="266" bestFit="1" customWidth="1"/>
    <col min="9746" max="9746" width="12.42578125" style="266" bestFit="1" customWidth="1"/>
    <col min="9747" max="9747" width="7" style="266" bestFit="1" customWidth="1"/>
    <col min="9748" max="9748" width="13.5703125" style="266" bestFit="1" customWidth="1"/>
    <col min="9749" max="9749" width="8" style="266" customWidth="1"/>
    <col min="9750" max="9984" width="9.140625" style="266"/>
    <col min="9985" max="9985" width="5.7109375" style="266" customWidth="1"/>
    <col min="9986" max="9986" width="5.28515625" style="266" customWidth="1"/>
    <col min="9987" max="9987" width="4.85546875" style="266" customWidth="1"/>
    <col min="9988" max="9988" width="13.5703125" style="266" bestFit="1" customWidth="1"/>
    <col min="9989" max="9989" width="7" style="266" bestFit="1" customWidth="1"/>
    <col min="9990" max="9990" width="12.42578125" style="266" bestFit="1" customWidth="1"/>
    <col min="9991" max="9991" width="7" style="266" bestFit="1" customWidth="1"/>
    <col min="9992" max="9992" width="13.5703125" style="266" bestFit="1" customWidth="1"/>
    <col min="9993" max="9993" width="7" style="266" bestFit="1" customWidth="1"/>
    <col min="9994" max="9994" width="12.42578125" style="266" bestFit="1" customWidth="1"/>
    <col min="9995" max="9995" width="6" style="266" bestFit="1" customWidth="1"/>
    <col min="9996" max="9996" width="12.42578125" style="266" bestFit="1" customWidth="1"/>
    <col min="9997" max="9997" width="6" style="266" bestFit="1" customWidth="1"/>
    <col min="9998" max="9998" width="12.42578125" style="266" bestFit="1" customWidth="1"/>
    <col min="9999" max="9999" width="6.5703125" style="266" bestFit="1" customWidth="1"/>
    <col min="10000" max="10000" width="13.5703125" style="266" bestFit="1" customWidth="1"/>
    <col min="10001" max="10001" width="7" style="266" bestFit="1" customWidth="1"/>
    <col min="10002" max="10002" width="12.42578125" style="266" bestFit="1" customWidth="1"/>
    <col min="10003" max="10003" width="7" style="266" bestFit="1" customWidth="1"/>
    <col min="10004" max="10004" width="13.5703125" style="266" bestFit="1" customWidth="1"/>
    <col min="10005" max="10005" width="8" style="266" customWidth="1"/>
    <col min="10006" max="10240" width="9.140625" style="266"/>
    <col min="10241" max="10241" width="5.7109375" style="266" customWidth="1"/>
    <col min="10242" max="10242" width="5.28515625" style="266" customWidth="1"/>
    <col min="10243" max="10243" width="4.85546875" style="266" customWidth="1"/>
    <col min="10244" max="10244" width="13.5703125" style="266" bestFit="1" customWidth="1"/>
    <col min="10245" max="10245" width="7" style="266" bestFit="1" customWidth="1"/>
    <col min="10246" max="10246" width="12.42578125" style="266" bestFit="1" customWidth="1"/>
    <col min="10247" max="10247" width="7" style="266" bestFit="1" customWidth="1"/>
    <col min="10248" max="10248" width="13.5703125" style="266" bestFit="1" customWidth="1"/>
    <col min="10249" max="10249" width="7" style="266" bestFit="1" customWidth="1"/>
    <col min="10250" max="10250" width="12.42578125" style="266" bestFit="1" customWidth="1"/>
    <col min="10251" max="10251" width="6" style="266" bestFit="1" customWidth="1"/>
    <col min="10252" max="10252" width="12.42578125" style="266" bestFit="1" customWidth="1"/>
    <col min="10253" max="10253" width="6" style="266" bestFit="1" customWidth="1"/>
    <col min="10254" max="10254" width="12.42578125" style="266" bestFit="1" customWidth="1"/>
    <col min="10255" max="10255" width="6.5703125" style="266" bestFit="1" customWidth="1"/>
    <col min="10256" max="10256" width="13.5703125" style="266" bestFit="1" customWidth="1"/>
    <col min="10257" max="10257" width="7" style="266" bestFit="1" customWidth="1"/>
    <col min="10258" max="10258" width="12.42578125" style="266" bestFit="1" customWidth="1"/>
    <col min="10259" max="10259" width="7" style="266" bestFit="1" customWidth="1"/>
    <col min="10260" max="10260" width="13.5703125" style="266" bestFit="1" customWidth="1"/>
    <col min="10261" max="10261" width="8" style="266" customWidth="1"/>
    <col min="10262" max="10496" width="9.140625" style="266"/>
    <col min="10497" max="10497" width="5.7109375" style="266" customWidth="1"/>
    <col min="10498" max="10498" width="5.28515625" style="266" customWidth="1"/>
    <col min="10499" max="10499" width="4.85546875" style="266" customWidth="1"/>
    <col min="10500" max="10500" width="13.5703125" style="266" bestFit="1" customWidth="1"/>
    <col min="10501" max="10501" width="7" style="266" bestFit="1" customWidth="1"/>
    <col min="10502" max="10502" width="12.42578125" style="266" bestFit="1" customWidth="1"/>
    <col min="10503" max="10503" width="7" style="266" bestFit="1" customWidth="1"/>
    <col min="10504" max="10504" width="13.5703125" style="266" bestFit="1" customWidth="1"/>
    <col min="10505" max="10505" width="7" style="266" bestFit="1" customWidth="1"/>
    <col min="10506" max="10506" width="12.42578125" style="266" bestFit="1" customWidth="1"/>
    <col min="10507" max="10507" width="6" style="266" bestFit="1" customWidth="1"/>
    <col min="10508" max="10508" width="12.42578125" style="266" bestFit="1" customWidth="1"/>
    <col min="10509" max="10509" width="6" style="266" bestFit="1" customWidth="1"/>
    <col min="10510" max="10510" width="12.42578125" style="266" bestFit="1" customWidth="1"/>
    <col min="10511" max="10511" width="6.5703125" style="266" bestFit="1" customWidth="1"/>
    <col min="10512" max="10512" width="13.5703125" style="266" bestFit="1" customWidth="1"/>
    <col min="10513" max="10513" width="7" style="266" bestFit="1" customWidth="1"/>
    <col min="10514" max="10514" width="12.42578125" style="266" bestFit="1" customWidth="1"/>
    <col min="10515" max="10515" width="7" style="266" bestFit="1" customWidth="1"/>
    <col min="10516" max="10516" width="13.5703125" style="266" bestFit="1" customWidth="1"/>
    <col min="10517" max="10517" width="8" style="266" customWidth="1"/>
    <col min="10518" max="10752" width="9.140625" style="266"/>
    <col min="10753" max="10753" width="5.7109375" style="266" customWidth="1"/>
    <col min="10754" max="10754" width="5.28515625" style="266" customWidth="1"/>
    <col min="10755" max="10755" width="4.85546875" style="266" customWidth="1"/>
    <col min="10756" max="10756" width="13.5703125" style="266" bestFit="1" customWidth="1"/>
    <col min="10757" max="10757" width="7" style="266" bestFit="1" customWidth="1"/>
    <col min="10758" max="10758" width="12.42578125" style="266" bestFit="1" customWidth="1"/>
    <col min="10759" max="10759" width="7" style="266" bestFit="1" customWidth="1"/>
    <col min="10760" max="10760" width="13.5703125" style="266" bestFit="1" customWidth="1"/>
    <col min="10761" max="10761" width="7" style="266" bestFit="1" customWidth="1"/>
    <col min="10762" max="10762" width="12.42578125" style="266" bestFit="1" customWidth="1"/>
    <col min="10763" max="10763" width="6" style="266" bestFit="1" customWidth="1"/>
    <col min="10764" max="10764" width="12.42578125" style="266" bestFit="1" customWidth="1"/>
    <col min="10765" max="10765" width="6" style="266" bestFit="1" customWidth="1"/>
    <col min="10766" max="10766" width="12.42578125" style="266" bestFit="1" customWidth="1"/>
    <col min="10767" max="10767" width="6.5703125" style="266" bestFit="1" customWidth="1"/>
    <col min="10768" max="10768" width="13.5703125" style="266" bestFit="1" customWidth="1"/>
    <col min="10769" max="10769" width="7" style="266" bestFit="1" customWidth="1"/>
    <col min="10770" max="10770" width="12.42578125" style="266" bestFit="1" customWidth="1"/>
    <col min="10771" max="10771" width="7" style="266" bestFit="1" customWidth="1"/>
    <col min="10772" max="10772" width="13.5703125" style="266" bestFit="1" customWidth="1"/>
    <col min="10773" max="10773" width="8" style="266" customWidth="1"/>
    <col min="10774" max="11008" width="9.140625" style="266"/>
    <col min="11009" max="11009" width="5.7109375" style="266" customWidth="1"/>
    <col min="11010" max="11010" width="5.28515625" style="266" customWidth="1"/>
    <col min="11011" max="11011" width="4.85546875" style="266" customWidth="1"/>
    <col min="11012" max="11012" width="13.5703125" style="266" bestFit="1" customWidth="1"/>
    <col min="11013" max="11013" width="7" style="266" bestFit="1" customWidth="1"/>
    <col min="11014" max="11014" width="12.42578125" style="266" bestFit="1" customWidth="1"/>
    <col min="11015" max="11015" width="7" style="266" bestFit="1" customWidth="1"/>
    <col min="11016" max="11016" width="13.5703125" style="266" bestFit="1" customWidth="1"/>
    <col min="11017" max="11017" width="7" style="266" bestFit="1" customWidth="1"/>
    <col min="11018" max="11018" width="12.42578125" style="266" bestFit="1" customWidth="1"/>
    <col min="11019" max="11019" width="6" style="266" bestFit="1" customWidth="1"/>
    <col min="11020" max="11020" width="12.42578125" style="266" bestFit="1" customWidth="1"/>
    <col min="11021" max="11021" width="6" style="266" bestFit="1" customWidth="1"/>
    <col min="11022" max="11022" width="12.42578125" style="266" bestFit="1" customWidth="1"/>
    <col min="11023" max="11023" width="6.5703125" style="266" bestFit="1" customWidth="1"/>
    <col min="11024" max="11024" width="13.5703125" style="266" bestFit="1" customWidth="1"/>
    <col min="11025" max="11025" width="7" style="266" bestFit="1" customWidth="1"/>
    <col min="11026" max="11026" width="12.42578125" style="266" bestFit="1" customWidth="1"/>
    <col min="11027" max="11027" width="7" style="266" bestFit="1" customWidth="1"/>
    <col min="11028" max="11028" width="13.5703125" style="266" bestFit="1" customWidth="1"/>
    <col min="11029" max="11029" width="8" style="266" customWidth="1"/>
    <col min="11030" max="11264" width="9.140625" style="266"/>
    <col min="11265" max="11265" width="5.7109375" style="266" customWidth="1"/>
    <col min="11266" max="11266" width="5.28515625" style="266" customWidth="1"/>
    <col min="11267" max="11267" width="4.85546875" style="266" customWidth="1"/>
    <col min="11268" max="11268" width="13.5703125" style="266" bestFit="1" customWidth="1"/>
    <col min="11269" max="11269" width="7" style="266" bestFit="1" customWidth="1"/>
    <col min="11270" max="11270" width="12.42578125" style="266" bestFit="1" customWidth="1"/>
    <col min="11271" max="11271" width="7" style="266" bestFit="1" customWidth="1"/>
    <col min="11272" max="11272" width="13.5703125" style="266" bestFit="1" customWidth="1"/>
    <col min="11273" max="11273" width="7" style="266" bestFit="1" customWidth="1"/>
    <col min="11274" max="11274" width="12.42578125" style="266" bestFit="1" customWidth="1"/>
    <col min="11275" max="11275" width="6" style="266" bestFit="1" customWidth="1"/>
    <col min="11276" max="11276" width="12.42578125" style="266" bestFit="1" customWidth="1"/>
    <col min="11277" max="11277" width="6" style="266" bestFit="1" customWidth="1"/>
    <col min="11278" max="11278" width="12.42578125" style="266" bestFit="1" customWidth="1"/>
    <col min="11279" max="11279" width="6.5703125" style="266" bestFit="1" customWidth="1"/>
    <col min="11280" max="11280" width="13.5703125" style="266" bestFit="1" customWidth="1"/>
    <col min="11281" max="11281" width="7" style="266" bestFit="1" customWidth="1"/>
    <col min="11282" max="11282" width="12.42578125" style="266" bestFit="1" customWidth="1"/>
    <col min="11283" max="11283" width="7" style="266" bestFit="1" customWidth="1"/>
    <col min="11284" max="11284" width="13.5703125" style="266" bestFit="1" customWidth="1"/>
    <col min="11285" max="11285" width="8" style="266" customWidth="1"/>
    <col min="11286" max="11520" width="9.140625" style="266"/>
    <col min="11521" max="11521" width="5.7109375" style="266" customWidth="1"/>
    <col min="11522" max="11522" width="5.28515625" style="266" customWidth="1"/>
    <col min="11523" max="11523" width="4.85546875" style="266" customWidth="1"/>
    <col min="11524" max="11524" width="13.5703125" style="266" bestFit="1" customWidth="1"/>
    <col min="11525" max="11525" width="7" style="266" bestFit="1" customWidth="1"/>
    <col min="11526" max="11526" width="12.42578125" style="266" bestFit="1" customWidth="1"/>
    <col min="11527" max="11527" width="7" style="266" bestFit="1" customWidth="1"/>
    <col min="11528" max="11528" width="13.5703125" style="266" bestFit="1" customWidth="1"/>
    <col min="11529" max="11529" width="7" style="266" bestFit="1" customWidth="1"/>
    <col min="11530" max="11530" width="12.42578125" style="266" bestFit="1" customWidth="1"/>
    <col min="11531" max="11531" width="6" style="266" bestFit="1" customWidth="1"/>
    <col min="11532" max="11532" width="12.42578125" style="266" bestFit="1" customWidth="1"/>
    <col min="11533" max="11533" width="6" style="266" bestFit="1" customWidth="1"/>
    <col min="11534" max="11534" width="12.42578125" style="266" bestFit="1" customWidth="1"/>
    <col min="11535" max="11535" width="6.5703125" style="266" bestFit="1" customWidth="1"/>
    <col min="11536" max="11536" width="13.5703125" style="266" bestFit="1" customWidth="1"/>
    <col min="11537" max="11537" width="7" style="266" bestFit="1" customWidth="1"/>
    <col min="11538" max="11538" width="12.42578125" style="266" bestFit="1" customWidth="1"/>
    <col min="11539" max="11539" width="7" style="266" bestFit="1" customWidth="1"/>
    <col min="11540" max="11540" width="13.5703125" style="266" bestFit="1" customWidth="1"/>
    <col min="11541" max="11541" width="8" style="266" customWidth="1"/>
    <col min="11542" max="11776" width="9.140625" style="266"/>
    <col min="11777" max="11777" width="5.7109375" style="266" customWidth="1"/>
    <col min="11778" max="11778" width="5.28515625" style="266" customWidth="1"/>
    <col min="11779" max="11779" width="4.85546875" style="266" customWidth="1"/>
    <col min="11780" max="11780" width="13.5703125" style="266" bestFit="1" customWidth="1"/>
    <col min="11781" max="11781" width="7" style="266" bestFit="1" customWidth="1"/>
    <col min="11782" max="11782" width="12.42578125" style="266" bestFit="1" customWidth="1"/>
    <col min="11783" max="11783" width="7" style="266" bestFit="1" customWidth="1"/>
    <col min="11784" max="11784" width="13.5703125" style="266" bestFit="1" customWidth="1"/>
    <col min="11785" max="11785" width="7" style="266" bestFit="1" customWidth="1"/>
    <col min="11786" max="11786" width="12.42578125" style="266" bestFit="1" customWidth="1"/>
    <col min="11787" max="11787" width="6" style="266" bestFit="1" customWidth="1"/>
    <col min="11788" max="11788" width="12.42578125" style="266" bestFit="1" customWidth="1"/>
    <col min="11789" max="11789" width="6" style="266" bestFit="1" customWidth="1"/>
    <col min="11790" max="11790" width="12.42578125" style="266" bestFit="1" customWidth="1"/>
    <col min="11791" max="11791" width="6.5703125" style="266" bestFit="1" customWidth="1"/>
    <col min="11792" max="11792" width="13.5703125" style="266" bestFit="1" customWidth="1"/>
    <col min="11793" max="11793" width="7" style="266" bestFit="1" customWidth="1"/>
    <col min="11794" max="11794" width="12.42578125" style="266" bestFit="1" customWidth="1"/>
    <col min="11795" max="11795" width="7" style="266" bestFit="1" customWidth="1"/>
    <col min="11796" max="11796" width="13.5703125" style="266" bestFit="1" customWidth="1"/>
    <col min="11797" max="11797" width="8" style="266" customWidth="1"/>
    <col min="11798" max="12032" width="9.140625" style="266"/>
    <col min="12033" max="12033" width="5.7109375" style="266" customWidth="1"/>
    <col min="12034" max="12034" width="5.28515625" style="266" customWidth="1"/>
    <col min="12035" max="12035" width="4.85546875" style="266" customWidth="1"/>
    <col min="12036" max="12036" width="13.5703125" style="266" bestFit="1" customWidth="1"/>
    <col min="12037" max="12037" width="7" style="266" bestFit="1" customWidth="1"/>
    <col min="12038" max="12038" width="12.42578125" style="266" bestFit="1" customWidth="1"/>
    <col min="12039" max="12039" width="7" style="266" bestFit="1" customWidth="1"/>
    <col min="12040" max="12040" width="13.5703125" style="266" bestFit="1" customWidth="1"/>
    <col min="12041" max="12041" width="7" style="266" bestFit="1" customWidth="1"/>
    <col min="12042" max="12042" width="12.42578125" style="266" bestFit="1" customWidth="1"/>
    <col min="12043" max="12043" width="6" style="266" bestFit="1" customWidth="1"/>
    <col min="12044" max="12044" width="12.42578125" style="266" bestFit="1" customWidth="1"/>
    <col min="12045" max="12045" width="6" style="266" bestFit="1" customWidth="1"/>
    <col min="12046" max="12046" width="12.42578125" style="266" bestFit="1" customWidth="1"/>
    <col min="12047" max="12047" width="6.5703125" style="266" bestFit="1" customWidth="1"/>
    <col min="12048" max="12048" width="13.5703125" style="266" bestFit="1" customWidth="1"/>
    <col min="12049" max="12049" width="7" style="266" bestFit="1" customWidth="1"/>
    <col min="12050" max="12050" width="12.42578125" style="266" bestFit="1" customWidth="1"/>
    <col min="12051" max="12051" width="7" style="266" bestFit="1" customWidth="1"/>
    <col min="12052" max="12052" width="13.5703125" style="266" bestFit="1" customWidth="1"/>
    <col min="12053" max="12053" width="8" style="266" customWidth="1"/>
    <col min="12054" max="12288" width="9.140625" style="266"/>
    <col min="12289" max="12289" width="5.7109375" style="266" customWidth="1"/>
    <col min="12290" max="12290" width="5.28515625" style="266" customWidth="1"/>
    <col min="12291" max="12291" width="4.85546875" style="266" customWidth="1"/>
    <col min="12292" max="12292" width="13.5703125" style="266" bestFit="1" customWidth="1"/>
    <col min="12293" max="12293" width="7" style="266" bestFit="1" customWidth="1"/>
    <col min="12294" max="12294" width="12.42578125" style="266" bestFit="1" customWidth="1"/>
    <col min="12295" max="12295" width="7" style="266" bestFit="1" customWidth="1"/>
    <col min="12296" max="12296" width="13.5703125" style="266" bestFit="1" customWidth="1"/>
    <col min="12297" max="12297" width="7" style="266" bestFit="1" customWidth="1"/>
    <col min="12298" max="12298" width="12.42578125" style="266" bestFit="1" customWidth="1"/>
    <col min="12299" max="12299" width="6" style="266" bestFit="1" customWidth="1"/>
    <col min="12300" max="12300" width="12.42578125" style="266" bestFit="1" customWidth="1"/>
    <col min="12301" max="12301" width="6" style="266" bestFit="1" customWidth="1"/>
    <col min="12302" max="12302" width="12.42578125" style="266" bestFit="1" customWidth="1"/>
    <col min="12303" max="12303" width="6.5703125" style="266" bestFit="1" customWidth="1"/>
    <col min="12304" max="12304" width="13.5703125" style="266" bestFit="1" customWidth="1"/>
    <col min="12305" max="12305" width="7" style="266" bestFit="1" customWidth="1"/>
    <col min="12306" max="12306" width="12.42578125" style="266" bestFit="1" customWidth="1"/>
    <col min="12307" max="12307" width="7" style="266" bestFit="1" customWidth="1"/>
    <col min="12308" max="12308" width="13.5703125" style="266" bestFit="1" customWidth="1"/>
    <col min="12309" max="12309" width="8" style="266" customWidth="1"/>
    <col min="12310" max="12544" width="9.140625" style="266"/>
    <col min="12545" max="12545" width="5.7109375" style="266" customWidth="1"/>
    <col min="12546" max="12546" width="5.28515625" style="266" customWidth="1"/>
    <col min="12547" max="12547" width="4.85546875" style="266" customWidth="1"/>
    <col min="12548" max="12548" width="13.5703125" style="266" bestFit="1" customWidth="1"/>
    <col min="12549" max="12549" width="7" style="266" bestFit="1" customWidth="1"/>
    <col min="12550" max="12550" width="12.42578125" style="266" bestFit="1" customWidth="1"/>
    <col min="12551" max="12551" width="7" style="266" bestFit="1" customWidth="1"/>
    <col min="12552" max="12552" width="13.5703125" style="266" bestFit="1" customWidth="1"/>
    <col min="12553" max="12553" width="7" style="266" bestFit="1" customWidth="1"/>
    <col min="12554" max="12554" width="12.42578125" style="266" bestFit="1" customWidth="1"/>
    <col min="12555" max="12555" width="6" style="266" bestFit="1" customWidth="1"/>
    <col min="12556" max="12556" width="12.42578125" style="266" bestFit="1" customWidth="1"/>
    <col min="12557" max="12557" width="6" style="266" bestFit="1" customWidth="1"/>
    <col min="12558" max="12558" width="12.42578125" style="266" bestFit="1" customWidth="1"/>
    <col min="12559" max="12559" width="6.5703125" style="266" bestFit="1" customWidth="1"/>
    <col min="12560" max="12560" width="13.5703125" style="266" bestFit="1" customWidth="1"/>
    <col min="12561" max="12561" width="7" style="266" bestFit="1" customWidth="1"/>
    <col min="12562" max="12562" width="12.42578125" style="266" bestFit="1" customWidth="1"/>
    <col min="12563" max="12563" width="7" style="266" bestFit="1" customWidth="1"/>
    <col min="12564" max="12564" width="13.5703125" style="266" bestFit="1" customWidth="1"/>
    <col min="12565" max="12565" width="8" style="266" customWidth="1"/>
    <col min="12566" max="12800" width="9.140625" style="266"/>
    <col min="12801" max="12801" width="5.7109375" style="266" customWidth="1"/>
    <col min="12802" max="12802" width="5.28515625" style="266" customWidth="1"/>
    <col min="12803" max="12803" width="4.85546875" style="266" customWidth="1"/>
    <col min="12804" max="12804" width="13.5703125" style="266" bestFit="1" customWidth="1"/>
    <col min="12805" max="12805" width="7" style="266" bestFit="1" customWidth="1"/>
    <col min="12806" max="12806" width="12.42578125" style="266" bestFit="1" customWidth="1"/>
    <col min="12807" max="12807" width="7" style="266" bestFit="1" customWidth="1"/>
    <col min="12808" max="12808" width="13.5703125" style="266" bestFit="1" customWidth="1"/>
    <col min="12809" max="12809" width="7" style="266" bestFit="1" customWidth="1"/>
    <col min="12810" max="12810" width="12.42578125" style="266" bestFit="1" customWidth="1"/>
    <col min="12811" max="12811" width="6" style="266" bestFit="1" customWidth="1"/>
    <col min="12812" max="12812" width="12.42578125" style="266" bestFit="1" customWidth="1"/>
    <col min="12813" max="12813" width="6" style="266" bestFit="1" customWidth="1"/>
    <col min="12814" max="12814" width="12.42578125" style="266" bestFit="1" customWidth="1"/>
    <col min="12815" max="12815" width="6.5703125" style="266" bestFit="1" customWidth="1"/>
    <col min="12816" max="12816" width="13.5703125" style="266" bestFit="1" customWidth="1"/>
    <col min="12817" max="12817" width="7" style="266" bestFit="1" customWidth="1"/>
    <col min="12818" max="12818" width="12.42578125" style="266" bestFit="1" customWidth="1"/>
    <col min="12819" max="12819" width="7" style="266" bestFit="1" customWidth="1"/>
    <col min="12820" max="12820" width="13.5703125" style="266" bestFit="1" customWidth="1"/>
    <col min="12821" max="12821" width="8" style="266" customWidth="1"/>
    <col min="12822" max="13056" width="9.140625" style="266"/>
    <col min="13057" max="13057" width="5.7109375" style="266" customWidth="1"/>
    <col min="13058" max="13058" width="5.28515625" style="266" customWidth="1"/>
    <col min="13059" max="13059" width="4.85546875" style="266" customWidth="1"/>
    <col min="13060" max="13060" width="13.5703125" style="266" bestFit="1" customWidth="1"/>
    <col min="13061" max="13061" width="7" style="266" bestFit="1" customWidth="1"/>
    <col min="13062" max="13062" width="12.42578125" style="266" bestFit="1" customWidth="1"/>
    <col min="13063" max="13063" width="7" style="266" bestFit="1" customWidth="1"/>
    <col min="13064" max="13064" width="13.5703125" style="266" bestFit="1" customWidth="1"/>
    <col min="13065" max="13065" width="7" style="266" bestFit="1" customWidth="1"/>
    <col min="13066" max="13066" width="12.42578125" style="266" bestFit="1" customWidth="1"/>
    <col min="13067" max="13067" width="6" style="266" bestFit="1" customWidth="1"/>
    <col min="13068" max="13068" width="12.42578125" style="266" bestFit="1" customWidth="1"/>
    <col min="13069" max="13069" width="6" style="266" bestFit="1" customWidth="1"/>
    <col min="13070" max="13070" width="12.42578125" style="266" bestFit="1" customWidth="1"/>
    <col min="13071" max="13071" width="6.5703125" style="266" bestFit="1" customWidth="1"/>
    <col min="13072" max="13072" width="13.5703125" style="266" bestFit="1" customWidth="1"/>
    <col min="13073" max="13073" width="7" style="266" bestFit="1" customWidth="1"/>
    <col min="13074" max="13074" width="12.42578125" style="266" bestFit="1" customWidth="1"/>
    <col min="13075" max="13075" width="7" style="266" bestFit="1" customWidth="1"/>
    <col min="13076" max="13076" width="13.5703125" style="266" bestFit="1" customWidth="1"/>
    <col min="13077" max="13077" width="8" style="266" customWidth="1"/>
    <col min="13078" max="13312" width="9.140625" style="266"/>
    <col min="13313" max="13313" width="5.7109375" style="266" customWidth="1"/>
    <col min="13314" max="13314" width="5.28515625" style="266" customWidth="1"/>
    <col min="13315" max="13315" width="4.85546875" style="266" customWidth="1"/>
    <col min="13316" max="13316" width="13.5703125" style="266" bestFit="1" customWidth="1"/>
    <col min="13317" max="13317" width="7" style="266" bestFit="1" customWidth="1"/>
    <col min="13318" max="13318" width="12.42578125" style="266" bestFit="1" customWidth="1"/>
    <col min="13319" max="13319" width="7" style="266" bestFit="1" customWidth="1"/>
    <col min="13320" max="13320" width="13.5703125" style="266" bestFit="1" customWidth="1"/>
    <col min="13321" max="13321" width="7" style="266" bestFit="1" customWidth="1"/>
    <col min="13322" max="13322" width="12.42578125" style="266" bestFit="1" customWidth="1"/>
    <col min="13323" max="13323" width="6" style="266" bestFit="1" customWidth="1"/>
    <col min="13324" max="13324" width="12.42578125" style="266" bestFit="1" customWidth="1"/>
    <col min="13325" max="13325" width="6" style="266" bestFit="1" customWidth="1"/>
    <col min="13326" max="13326" width="12.42578125" style="266" bestFit="1" customWidth="1"/>
    <col min="13327" max="13327" width="6.5703125" style="266" bestFit="1" customWidth="1"/>
    <col min="13328" max="13328" width="13.5703125" style="266" bestFit="1" customWidth="1"/>
    <col min="13329" max="13329" width="7" style="266" bestFit="1" customWidth="1"/>
    <col min="13330" max="13330" width="12.42578125" style="266" bestFit="1" customWidth="1"/>
    <col min="13331" max="13331" width="7" style="266" bestFit="1" customWidth="1"/>
    <col min="13332" max="13332" width="13.5703125" style="266" bestFit="1" customWidth="1"/>
    <col min="13333" max="13333" width="8" style="266" customWidth="1"/>
    <col min="13334" max="13568" width="9.140625" style="266"/>
    <col min="13569" max="13569" width="5.7109375" style="266" customWidth="1"/>
    <col min="13570" max="13570" width="5.28515625" style="266" customWidth="1"/>
    <col min="13571" max="13571" width="4.85546875" style="266" customWidth="1"/>
    <col min="13572" max="13572" width="13.5703125" style="266" bestFit="1" customWidth="1"/>
    <col min="13573" max="13573" width="7" style="266" bestFit="1" customWidth="1"/>
    <col min="13574" max="13574" width="12.42578125" style="266" bestFit="1" customWidth="1"/>
    <col min="13575" max="13575" width="7" style="266" bestFit="1" customWidth="1"/>
    <col min="13576" max="13576" width="13.5703125" style="266" bestFit="1" customWidth="1"/>
    <col min="13577" max="13577" width="7" style="266" bestFit="1" customWidth="1"/>
    <col min="13578" max="13578" width="12.42578125" style="266" bestFit="1" customWidth="1"/>
    <col min="13579" max="13579" width="6" style="266" bestFit="1" customWidth="1"/>
    <col min="13580" max="13580" width="12.42578125" style="266" bestFit="1" customWidth="1"/>
    <col min="13581" max="13581" width="6" style="266" bestFit="1" customWidth="1"/>
    <col min="13582" max="13582" width="12.42578125" style="266" bestFit="1" customWidth="1"/>
    <col min="13583" max="13583" width="6.5703125" style="266" bestFit="1" customWidth="1"/>
    <col min="13584" max="13584" width="13.5703125" style="266" bestFit="1" customWidth="1"/>
    <col min="13585" max="13585" width="7" style="266" bestFit="1" customWidth="1"/>
    <col min="13586" max="13586" width="12.42578125" style="266" bestFit="1" customWidth="1"/>
    <col min="13587" max="13587" width="7" style="266" bestFit="1" customWidth="1"/>
    <col min="13588" max="13588" width="13.5703125" style="266" bestFit="1" customWidth="1"/>
    <col min="13589" max="13589" width="8" style="266" customWidth="1"/>
    <col min="13590" max="13824" width="9.140625" style="266"/>
    <col min="13825" max="13825" width="5.7109375" style="266" customWidth="1"/>
    <col min="13826" max="13826" width="5.28515625" style="266" customWidth="1"/>
    <col min="13827" max="13827" width="4.85546875" style="266" customWidth="1"/>
    <col min="13828" max="13828" width="13.5703125" style="266" bestFit="1" customWidth="1"/>
    <col min="13829" max="13829" width="7" style="266" bestFit="1" customWidth="1"/>
    <col min="13830" max="13830" width="12.42578125" style="266" bestFit="1" customWidth="1"/>
    <col min="13831" max="13831" width="7" style="266" bestFit="1" customWidth="1"/>
    <col min="13832" max="13832" width="13.5703125" style="266" bestFit="1" customWidth="1"/>
    <col min="13833" max="13833" width="7" style="266" bestFit="1" customWidth="1"/>
    <col min="13834" max="13834" width="12.42578125" style="266" bestFit="1" customWidth="1"/>
    <col min="13835" max="13835" width="6" style="266" bestFit="1" customWidth="1"/>
    <col min="13836" max="13836" width="12.42578125" style="266" bestFit="1" customWidth="1"/>
    <col min="13837" max="13837" width="6" style="266" bestFit="1" customWidth="1"/>
    <col min="13838" max="13838" width="12.42578125" style="266" bestFit="1" customWidth="1"/>
    <col min="13839" max="13839" width="6.5703125" style="266" bestFit="1" customWidth="1"/>
    <col min="13840" max="13840" width="13.5703125" style="266" bestFit="1" customWidth="1"/>
    <col min="13841" max="13841" width="7" style="266" bestFit="1" customWidth="1"/>
    <col min="13842" max="13842" width="12.42578125" style="266" bestFit="1" customWidth="1"/>
    <col min="13843" max="13843" width="7" style="266" bestFit="1" customWidth="1"/>
    <col min="13844" max="13844" width="13.5703125" style="266" bestFit="1" customWidth="1"/>
    <col min="13845" max="13845" width="8" style="266" customWidth="1"/>
    <col min="13846" max="14080" width="9.140625" style="266"/>
    <col min="14081" max="14081" width="5.7109375" style="266" customWidth="1"/>
    <col min="14082" max="14082" width="5.28515625" style="266" customWidth="1"/>
    <col min="14083" max="14083" width="4.85546875" style="266" customWidth="1"/>
    <col min="14084" max="14084" width="13.5703125" style="266" bestFit="1" customWidth="1"/>
    <col min="14085" max="14085" width="7" style="266" bestFit="1" customWidth="1"/>
    <col min="14086" max="14086" width="12.42578125" style="266" bestFit="1" customWidth="1"/>
    <col min="14087" max="14087" width="7" style="266" bestFit="1" customWidth="1"/>
    <col min="14088" max="14088" width="13.5703125" style="266" bestFit="1" customWidth="1"/>
    <col min="14089" max="14089" width="7" style="266" bestFit="1" customWidth="1"/>
    <col min="14090" max="14090" width="12.42578125" style="266" bestFit="1" customWidth="1"/>
    <col min="14091" max="14091" width="6" style="266" bestFit="1" customWidth="1"/>
    <col min="14092" max="14092" width="12.42578125" style="266" bestFit="1" customWidth="1"/>
    <col min="14093" max="14093" width="6" style="266" bestFit="1" customWidth="1"/>
    <col min="14094" max="14094" width="12.42578125" style="266" bestFit="1" customWidth="1"/>
    <col min="14095" max="14095" width="6.5703125" style="266" bestFit="1" customWidth="1"/>
    <col min="14096" max="14096" width="13.5703125" style="266" bestFit="1" customWidth="1"/>
    <col min="14097" max="14097" width="7" style="266" bestFit="1" customWidth="1"/>
    <col min="14098" max="14098" width="12.42578125" style="266" bestFit="1" customWidth="1"/>
    <col min="14099" max="14099" width="7" style="266" bestFit="1" customWidth="1"/>
    <col min="14100" max="14100" width="13.5703125" style="266" bestFit="1" customWidth="1"/>
    <col min="14101" max="14101" width="8" style="266" customWidth="1"/>
    <col min="14102" max="14336" width="9.140625" style="266"/>
    <col min="14337" max="14337" width="5.7109375" style="266" customWidth="1"/>
    <col min="14338" max="14338" width="5.28515625" style="266" customWidth="1"/>
    <col min="14339" max="14339" width="4.85546875" style="266" customWidth="1"/>
    <col min="14340" max="14340" width="13.5703125" style="266" bestFit="1" customWidth="1"/>
    <col min="14341" max="14341" width="7" style="266" bestFit="1" customWidth="1"/>
    <col min="14342" max="14342" width="12.42578125" style="266" bestFit="1" customWidth="1"/>
    <col min="14343" max="14343" width="7" style="266" bestFit="1" customWidth="1"/>
    <col min="14344" max="14344" width="13.5703125" style="266" bestFit="1" customWidth="1"/>
    <col min="14345" max="14345" width="7" style="266" bestFit="1" customWidth="1"/>
    <col min="14346" max="14346" width="12.42578125" style="266" bestFit="1" customWidth="1"/>
    <col min="14347" max="14347" width="6" style="266" bestFit="1" customWidth="1"/>
    <col min="14348" max="14348" width="12.42578125" style="266" bestFit="1" customWidth="1"/>
    <col min="14349" max="14349" width="6" style="266" bestFit="1" customWidth="1"/>
    <col min="14350" max="14350" width="12.42578125" style="266" bestFit="1" customWidth="1"/>
    <col min="14351" max="14351" width="6.5703125" style="266" bestFit="1" customWidth="1"/>
    <col min="14352" max="14352" width="13.5703125" style="266" bestFit="1" customWidth="1"/>
    <col min="14353" max="14353" width="7" style="266" bestFit="1" customWidth="1"/>
    <col min="14354" max="14354" width="12.42578125" style="266" bestFit="1" customWidth="1"/>
    <col min="14355" max="14355" width="7" style="266" bestFit="1" customWidth="1"/>
    <col min="14356" max="14356" width="13.5703125" style="266" bestFit="1" customWidth="1"/>
    <col min="14357" max="14357" width="8" style="266" customWidth="1"/>
    <col min="14358" max="14592" width="9.140625" style="266"/>
    <col min="14593" max="14593" width="5.7109375" style="266" customWidth="1"/>
    <col min="14594" max="14594" width="5.28515625" style="266" customWidth="1"/>
    <col min="14595" max="14595" width="4.85546875" style="266" customWidth="1"/>
    <col min="14596" max="14596" width="13.5703125" style="266" bestFit="1" customWidth="1"/>
    <col min="14597" max="14597" width="7" style="266" bestFit="1" customWidth="1"/>
    <col min="14598" max="14598" width="12.42578125" style="266" bestFit="1" customWidth="1"/>
    <col min="14599" max="14599" width="7" style="266" bestFit="1" customWidth="1"/>
    <col min="14600" max="14600" width="13.5703125" style="266" bestFit="1" customWidth="1"/>
    <col min="14601" max="14601" width="7" style="266" bestFit="1" customWidth="1"/>
    <col min="14602" max="14602" width="12.42578125" style="266" bestFit="1" customWidth="1"/>
    <col min="14603" max="14603" width="6" style="266" bestFit="1" customWidth="1"/>
    <col min="14604" max="14604" width="12.42578125" style="266" bestFit="1" customWidth="1"/>
    <col min="14605" max="14605" width="6" style="266" bestFit="1" customWidth="1"/>
    <col min="14606" max="14606" width="12.42578125" style="266" bestFit="1" customWidth="1"/>
    <col min="14607" max="14607" width="6.5703125" style="266" bestFit="1" customWidth="1"/>
    <col min="14608" max="14608" width="13.5703125" style="266" bestFit="1" customWidth="1"/>
    <col min="14609" max="14609" width="7" style="266" bestFit="1" customWidth="1"/>
    <col min="14610" max="14610" width="12.42578125" style="266" bestFit="1" customWidth="1"/>
    <col min="14611" max="14611" width="7" style="266" bestFit="1" customWidth="1"/>
    <col min="14612" max="14612" width="13.5703125" style="266" bestFit="1" customWidth="1"/>
    <col min="14613" max="14613" width="8" style="266" customWidth="1"/>
    <col min="14614" max="14848" width="9.140625" style="266"/>
    <col min="14849" max="14849" width="5.7109375" style="266" customWidth="1"/>
    <col min="14850" max="14850" width="5.28515625" style="266" customWidth="1"/>
    <col min="14851" max="14851" width="4.85546875" style="266" customWidth="1"/>
    <col min="14852" max="14852" width="13.5703125" style="266" bestFit="1" customWidth="1"/>
    <col min="14853" max="14853" width="7" style="266" bestFit="1" customWidth="1"/>
    <col min="14854" max="14854" width="12.42578125" style="266" bestFit="1" customWidth="1"/>
    <col min="14855" max="14855" width="7" style="266" bestFit="1" customWidth="1"/>
    <col min="14856" max="14856" width="13.5703125" style="266" bestFit="1" customWidth="1"/>
    <col min="14857" max="14857" width="7" style="266" bestFit="1" customWidth="1"/>
    <col min="14858" max="14858" width="12.42578125" style="266" bestFit="1" customWidth="1"/>
    <col min="14859" max="14859" width="6" style="266" bestFit="1" customWidth="1"/>
    <col min="14860" max="14860" width="12.42578125" style="266" bestFit="1" customWidth="1"/>
    <col min="14861" max="14861" width="6" style="266" bestFit="1" customWidth="1"/>
    <col min="14862" max="14862" width="12.42578125" style="266" bestFit="1" customWidth="1"/>
    <col min="14863" max="14863" width="6.5703125" style="266" bestFit="1" customWidth="1"/>
    <col min="14864" max="14864" width="13.5703125" style="266" bestFit="1" customWidth="1"/>
    <col min="14865" max="14865" width="7" style="266" bestFit="1" customWidth="1"/>
    <col min="14866" max="14866" width="12.42578125" style="266" bestFit="1" customWidth="1"/>
    <col min="14867" max="14867" width="7" style="266" bestFit="1" customWidth="1"/>
    <col min="14868" max="14868" width="13.5703125" style="266" bestFit="1" customWidth="1"/>
    <col min="14869" max="14869" width="8" style="266" customWidth="1"/>
    <col min="14870" max="15104" width="9.140625" style="266"/>
    <col min="15105" max="15105" width="5.7109375" style="266" customWidth="1"/>
    <col min="15106" max="15106" width="5.28515625" style="266" customWidth="1"/>
    <col min="15107" max="15107" width="4.85546875" style="266" customWidth="1"/>
    <col min="15108" max="15108" width="13.5703125" style="266" bestFit="1" customWidth="1"/>
    <col min="15109" max="15109" width="7" style="266" bestFit="1" customWidth="1"/>
    <col min="15110" max="15110" width="12.42578125" style="266" bestFit="1" customWidth="1"/>
    <col min="15111" max="15111" width="7" style="266" bestFit="1" customWidth="1"/>
    <col min="15112" max="15112" width="13.5703125" style="266" bestFit="1" customWidth="1"/>
    <col min="15113" max="15113" width="7" style="266" bestFit="1" customWidth="1"/>
    <col min="15114" max="15114" width="12.42578125" style="266" bestFit="1" customWidth="1"/>
    <col min="15115" max="15115" width="6" style="266" bestFit="1" customWidth="1"/>
    <col min="15116" max="15116" width="12.42578125" style="266" bestFit="1" customWidth="1"/>
    <col min="15117" max="15117" width="6" style="266" bestFit="1" customWidth="1"/>
    <col min="15118" max="15118" width="12.42578125" style="266" bestFit="1" customWidth="1"/>
    <col min="15119" max="15119" width="6.5703125" style="266" bestFit="1" customWidth="1"/>
    <col min="15120" max="15120" width="13.5703125" style="266" bestFit="1" customWidth="1"/>
    <col min="15121" max="15121" width="7" style="266" bestFit="1" customWidth="1"/>
    <col min="15122" max="15122" width="12.42578125" style="266" bestFit="1" customWidth="1"/>
    <col min="15123" max="15123" width="7" style="266" bestFit="1" customWidth="1"/>
    <col min="15124" max="15124" width="13.5703125" style="266" bestFit="1" customWidth="1"/>
    <col min="15125" max="15125" width="8" style="266" customWidth="1"/>
    <col min="15126" max="15360" width="9.140625" style="266"/>
    <col min="15361" max="15361" width="5.7109375" style="266" customWidth="1"/>
    <col min="15362" max="15362" width="5.28515625" style="266" customWidth="1"/>
    <col min="15363" max="15363" width="4.85546875" style="266" customWidth="1"/>
    <col min="15364" max="15364" width="13.5703125" style="266" bestFit="1" customWidth="1"/>
    <col min="15365" max="15365" width="7" style="266" bestFit="1" customWidth="1"/>
    <col min="15366" max="15366" width="12.42578125" style="266" bestFit="1" customWidth="1"/>
    <col min="15367" max="15367" width="7" style="266" bestFit="1" customWidth="1"/>
    <col min="15368" max="15368" width="13.5703125" style="266" bestFit="1" customWidth="1"/>
    <col min="15369" max="15369" width="7" style="266" bestFit="1" customWidth="1"/>
    <col min="15370" max="15370" width="12.42578125" style="266" bestFit="1" customWidth="1"/>
    <col min="15371" max="15371" width="6" style="266" bestFit="1" customWidth="1"/>
    <col min="15372" max="15372" width="12.42578125" style="266" bestFit="1" customWidth="1"/>
    <col min="15373" max="15373" width="6" style="266" bestFit="1" customWidth="1"/>
    <col min="15374" max="15374" width="12.42578125" style="266" bestFit="1" customWidth="1"/>
    <col min="15375" max="15375" width="6.5703125" style="266" bestFit="1" customWidth="1"/>
    <col min="15376" max="15376" width="13.5703125" style="266" bestFit="1" customWidth="1"/>
    <col min="15377" max="15377" width="7" style="266" bestFit="1" customWidth="1"/>
    <col min="15378" max="15378" width="12.42578125" style="266" bestFit="1" customWidth="1"/>
    <col min="15379" max="15379" width="7" style="266" bestFit="1" customWidth="1"/>
    <col min="15380" max="15380" width="13.5703125" style="266" bestFit="1" customWidth="1"/>
    <col min="15381" max="15381" width="8" style="266" customWidth="1"/>
    <col min="15382" max="15616" width="9.140625" style="266"/>
    <col min="15617" max="15617" width="5.7109375" style="266" customWidth="1"/>
    <col min="15618" max="15618" width="5.28515625" style="266" customWidth="1"/>
    <col min="15619" max="15619" width="4.85546875" style="266" customWidth="1"/>
    <col min="15620" max="15620" width="13.5703125" style="266" bestFit="1" customWidth="1"/>
    <col min="15621" max="15621" width="7" style="266" bestFit="1" customWidth="1"/>
    <col min="15622" max="15622" width="12.42578125" style="266" bestFit="1" customWidth="1"/>
    <col min="15623" max="15623" width="7" style="266" bestFit="1" customWidth="1"/>
    <col min="15624" max="15624" width="13.5703125" style="266" bestFit="1" customWidth="1"/>
    <col min="15625" max="15625" width="7" style="266" bestFit="1" customWidth="1"/>
    <col min="15626" max="15626" width="12.42578125" style="266" bestFit="1" customWidth="1"/>
    <col min="15627" max="15627" width="6" style="266" bestFit="1" customWidth="1"/>
    <col min="15628" max="15628" width="12.42578125" style="266" bestFit="1" customWidth="1"/>
    <col min="15629" max="15629" width="6" style="266" bestFit="1" customWidth="1"/>
    <col min="15630" max="15630" width="12.42578125" style="266" bestFit="1" customWidth="1"/>
    <col min="15631" max="15631" width="6.5703125" style="266" bestFit="1" customWidth="1"/>
    <col min="15632" max="15632" width="13.5703125" style="266" bestFit="1" customWidth="1"/>
    <col min="15633" max="15633" width="7" style="266" bestFit="1" customWidth="1"/>
    <col min="15634" max="15634" width="12.42578125" style="266" bestFit="1" customWidth="1"/>
    <col min="15635" max="15635" width="7" style="266" bestFit="1" customWidth="1"/>
    <col min="15636" max="15636" width="13.5703125" style="266" bestFit="1" customWidth="1"/>
    <col min="15637" max="15637" width="8" style="266" customWidth="1"/>
    <col min="15638" max="15872" width="9.140625" style="266"/>
    <col min="15873" max="15873" width="5.7109375" style="266" customWidth="1"/>
    <col min="15874" max="15874" width="5.28515625" style="266" customWidth="1"/>
    <col min="15875" max="15875" width="4.85546875" style="266" customWidth="1"/>
    <col min="15876" max="15876" width="13.5703125" style="266" bestFit="1" customWidth="1"/>
    <col min="15877" max="15877" width="7" style="266" bestFit="1" customWidth="1"/>
    <col min="15878" max="15878" width="12.42578125" style="266" bestFit="1" customWidth="1"/>
    <col min="15879" max="15879" width="7" style="266" bestFit="1" customWidth="1"/>
    <col min="15880" max="15880" width="13.5703125" style="266" bestFit="1" customWidth="1"/>
    <col min="15881" max="15881" width="7" style="266" bestFit="1" customWidth="1"/>
    <col min="15882" max="15882" width="12.42578125" style="266" bestFit="1" customWidth="1"/>
    <col min="15883" max="15883" width="6" style="266" bestFit="1" customWidth="1"/>
    <col min="15884" max="15884" width="12.42578125" style="266" bestFit="1" customWidth="1"/>
    <col min="15885" max="15885" width="6" style="266" bestFit="1" customWidth="1"/>
    <col min="15886" max="15886" width="12.42578125" style="266" bestFit="1" customWidth="1"/>
    <col min="15887" max="15887" width="6.5703125" style="266" bestFit="1" customWidth="1"/>
    <col min="15888" max="15888" width="13.5703125" style="266" bestFit="1" customWidth="1"/>
    <col min="15889" max="15889" width="7" style="266" bestFit="1" customWidth="1"/>
    <col min="15890" max="15890" width="12.42578125" style="266" bestFit="1" customWidth="1"/>
    <col min="15891" max="15891" width="7" style="266" bestFit="1" customWidth="1"/>
    <col min="15892" max="15892" width="13.5703125" style="266" bestFit="1" customWidth="1"/>
    <col min="15893" max="15893" width="8" style="266" customWidth="1"/>
    <col min="15894" max="16128" width="9.140625" style="266"/>
    <col min="16129" max="16129" width="5.7109375" style="266" customWidth="1"/>
    <col min="16130" max="16130" width="5.28515625" style="266" customWidth="1"/>
    <col min="16131" max="16131" width="4.85546875" style="266" customWidth="1"/>
    <col min="16132" max="16132" width="13.5703125" style="266" bestFit="1" customWidth="1"/>
    <col min="16133" max="16133" width="7" style="266" bestFit="1" customWidth="1"/>
    <col min="16134" max="16134" width="12.42578125" style="266" bestFit="1" customWidth="1"/>
    <col min="16135" max="16135" width="7" style="266" bestFit="1" customWidth="1"/>
    <col min="16136" max="16136" width="13.5703125" style="266" bestFit="1" customWidth="1"/>
    <col min="16137" max="16137" width="7" style="266" bestFit="1" customWidth="1"/>
    <col min="16138" max="16138" width="12.42578125" style="266" bestFit="1" customWidth="1"/>
    <col min="16139" max="16139" width="6" style="266" bestFit="1" customWidth="1"/>
    <col min="16140" max="16140" width="12.42578125" style="266" bestFit="1" customWidth="1"/>
    <col min="16141" max="16141" width="6" style="266" bestFit="1" customWidth="1"/>
    <col min="16142" max="16142" width="12.42578125" style="266" bestFit="1" customWidth="1"/>
    <col min="16143" max="16143" width="6.5703125" style="266" bestFit="1" customWidth="1"/>
    <col min="16144" max="16144" width="13.5703125" style="266" bestFit="1" customWidth="1"/>
    <col min="16145" max="16145" width="7" style="266" bestFit="1" customWidth="1"/>
    <col min="16146" max="16146" width="12.42578125" style="266" bestFit="1" customWidth="1"/>
    <col min="16147" max="16147" width="7" style="266" bestFit="1" customWidth="1"/>
    <col min="16148" max="16148" width="13.5703125" style="266" bestFit="1" customWidth="1"/>
    <col min="16149" max="16149" width="8" style="266" customWidth="1"/>
    <col min="16150" max="16384" width="9.140625" style="266"/>
  </cols>
  <sheetData>
    <row r="1" spans="1:30" s="258" customFormat="1" ht="16.5" customHeight="1" x14ac:dyDescent="0.2">
      <c r="A1" s="254"/>
      <c r="B1" s="254"/>
      <c r="C1" s="254"/>
      <c r="D1" s="254"/>
      <c r="E1" s="254"/>
      <c r="F1" s="255"/>
      <c r="G1" s="254"/>
      <c r="H1" s="255"/>
      <c r="I1" s="254"/>
      <c r="J1" s="255"/>
      <c r="K1" s="254"/>
      <c r="L1" s="255"/>
      <c r="M1" s="254"/>
      <c r="N1" s="255"/>
      <c r="O1" s="254"/>
      <c r="P1" s="255"/>
      <c r="Q1" s="254"/>
      <c r="R1" s="1080" t="s">
        <v>412</v>
      </c>
      <c r="S1" s="1080"/>
      <c r="T1" s="256"/>
      <c r="U1" s="257"/>
      <c r="V1" s="1081"/>
      <c r="W1" s="1081"/>
    </row>
    <row r="2" spans="1:30" s="258" customFormat="1" ht="16.5" customHeight="1" x14ac:dyDescent="0.2">
      <c r="A2" s="1082" t="s">
        <v>418</v>
      </c>
      <c r="B2" s="1082"/>
      <c r="C2" s="1082"/>
      <c r="D2" s="1082"/>
      <c r="E2" s="1082"/>
      <c r="F2" s="1082"/>
      <c r="G2" s="1082"/>
      <c r="H2" s="1082"/>
      <c r="I2" s="1082"/>
      <c r="J2" s="1082"/>
      <c r="K2" s="1082"/>
      <c r="L2" s="1082"/>
      <c r="M2" s="1082"/>
      <c r="N2" s="1082"/>
      <c r="O2" s="1082"/>
      <c r="P2" s="1082"/>
      <c r="Q2" s="1082"/>
      <c r="R2" s="1082"/>
      <c r="S2" s="1082"/>
      <c r="T2" s="259"/>
      <c r="U2" s="260"/>
      <c r="V2" s="261"/>
      <c r="W2" s="262"/>
    </row>
    <row r="3" spans="1:30" s="258" customFormat="1" ht="16.5" customHeight="1" x14ac:dyDescent="0.2">
      <c r="A3" s="1082" t="s">
        <v>419</v>
      </c>
      <c r="B3" s="1082"/>
      <c r="C3" s="1082"/>
      <c r="D3" s="1082"/>
      <c r="E3" s="1082"/>
      <c r="F3" s="1082"/>
      <c r="G3" s="1082"/>
      <c r="H3" s="1082"/>
      <c r="I3" s="1082"/>
      <c r="J3" s="1082"/>
      <c r="K3" s="1082"/>
      <c r="L3" s="1082"/>
      <c r="M3" s="1082"/>
      <c r="N3" s="1082"/>
      <c r="O3" s="1082"/>
      <c r="P3" s="1082"/>
      <c r="Q3" s="1082"/>
      <c r="R3" s="1082"/>
      <c r="S3" s="1082"/>
      <c r="T3" s="259"/>
      <c r="U3" s="260"/>
      <c r="V3" s="261"/>
      <c r="W3" s="262"/>
    </row>
    <row r="4" spans="1:30" s="258" customFormat="1" ht="16.5" customHeight="1" thickBot="1" x14ac:dyDescent="0.25">
      <c r="A4" s="263"/>
      <c r="B4" s="264"/>
      <c r="C4" s="264"/>
      <c r="D4" s="264"/>
      <c r="E4" s="264"/>
      <c r="F4" s="264"/>
      <c r="G4" s="264"/>
      <c r="H4" s="265"/>
      <c r="I4" s="264"/>
      <c r="J4" s="265"/>
      <c r="K4" s="264"/>
      <c r="L4" s="265"/>
      <c r="M4" s="264"/>
      <c r="N4" s="265"/>
      <c r="O4" s="264"/>
      <c r="P4" s="265"/>
      <c r="Q4" s="264"/>
      <c r="R4" s="265"/>
      <c r="S4" s="264"/>
      <c r="T4" s="259"/>
      <c r="U4" s="260"/>
      <c r="V4" s="264"/>
      <c r="W4" s="262"/>
    </row>
    <row r="5" spans="1:30" ht="21" customHeight="1" x14ac:dyDescent="0.2">
      <c r="A5" s="1083" t="s">
        <v>285</v>
      </c>
      <c r="B5" s="1061" t="s">
        <v>420</v>
      </c>
      <c r="C5" s="1061" t="s">
        <v>526</v>
      </c>
      <c r="D5" s="1071" t="s">
        <v>270</v>
      </c>
      <c r="E5" s="1072"/>
      <c r="F5" s="1072"/>
      <c r="G5" s="1073"/>
      <c r="H5" s="1071" t="s">
        <v>271</v>
      </c>
      <c r="I5" s="1072"/>
      <c r="J5" s="1072"/>
      <c r="K5" s="1073"/>
      <c r="L5" s="1071" t="s">
        <v>272</v>
      </c>
      <c r="M5" s="1072"/>
      <c r="N5" s="1072"/>
      <c r="O5" s="1073"/>
      <c r="P5" s="1071" t="s">
        <v>396</v>
      </c>
      <c r="Q5" s="1072"/>
      <c r="R5" s="1072"/>
      <c r="S5" s="1073"/>
      <c r="T5" s="1074" t="s">
        <v>396</v>
      </c>
      <c r="U5" s="1075"/>
    </row>
    <row r="6" spans="1:30" ht="25.5" customHeight="1" x14ac:dyDescent="0.2">
      <c r="A6" s="1084"/>
      <c r="B6" s="1062"/>
      <c r="C6" s="1062"/>
      <c r="D6" s="1078" t="s">
        <v>421</v>
      </c>
      <c r="E6" s="1079"/>
      <c r="F6" s="1078" t="s">
        <v>422</v>
      </c>
      <c r="G6" s="1079"/>
      <c r="H6" s="1078" t="s">
        <v>421</v>
      </c>
      <c r="I6" s="1079"/>
      <c r="J6" s="1078" t="s">
        <v>422</v>
      </c>
      <c r="K6" s="1079"/>
      <c r="L6" s="1078" t="s">
        <v>421</v>
      </c>
      <c r="M6" s="1079"/>
      <c r="N6" s="1078" t="s">
        <v>422</v>
      </c>
      <c r="O6" s="1079"/>
      <c r="P6" s="1078" t="s">
        <v>421</v>
      </c>
      <c r="Q6" s="1079"/>
      <c r="R6" s="1078" t="s">
        <v>422</v>
      </c>
      <c r="S6" s="1079"/>
      <c r="T6" s="1076"/>
      <c r="U6" s="1077"/>
    </row>
    <row r="7" spans="1:30" ht="42.75" customHeight="1" thickBot="1" x14ac:dyDescent="0.25">
      <c r="A7" s="1085"/>
      <c r="B7" s="1086"/>
      <c r="C7" s="1086"/>
      <c r="D7" s="267" t="s">
        <v>423</v>
      </c>
      <c r="E7" s="268" t="s">
        <v>424</v>
      </c>
      <c r="F7" s="267" t="s">
        <v>423</v>
      </c>
      <c r="G7" s="268" t="s">
        <v>424</v>
      </c>
      <c r="H7" s="267" t="s">
        <v>423</v>
      </c>
      <c r="I7" s="268" t="s">
        <v>424</v>
      </c>
      <c r="J7" s="267" t="s">
        <v>423</v>
      </c>
      <c r="K7" s="268" t="s">
        <v>424</v>
      </c>
      <c r="L7" s="267" t="s">
        <v>423</v>
      </c>
      <c r="M7" s="268" t="s">
        <v>424</v>
      </c>
      <c r="N7" s="267" t="s">
        <v>423</v>
      </c>
      <c r="O7" s="268" t="s">
        <v>424</v>
      </c>
      <c r="P7" s="267" t="s">
        <v>423</v>
      </c>
      <c r="Q7" s="268" t="s">
        <v>424</v>
      </c>
      <c r="R7" s="267" t="s">
        <v>423</v>
      </c>
      <c r="S7" s="268" t="s">
        <v>424</v>
      </c>
      <c r="T7" s="267" t="s">
        <v>423</v>
      </c>
      <c r="U7" s="269" t="s">
        <v>424</v>
      </c>
    </row>
    <row r="8" spans="1:30" ht="15" customHeight="1" x14ac:dyDescent="0.2">
      <c r="A8" s="1046">
        <v>1</v>
      </c>
      <c r="B8" s="1049" t="s">
        <v>425</v>
      </c>
      <c r="C8" s="270" t="s">
        <v>527</v>
      </c>
      <c r="D8" s="271">
        <v>3353456.08</v>
      </c>
      <c r="E8" s="272">
        <v>79</v>
      </c>
      <c r="F8" s="271">
        <v>60796.7</v>
      </c>
      <c r="G8" s="272">
        <v>8</v>
      </c>
      <c r="H8" s="271">
        <v>265587.93</v>
      </c>
      <c r="I8" s="272">
        <v>5</v>
      </c>
      <c r="J8" s="271">
        <v>0</v>
      </c>
      <c r="K8" s="272">
        <v>0</v>
      </c>
      <c r="L8" s="271">
        <v>314545</v>
      </c>
      <c r="M8" s="272">
        <v>3</v>
      </c>
      <c r="N8" s="271">
        <v>0</v>
      </c>
      <c r="O8" s="272">
        <v>0</v>
      </c>
      <c r="P8" s="271">
        <f>D8+H8+L8</f>
        <v>3933589.0100000002</v>
      </c>
      <c r="Q8" s="272">
        <f>E8+I8+M8</f>
        <v>87</v>
      </c>
      <c r="R8" s="271">
        <f>F8+J8+N8</f>
        <v>60796.7</v>
      </c>
      <c r="S8" s="272">
        <f>G8+K8+O8</f>
        <v>8</v>
      </c>
      <c r="T8" s="273">
        <f>P8+R8</f>
        <v>3994385.7100000004</v>
      </c>
      <c r="U8" s="274">
        <f>Q8+S8</f>
        <v>95</v>
      </c>
    </row>
    <row r="9" spans="1:30" ht="15" customHeight="1" x14ac:dyDescent="0.2">
      <c r="A9" s="1047"/>
      <c r="B9" s="1050"/>
      <c r="C9" s="275" t="s">
        <v>528</v>
      </c>
      <c r="D9" s="276">
        <v>2192883.33</v>
      </c>
      <c r="E9" s="277">
        <v>53</v>
      </c>
      <c r="F9" s="276">
        <v>341570.16</v>
      </c>
      <c r="G9" s="277">
        <v>4</v>
      </c>
      <c r="H9" s="276">
        <v>437553.8</v>
      </c>
      <c r="I9" s="277">
        <v>6</v>
      </c>
      <c r="J9" s="276">
        <v>59904</v>
      </c>
      <c r="K9" s="277">
        <v>1</v>
      </c>
      <c r="L9" s="276">
        <v>139584</v>
      </c>
      <c r="M9" s="277">
        <v>3</v>
      </c>
      <c r="N9" s="276">
        <v>0</v>
      </c>
      <c r="O9" s="277">
        <v>0</v>
      </c>
      <c r="P9" s="276">
        <f t="shared" ref="P9:S88" si="0">D9+H9+L9</f>
        <v>2770021.13</v>
      </c>
      <c r="Q9" s="277">
        <f t="shared" si="0"/>
        <v>62</v>
      </c>
      <c r="R9" s="276">
        <f t="shared" si="0"/>
        <v>401474.16</v>
      </c>
      <c r="S9" s="277">
        <f t="shared" si="0"/>
        <v>5</v>
      </c>
      <c r="T9" s="278">
        <f t="shared" ref="T9:U88" si="1">P9+R9</f>
        <v>3171495.29</v>
      </c>
      <c r="U9" s="279">
        <f t="shared" si="1"/>
        <v>67</v>
      </c>
    </row>
    <row r="10" spans="1:30" ht="15" customHeight="1" x14ac:dyDescent="0.2">
      <c r="A10" s="1047"/>
      <c r="B10" s="1050"/>
      <c r="C10" s="275" t="s">
        <v>529</v>
      </c>
      <c r="D10" s="276">
        <v>2292344.0699999998</v>
      </c>
      <c r="E10" s="277">
        <v>42</v>
      </c>
      <c r="F10" s="276">
        <v>562139.02</v>
      </c>
      <c r="G10" s="277">
        <v>6</v>
      </c>
      <c r="H10" s="276">
        <v>1529051.21</v>
      </c>
      <c r="I10" s="277">
        <v>22</v>
      </c>
      <c r="J10" s="280">
        <v>0</v>
      </c>
      <c r="K10" s="277">
        <v>0</v>
      </c>
      <c r="L10" s="276">
        <v>116800</v>
      </c>
      <c r="M10" s="277">
        <v>2</v>
      </c>
      <c r="N10" s="276">
        <v>62000</v>
      </c>
      <c r="O10" s="277">
        <v>1</v>
      </c>
      <c r="P10" s="276">
        <f t="shared" si="0"/>
        <v>3938195.28</v>
      </c>
      <c r="Q10" s="277">
        <f t="shared" si="0"/>
        <v>66</v>
      </c>
      <c r="R10" s="276">
        <f t="shared" si="0"/>
        <v>624139.02</v>
      </c>
      <c r="S10" s="277">
        <f t="shared" si="0"/>
        <v>7</v>
      </c>
      <c r="T10" s="278">
        <f t="shared" si="1"/>
        <v>4562334.3</v>
      </c>
      <c r="U10" s="279">
        <f t="shared" si="1"/>
        <v>73</v>
      </c>
    </row>
    <row r="11" spans="1:30" ht="15" customHeight="1" x14ac:dyDescent="0.2">
      <c r="A11" s="1048"/>
      <c r="B11" s="1051"/>
      <c r="C11" s="275" t="s">
        <v>530</v>
      </c>
      <c r="D11" s="276"/>
      <c r="E11" s="277"/>
      <c r="F11" s="276"/>
      <c r="G11" s="277"/>
      <c r="H11" s="276"/>
      <c r="I11" s="277"/>
      <c r="J11" s="276"/>
      <c r="K11" s="277"/>
      <c r="L11" s="276"/>
      <c r="M11" s="277"/>
      <c r="N11" s="276"/>
      <c r="O11" s="277"/>
      <c r="P11" s="276">
        <f t="shared" si="0"/>
        <v>0</v>
      </c>
      <c r="Q11" s="277">
        <f t="shared" si="0"/>
        <v>0</v>
      </c>
      <c r="R11" s="276">
        <f t="shared" si="0"/>
        <v>0</v>
      </c>
      <c r="S11" s="277">
        <v>0</v>
      </c>
      <c r="T11" s="278">
        <f t="shared" si="1"/>
        <v>0</v>
      </c>
      <c r="U11" s="279">
        <f t="shared" si="1"/>
        <v>0</v>
      </c>
    </row>
    <row r="12" spans="1:30" ht="15" customHeight="1" thickBot="1" x14ac:dyDescent="0.25">
      <c r="A12" s="1052" t="s">
        <v>531</v>
      </c>
      <c r="B12" s="1053"/>
      <c r="C12" s="1054"/>
      <c r="D12" s="281">
        <f>SUM(D8:D11)</f>
        <v>7838683.4800000004</v>
      </c>
      <c r="E12" s="281">
        <f t="shared" ref="E12:U12" si="2">SUM(E8:E11)</f>
        <v>174</v>
      </c>
      <c r="F12" s="281">
        <f t="shared" si="2"/>
        <v>964505.88</v>
      </c>
      <c r="G12" s="281">
        <f t="shared" si="2"/>
        <v>18</v>
      </c>
      <c r="H12" s="281">
        <f t="shared" si="2"/>
        <v>2232192.94</v>
      </c>
      <c r="I12" s="281">
        <f t="shared" si="2"/>
        <v>33</v>
      </c>
      <c r="J12" s="281">
        <f t="shared" si="2"/>
        <v>59904</v>
      </c>
      <c r="K12" s="281">
        <f t="shared" si="2"/>
        <v>1</v>
      </c>
      <c r="L12" s="281">
        <f t="shared" si="2"/>
        <v>570929</v>
      </c>
      <c r="M12" s="281">
        <f t="shared" si="2"/>
        <v>8</v>
      </c>
      <c r="N12" s="281">
        <f t="shared" si="2"/>
        <v>62000</v>
      </c>
      <c r="O12" s="281">
        <f t="shared" si="2"/>
        <v>1</v>
      </c>
      <c r="P12" s="281">
        <f t="shared" si="2"/>
        <v>10641805.42</v>
      </c>
      <c r="Q12" s="281">
        <f t="shared" si="2"/>
        <v>215</v>
      </c>
      <c r="R12" s="281">
        <f t="shared" si="2"/>
        <v>1086409.8799999999</v>
      </c>
      <c r="S12" s="281">
        <f t="shared" si="2"/>
        <v>20</v>
      </c>
      <c r="T12" s="281">
        <f t="shared" si="2"/>
        <v>11728215.300000001</v>
      </c>
      <c r="U12" s="282">
        <f t="shared" si="2"/>
        <v>235</v>
      </c>
    </row>
    <row r="13" spans="1:30" ht="15" customHeight="1" x14ac:dyDescent="0.2">
      <c r="A13" s="1058">
        <v>2</v>
      </c>
      <c r="B13" s="1061" t="s">
        <v>426</v>
      </c>
      <c r="C13" s="283" t="s">
        <v>527</v>
      </c>
      <c r="D13" s="284">
        <v>1684592.03</v>
      </c>
      <c r="E13" s="285">
        <v>27</v>
      </c>
      <c r="F13" s="284">
        <v>0</v>
      </c>
      <c r="G13" s="285">
        <v>0</v>
      </c>
      <c r="H13" s="284">
        <v>192496.91</v>
      </c>
      <c r="I13" s="285">
        <v>3</v>
      </c>
      <c r="J13" s="284">
        <v>0</v>
      </c>
      <c r="K13" s="285">
        <v>0</v>
      </c>
      <c r="L13" s="284">
        <v>27000</v>
      </c>
      <c r="M13" s="285">
        <v>1</v>
      </c>
      <c r="N13" s="284">
        <v>0</v>
      </c>
      <c r="O13" s="285">
        <v>0</v>
      </c>
      <c r="P13" s="284">
        <f t="shared" si="0"/>
        <v>1904088.94</v>
      </c>
      <c r="Q13" s="285">
        <f t="shared" si="0"/>
        <v>31</v>
      </c>
      <c r="R13" s="284">
        <f t="shared" si="0"/>
        <v>0</v>
      </c>
      <c r="S13" s="285">
        <f t="shared" si="0"/>
        <v>0</v>
      </c>
      <c r="T13" s="286">
        <f t="shared" si="1"/>
        <v>1904088.94</v>
      </c>
      <c r="U13" s="287">
        <v>31</v>
      </c>
      <c r="V13" s="1070"/>
      <c r="W13" s="1070"/>
      <c r="X13" s="1070"/>
      <c r="Y13" s="1070"/>
      <c r="Z13" s="1070"/>
      <c r="AA13" s="1070"/>
      <c r="AB13" s="1070"/>
      <c r="AC13" s="1070"/>
      <c r="AD13" s="1070"/>
    </row>
    <row r="14" spans="1:30" ht="15" customHeight="1" x14ac:dyDescent="0.2">
      <c r="A14" s="1059"/>
      <c r="B14" s="1062"/>
      <c r="C14" s="288" t="s">
        <v>528</v>
      </c>
      <c r="D14" s="289">
        <v>704100.28</v>
      </c>
      <c r="E14" s="290">
        <v>15</v>
      </c>
      <c r="F14" s="289">
        <v>0</v>
      </c>
      <c r="G14" s="290">
        <v>0</v>
      </c>
      <c r="H14" s="289">
        <v>360274</v>
      </c>
      <c r="I14" s="290">
        <v>6</v>
      </c>
      <c r="J14" s="289">
        <v>0</v>
      </c>
      <c r="K14" s="290">
        <v>0</v>
      </c>
      <c r="L14" s="289">
        <v>134870</v>
      </c>
      <c r="M14" s="290">
        <v>3</v>
      </c>
      <c r="N14" s="289">
        <v>0</v>
      </c>
      <c r="O14" s="290">
        <v>0</v>
      </c>
      <c r="P14" s="289">
        <f t="shared" si="0"/>
        <v>1199244.28</v>
      </c>
      <c r="Q14" s="290">
        <f t="shared" si="0"/>
        <v>24</v>
      </c>
      <c r="R14" s="289">
        <f t="shared" si="0"/>
        <v>0</v>
      </c>
      <c r="S14" s="290">
        <f t="shared" si="0"/>
        <v>0</v>
      </c>
      <c r="T14" s="291">
        <f t="shared" si="1"/>
        <v>1199244.28</v>
      </c>
      <c r="U14" s="292">
        <v>24</v>
      </c>
      <c r="V14" s="293"/>
      <c r="W14" s="293"/>
      <c r="X14" s="293"/>
      <c r="Y14" s="293"/>
      <c r="Z14" s="293"/>
      <c r="AA14" s="293"/>
      <c r="AB14" s="293"/>
      <c r="AC14" s="293"/>
      <c r="AD14" s="293"/>
    </row>
    <row r="15" spans="1:30" ht="15" customHeight="1" x14ac:dyDescent="0.2">
      <c r="A15" s="1059"/>
      <c r="B15" s="1062"/>
      <c r="C15" s="288" t="s">
        <v>529</v>
      </c>
      <c r="D15" s="289">
        <v>35000</v>
      </c>
      <c r="E15" s="290">
        <v>1</v>
      </c>
      <c r="F15" s="289">
        <v>203399.91</v>
      </c>
      <c r="G15" s="290">
        <v>4</v>
      </c>
      <c r="H15" s="289">
        <v>0</v>
      </c>
      <c r="I15" s="290">
        <v>0</v>
      </c>
      <c r="J15" s="289">
        <v>179606.87</v>
      </c>
      <c r="K15" s="290">
        <v>3</v>
      </c>
      <c r="L15" s="289">
        <v>0</v>
      </c>
      <c r="M15" s="290">
        <v>0</v>
      </c>
      <c r="N15" s="289">
        <v>0</v>
      </c>
      <c r="O15" s="290">
        <v>0</v>
      </c>
      <c r="P15" s="289">
        <f t="shared" si="0"/>
        <v>35000</v>
      </c>
      <c r="Q15" s="290">
        <f t="shared" si="0"/>
        <v>1</v>
      </c>
      <c r="R15" s="289">
        <f t="shared" si="0"/>
        <v>383006.78</v>
      </c>
      <c r="S15" s="290">
        <f t="shared" si="0"/>
        <v>7</v>
      </c>
      <c r="T15" s="291">
        <f t="shared" si="1"/>
        <v>418006.78</v>
      </c>
      <c r="U15" s="292">
        <f t="shared" si="1"/>
        <v>8</v>
      </c>
      <c r="V15" s="293"/>
      <c r="W15" s="293"/>
      <c r="X15" s="293"/>
      <c r="Y15" s="293"/>
      <c r="Z15" s="293"/>
      <c r="AA15" s="293"/>
      <c r="AB15" s="293"/>
      <c r="AC15" s="293"/>
      <c r="AD15" s="293"/>
    </row>
    <row r="16" spans="1:30" ht="15" customHeight="1" x14ac:dyDescent="0.2">
      <c r="A16" s="1060"/>
      <c r="B16" s="1063"/>
      <c r="C16" s="288" t="s">
        <v>530</v>
      </c>
      <c r="D16" s="294"/>
      <c r="E16" s="290"/>
      <c r="F16" s="289"/>
      <c r="G16" s="290"/>
      <c r="H16" s="289"/>
      <c r="I16" s="290"/>
      <c r="J16" s="289"/>
      <c r="K16" s="290"/>
      <c r="L16" s="289"/>
      <c r="M16" s="290"/>
      <c r="N16" s="289"/>
      <c r="O16" s="290"/>
      <c r="P16" s="289">
        <f t="shared" si="0"/>
        <v>0</v>
      </c>
      <c r="Q16" s="290">
        <f t="shared" si="0"/>
        <v>0</v>
      </c>
      <c r="R16" s="289">
        <f t="shared" si="0"/>
        <v>0</v>
      </c>
      <c r="S16" s="290">
        <f t="shared" si="0"/>
        <v>0</v>
      </c>
      <c r="T16" s="291">
        <f t="shared" si="1"/>
        <v>0</v>
      </c>
      <c r="U16" s="292">
        <f t="shared" si="1"/>
        <v>0</v>
      </c>
      <c r="V16" s="293"/>
      <c r="W16" s="293"/>
      <c r="X16" s="293"/>
      <c r="Y16" s="293"/>
      <c r="Z16" s="293"/>
      <c r="AA16" s="293"/>
      <c r="AB16" s="293"/>
      <c r="AC16" s="293"/>
      <c r="AD16" s="293"/>
    </row>
    <row r="17" spans="1:30" ht="15" customHeight="1" thickBot="1" x14ac:dyDescent="0.25">
      <c r="A17" s="1043" t="s">
        <v>531</v>
      </c>
      <c r="B17" s="1044"/>
      <c r="C17" s="1045"/>
      <c r="D17" s="295">
        <f t="shared" ref="D17:U17" si="3">SUM(D13:D16)</f>
        <v>2423692.31</v>
      </c>
      <c r="E17" s="295">
        <f t="shared" si="3"/>
        <v>43</v>
      </c>
      <c r="F17" s="295">
        <f t="shared" si="3"/>
        <v>203399.91</v>
      </c>
      <c r="G17" s="295">
        <f t="shared" si="3"/>
        <v>4</v>
      </c>
      <c r="H17" s="295">
        <f t="shared" si="3"/>
        <v>552770.91</v>
      </c>
      <c r="I17" s="295">
        <f t="shared" si="3"/>
        <v>9</v>
      </c>
      <c r="J17" s="295">
        <f t="shared" si="3"/>
        <v>179606.87</v>
      </c>
      <c r="K17" s="295">
        <f t="shared" si="3"/>
        <v>3</v>
      </c>
      <c r="L17" s="295">
        <f t="shared" si="3"/>
        <v>161870</v>
      </c>
      <c r="M17" s="295">
        <f t="shared" si="3"/>
        <v>4</v>
      </c>
      <c r="N17" s="295">
        <f t="shared" si="3"/>
        <v>0</v>
      </c>
      <c r="O17" s="295">
        <f t="shared" si="3"/>
        <v>0</v>
      </c>
      <c r="P17" s="295">
        <f t="shared" si="3"/>
        <v>3138333.2199999997</v>
      </c>
      <c r="Q17" s="295">
        <f t="shared" si="3"/>
        <v>56</v>
      </c>
      <c r="R17" s="295">
        <f t="shared" si="3"/>
        <v>383006.78</v>
      </c>
      <c r="S17" s="295">
        <f t="shared" si="3"/>
        <v>7</v>
      </c>
      <c r="T17" s="295">
        <f t="shared" si="3"/>
        <v>3521340</v>
      </c>
      <c r="U17" s="296">
        <f t="shared" si="3"/>
        <v>63</v>
      </c>
      <c r="V17" s="293"/>
      <c r="W17" s="293"/>
      <c r="X17" s="293"/>
      <c r="Y17" s="293"/>
      <c r="Z17" s="293"/>
      <c r="AA17" s="293"/>
      <c r="AB17" s="293"/>
      <c r="AC17" s="293"/>
      <c r="AD17" s="293"/>
    </row>
    <row r="18" spans="1:30" ht="15" customHeight="1" x14ac:dyDescent="0.2">
      <c r="A18" s="1046">
        <v>3</v>
      </c>
      <c r="B18" s="1049" t="s">
        <v>427</v>
      </c>
      <c r="C18" s="270" t="s">
        <v>527</v>
      </c>
      <c r="D18" s="271">
        <v>4251258.97</v>
      </c>
      <c r="E18" s="272">
        <v>88</v>
      </c>
      <c r="F18" s="271">
        <v>0</v>
      </c>
      <c r="G18" s="272">
        <v>0</v>
      </c>
      <c r="H18" s="271">
        <v>281187.11</v>
      </c>
      <c r="I18" s="272">
        <v>4</v>
      </c>
      <c r="J18" s="271">
        <v>0</v>
      </c>
      <c r="K18" s="272">
        <v>0</v>
      </c>
      <c r="L18" s="271">
        <v>1114359.6000000001</v>
      </c>
      <c r="M18" s="272">
        <v>21</v>
      </c>
      <c r="N18" s="271">
        <v>0</v>
      </c>
      <c r="O18" s="272">
        <v>0</v>
      </c>
      <c r="P18" s="271">
        <f t="shared" si="0"/>
        <v>5646805.6799999997</v>
      </c>
      <c r="Q18" s="272">
        <f t="shared" si="0"/>
        <v>113</v>
      </c>
      <c r="R18" s="271">
        <f t="shared" si="0"/>
        <v>0</v>
      </c>
      <c r="S18" s="272">
        <f t="shared" si="0"/>
        <v>0</v>
      </c>
      <c r="T18" s="273">
        <f t="shared" si="1"/>
        <v>5646805.6799999997</v>
      </c>
      <c r="U18" s="274">
        <f t="shared" si="1"/>
        <v>113</v>
      </c>
    </row>
    <row r="19" spans="1:30" ht="15" customHeight="1" x14ac:dyDescent="0.2">
      <c r="A19" s="1047"/>
      <c r="B19" s="1050"/>
      <c r="C19" s="275" t="s">
        <v>528</v>
      </c>
      <c r="D19" s="276">
        <v>298404.65000000002</v>
      </c>
      <c r="E19" s="277">
        <v>9</v>
      </c>
      <c r="F19" s="276">
        <v>181968</v>
      </c>
      <c r="G19" s="277">
        <v>2</v>
      </c>
      <c r="H19" s="276">
        <v>521768.9</v>
      </c>
      <c r="I19" s="277">
        <v>6</v>
      </c>
      <c r="J19" s="276">
        <v>50000</v>
      </c>
      <c r="K19" s="277">
        <v>1</v>
      </c>
      <c r="L19" s="276">
        <v>109653</v>
      </c>
      <c r="M19" s="277">
        <v>2</v>
      </c>
      <c r="N19" s="276">
        <v>0</v>
      </c>
      <c r="O19" s="277">
        <v>0</v>
      </c>
      <c r="P19" s="276">
        <f t="shared" si="0"/>
        <v>929826.55</v>
      </c>
      <c r="Q19" s="277">
        <f t="shared" si="0"/>
        <v>17</v>
      </c>
      <c r="R19" s="276">
        <f t="shared" si="0"/>
        <v>231968</v>
      </c>
      <c r="S19" s="277">
        <f t="shared" si="0"/>
        <v>3</v>
      </c>
      <c r="T19" s="278">
        <f t="shared" si="1"/>
        <v>1161794.55</v>
      </c>
      <c r="U19" s="279">
        <f t="shared" si="1"/>
        <v>20</v>
      </c>
    </row>
    <row r="20" spans="1:30" ht="15" customHeight="1" x14ac:dyDescent="0.2">
      <c r="A20" s="1047"/>
      <c r="B20" s="1050"/>
      <c r="C20" s="275" t="s">
        <v>529</v>
      </c>
      <c r="D20" s="276">
        <v>518806.63</v>
      </c>
      <c r="E20" s="277">
        <v>21</v>
      </c>
      <c r="F20" s="276">
        <v>154281.4</v>
      </c>
      <c r="G20" s="277">
        <v>2</v>
      </c>
      <c r="H20" s="276">
        <v>492364.57</v>
      </c>
      <c r="I20" s="277">
        <v>7</v>
      </c>
      <c r="J20" s="276">
        <v>0</v>
      </c>
      <c r="K20" s="277">
        <v>0</v>
      </c>
      <c r="L20" s="276">
        <v>98300</v>
      </c>
      <c r="M20" s="277">
        <v>3</v>
      </c>
      <c r="N20" s="276">
        <v>0</v>
      </c>
      <c r="O20" s="277">
        <v>0</v>
      </c>
      <c r="P20" s="276">
        <f t="shared" si="0"/>
        <v>1109471.2</v>
      </c>
      <c r="Q20" s="277">
        <f t="shared" si="0"/>
        <v>31</v>
      </c>
      <c r="R20" s="276">
        <f t="shared" si="0"/>
        <v>154281.4</v>
      </c>
      <c r="S20" s="277">
        <f t="shared" si="0"/>
        <v>2</v>
      </c>
      <c r="T20" s="278">
        <f t="shared" si="1"/>
        <v>1263752.5999999999</v>
      </c>
      <c r="U20" s="279">
        <f t="shared" si="1"/>
        <v>33</v>
      </c>
    </row>
    <row r="21" spans="1:30" ht="15" customHeight="1" x14ac:dyDescent="0.2">
      <c r="A21" s="1048"/>
      <c r="B21" s="1051"/>
      <c r="C21" s="275" t="s">
        <v>530</v>
      </c>
      <c r="D21" s="276"/>
      <c r="E21" s="277"/>
      <c r="F21" s="276"/>
      <c r="G21" s="277"/>
      <c r="H21" s="276"/>
      <c r="I21" s="277"/>
      <c r="J21" s="276"/>
      <c r="K21" s="277"/>
      <c r="L21" s="276"/>
      <c r="M21" s="277"/>
      <c r="N21" s="276"/>
      <c r="O21" s="277"/>
      <c r="P21" s="276">
        <f t="shared" si="0"/>
        <v>0</v>
      </c>
      <c r="Q21" s="277">
        <f t="shared" si="0"/>
        <v>0</v>
      </c>
      <c r="R21" s="276">
        <f t="shared" si="0"/>
        <v>0</v>
      </c>
      <c r="S21" s="277">
        <f t="shared" si="0"/>
        <v>0</v>
      </c>
      <c r="T21" s="278">
        <f t="shared" si="1"/>
        <v>0</v>
      </c>
      <c r="U21" s="279">
        <f t="shared" si="1"/>
        <v>0</v>
      </c>
    </row>
    <row r="22" spans="1:30" ht="15" customHeight="1" thickBot="1" x14ac:dyDescent="0.25">
      <c r="A22" s="1052" t="s">
        <v>531</v>
      </c>
      <c r="B22" s="1053"/>
      <c r="C22" s="1054"/>
      <c r="D22" s="281">
        <f t="shared" ref="D22:U22" si="4">SUM(D18:D21)</f>
        <v>5068470.25</v>
      </c>
      <c r="E22" s="281">
        <f t="shared" si="4"/>
        <v>118</v>
      </c>
      <c r="F22" s="281">
        <f t="shared" si="4"/>
        <v>336249.4</v>
      </c>
      <c r="G22" s="281">
        <f t="shared" si="4"/>
        <v>4</v>
      </c>
      <c r="H22" s="281">
        <f t="shared" si="4"/>
        <v>1295320.58</v>
      </c>
      <c r="I22" s="281">
        <f t="shared" si="4"/>
        <v>17</v>
      </c>
      <c r="J22" s="281">
        <f t="shared" si="4"/>
        <v>50000</v>
      </c>
      <c r="K22" s="281">
        <f t="shared" si="4"/>
        <v>1</v>
      </c>
      <c r="L22" s="281">
        <f t="shared" si="4"/>
        <v>1322312.6000000001</v>
      </c>
      <c r="M22" s="281">
        <f t="shared" si="4"/>
        <v>26</v>
      </c>
      <c r="N22" s="281">
        <f t="shared" si="4"/>
        <v>0</v>
      </c>
      <c r="O22" s="281">
        <f t="shared" si="4"/>
        <v>0</v>
      </c>
      <c r="P22" s="281">
        <f t="shared" si="4"/>
        <v>7686103.4299999997</v>
      </c>
      <c r="Q22" s="281">
        <f t="shared" si="4"/>
        <v>161</v>
      </c>
      <c r="R22" s="281">
        <f t="shared" si="4"/>
        <v>386249.4</v>
      </c>
      <c r="S22" s="281">
        <f t="shared" si="4"/>
        <v>5</v>
      </c>
      <c r="T22" s="281">
        <f t="shared" si="4"/>
        <v>8072352.8299999991</v>
      </c>
      <c r="U22" s="282">
        <f t="shared" si="4"/>
        <v>166</v>
      </c>
    </row>
    <row r="23" spans="1:30" ht="15" customHeight="1" x14ac:dyDescent="0.2">
      <c r="A23" s="1058">
        <v>4</v>
      </c>
      <c r="B23" s="1061" t="s">
        <v>428</v>
      </c>
      <c r="C23" s="283" t="s">
        <v>527</v>
      </c>
      <c r="D23" s="284">
        <v>4361379.26</v>
      </c>
      <c r="E23" s="285">
        <v>121</v>
      </c>
      <c r="F23" s="284">
        <v>1024046.42</v>
      </c>
      <c r="G23" s="285">
        <v>27</v>
      </c>
      <c r="H23" s="284">
        <v>191873.05</v>
      </c>
      <c r="I23" s="285">
        <v>5</v>
      </c>
      <c r="J23" s="284">
        <v>93253.17</v>
      </c>
      <c r="K23" s="285">
        <v>1</v>
      </c>
      <c r="L23" s="284">
        <v>515085.16</v>
      </c>
      <c r="M23" s="285">
        <v>12</v>
      </c>
      <c r="N23" s="284">
        <v>100000</v>
      </c>
      <c r="O23" s="285">
        <v>1</v>
      </c>
      <c r="P23" s="284">
        <f t="shared" si="0"/>
        <v>5068337.47</v>
      </c>
      <c r="Q23" s="285">
        <f t="shared" si="0"/>
        <v>138</v>
      </c>
      <c r="R23" s="284">
        <f t="shared" si="0"/>
        <v>1217299.5900000001</v>
      </c>
      <c r="S23" s="285">
        <f t="shared" si="0"/>
        <v>29</v>
      </c>
      <c r="T23" s="286">
        <f t="shared" si="1"/>
        <v>6285637.0599999996</v>
      </c>
      <c r="U23" s="287">
        <f t="shared" si="1"/>
        <v>167</v>
      </c>
    </row>
    <row r="24" spans="1:30" ht="15" customHeight="1" x14ac:dyDescent="0.2">
      <c r="A24" s="1059"/>
      <c r="B24" s="1062"/>
      <c r="C24" s="288" t="s">
        <v>528</v>
      </c>
      <c r="D24" s="289">
        <v>1363658.48</v>
      </c>
      <c r="E24" s="290">
        <v>62</v>
      </c>
      <c r="F24" s="289">
        <v>665847.67000000004</v>
      </c>
      <c r="G24" s="290">
        <v>45</v>
      </c>
      <c r="H24" s="289">
        <v>2908944.5</v>
      </c>
      <c r="I24" s="290">
        <v>36</v>
      </c>
      <c r="J24" s="289">
        <v>308728.78000000003</v>
      </c>
      <c r="K24" s="290">
        <v>3</v>
      </c>
      <c r="L24" s="289">
        <v>350237</v>
      </c>
      <c r="M24" s="290">
        <v>8</v>
      </c>
      <c r="N24" s="289">
        <v>0</v>
      </c>
      <c r="O24" s="290">
        <v>0</v>
      </c>
      <c r="P24" s="289">
        <f t="shared" si="0"/>
        <v>4622839.9800000004</v>
      </c>
      <c r="Q24" s="290">
        <f t="shared" si="0"/>
        <v>106</v>
      </c>
      <c r="R24" s="289">
        <f t="shared" si="0"/>
        <v>974576.45000000007</v>
      </c>
      <c r="S24" s="290">
        <f t="shared" si="0"/>
        <v>48</v>
      </c>
      <c r="T24" s="291">
        <f t="shared" si="1"/>
        <v>5597416.4300000006</v>
      </c>
      <c r="U24" s="292">
        <f t="shared" si="1"/>
        <v>154</v>
      </c>
    </row>
    <row r="25" spans="1:30" ht="15" customHeight="1" x14ac:dyDescent="0.2">
      <c r="A25" s="1059"/>
      <c r="B25" s="1062"/>
      <c r="C25" s="288" t="s">
        <v>529</v>
      </c>
      <c r="D25" s="289">
        <v>1008078.6</v>
      </c>
      <c r="E25" s="290">
        <v>50</v>
      </c>
      <c r="F25" s="289">
        <v>762889.2</v>
      </c>
      <c r="G25" s="290">
        <v>43</v>
      </c>
      <c r="H25" s="289">
        <v>3452744.25</v>
      </c>
      <c r="I25" s="290">
        <v>40</v>
      </c>
      <c r="J25" s="289">
        <v>6746.25</v>
      </c>
      <c r="K25" s="290">
        <v>2</v>
      </c>
      <c r="L25" s="289">
        <v>342793.73</v>
      </c>
      <c r="M25" s="290">
        <v>9</v>
      </c>
      <c r="N25" s="289">
        <v>0</v>
      </c>
      <c r="O25" s="290">
        <v>0</v>
      </c>
      <c r="P25" s="289">
        <f t="shared" si="0"/>
        <v>4803616.58</v>
      </c>
      <c r="Q25" s="290">
        <f t="shared" si="0"/>
        <v>99</v>
      </c>
      <c r="R25" s="289">
        <f t="shared" si="0"/>
        <v>769635.45</v>
      </c>
      <c r="S25" s="290">
        <f t="shared" si="0"/>
        <v>45</v>
      </c>
      <c r="T25" s="291">
        <f t="shared" si="1"/>
        <v>5573252.0300000003</v>
      </c>
      <c r="U25" s="292">
        <f t="shared" si="1"/>
        <v>144</v>
      </c>
    </row>
    <row r="26" spans="1:30" ht="15" customHeight="1" x14ac:dyDescent="0.2">
      <c r="A26" s="1060"/>
      <c r="B26" s="1063"/>
      <c r="C26" s="288" t="s">
        <v>530</v>
      </c>
      <c r="D26" s="289"/>
      <c r="E26" s="290"/>
      <c r="F26" s="289"/>
      <c r="G26" s="290"/>
      <c r="H26" s="289"/>
      <c r="I26" s="290"/>
      <c r="J26" s="289"/>
      <c r="K26" s="290"/>
      <c r="L26" s="289"/>
      <c r="M26" s="290"/>
      <c r="N26" s="289"/>
      <c r="O26" s="290"/>
      <c r="P26" s="289">
        <f t="shared" si="0"/>
        <v>0</v>
      </c>
      <c r="Q26" s="290">
        <f t="shared" si="0"/>
        <v>0</v>
      </c>
      <c r="R26" s="289">
        <f t="shared" si="0"/>
        <v>0</v>
      </c>
      <c r="S26" s="290">
        <f t="shared" si="0"/>
        <v>0</v>
      </c>
      <c r="T26" s="291">
        <f t="shared" si="1"/>
        <v>0</v>
      </c>
      <c r="U26" s="292">
        <f t="shared" si="1"/>
        <v>0</v>
      </c>
    </row>
    <row r="27" spans="1:30" ht="15" customHeight="1" thickBot="1" x14ac:dyDescent="0.25">
      <c r="A27" s="1043" t="s">
        <v>531</v>
      </c>
      <c r="B27" s="1044"/>
      <c r="C27" s="1045"/>
      <c r="D27" s="295">
        <f t="shared" ref="D27:U27" si="5">SUM(D23:D26)</f>
        <v>6733116.3399999999</v>
      </c>
      <c r="E27" s="295">
        <f t="shared" si="5"/>
        <v>233</v>
      </c>
      <c r="F27" s="295">
        <f t="shared" si="5"/>
        <v>2452783.29</v>
      </c>
      <c r="G27" s="295">
        <f t="shared" si="5"/>
        <v>115</v>
      </c>
      <c r="H27" s="295">
        <f t="shared" si="5"/>
        <v>6553561.7999999998</v>
      </c>
      <c r="I27" s="295">
        <f t="shared" si="5"/>
        <v>81</v>
      </c>
      <c r="J27" s="295">
        <f t="shared" si="5"/>
        <v>408728.2</v>
      </c>
      <c r="K27" s="295">
        <f t="shared" si="5"/>
        <v>6</v>
      </c>
      <c r="L27" s="295">
        <f t="shared" si="5"/>
        <v>1208115.8899999999</v>
      </c>
      <c r="M27" s="295">
        <f t="shared" si="5"/>
        <v>29</v>
      </c>
      <c r="N27" s="295">
        <f t="shared" si="5"/>
        <v>100000</v>
      </c>
      <c r="O27" s="295">
        <f t="shared" si="5"/>
        <v>1</v>
      </c>
      <c r="P27" s="295">
        <f t="shared" si="5"/>
        <v>14494794.029999999</v>
      </c>
      <c r="Q27" s="295">
        <f t="shared" si="5"/>
        <v>343</v>
      </c>
      <c r="R27" s="295">
        <f t="shared" si="5"/>
        <v>2961511.49</v>
      </c>
      <c r="S27" s="295">
        <f t="shared" si="5"/>
        <v>122</v>
      </c>
      <c r="T27" s="295">
        <f t="shared" si="5"/>
        <v>17456305.52</v>
      </c>
      <c r="U27" s="296">
        <f t="shared" si="5"/>
        <v>465</v>
      </c>
    </row>
    <row r="28" spans="1:30" ht="15" customHeight="1" x14ac:dyDescent="0.2">
      <c r="A28" s="1046">
        <v>5</v>
      </c>
      <c r="B28" s="1049" t="s">
        <v>429</v>
      </c>
      <c r="C28" s="270" t="s">
        <v>527</v>
      </c>
      <c r="D28" s="271">
        <v>1683483</v>
      </c>
      <c r="E28" s="272">
        <v>40</v>
      </c>
      <c r="F28" s="271">
        <v>0</v>
      </c>
      <c r="G28" s="272">
        <v>0</v>
      </c>
      <c r="H28" s="271">
        <v>149804</v>
      </c>
      <c r="I28" s="272">
        <v>2</v>
      </c>
      <c r="J28" s="271">
        <v>0</v>
      </c>
      <c r="K28" s="272">
        <v>0</v>
      </c>
      <c r="L28" s="271">
        <v>57970</v>
      </c>
      <c r="M28" s="272">
        <v>1</v>
      </c>
      <c r="N28" s="271">
        <v>0</v>
      </c>
      <c r="O28" s="272">
        <v>0</v>
      </c>
      <c r="P28" s="271">
        <f t="shared" si="0"/>
        <v>1891257</v>
      </c>
      <c r="Q28" s="272">
        <f t="shared" si="0"/>
        <v>43</v>
      </c>
      <c r="R28" s="271">
        <f t="shared" si="0"/>
        <v>0</v>
      </c>
      <c r="S28" s="272">
        <f t="shared" si="0"/>
        <v>0</v>
      </c>
      <c r="T28" s="273">
        <f t="shared" si="1"/>
        <v>1891257</v>
      </c>
      <c r="U28" s="274">
        <f t="shared" si="1"/>
        <v>43</v>
      </c>
    </row>
    <row r="29" spans="1:30" ht="15" customHeight="1" x14ac:dyDescent="0.2">
      <c r="A29" s="1047"/>
      <c r="B29" s="1050"/>
      <c r="C29" s="275" t="s">
        <v>528</v>
      </c>
      <c r="D29" s="276">
        <v>1200636</v>
      </c>
      <c r="E29" s="277">
        <v>32</v>
      </c>
      <c r="F29" s="276">
        <v>105859</v>
      </c>
      <c r="G29" s="277">
        <v>12</v>
      </c>
      <c r="H29" s="276">
        <v>199021</v>
      </c>
      <c r="I29" s="277">
        <v>2</v>
      </c>
      <c r="J29" s="276">
        <v>0</v>
      </c>
      <c r="K29" s="277">
        <v>0</v>
      </c>
      <c r="L29" s="276">
        <v>0</v>
      </c>
      <c r="M29" s="277">
        <v>0</v>
      </c>
      <c r="N29" s="276">
        <v>0</v>
      </c>
      <c r="O29" s="277">
        <v>0</v>
      </c>
      <c r="P29" s="276">
        <f t="shared" si="0"/>
        <v>1399657</v>
      </c>
      <c r="Q29" s="277">
        <f t="shared" si="0"/>
        <v>34</v>
      </c>
      <c r="R29" s="276">
        <f t="shared" si="0"/>
        <v>105859</v>
      </c>
      <c r="S29" s="277">
        <f t="shared" si="0"/>
        <v>12</v>
      </c>
      <c r="T29" s="278">
        <f t="shared" si="1"/>
        <v>1505516</v>
      </c>
      <c r="U29" s="279">
        <f t="shared" si="1"/>
        <v>46</v>
      </c>
    </row>
    <row r="30" spans="1:30" ht="15" customHeight="1" x14ac:dyDescent="0.2">
      <c r="A30" s="1047"/>
      <c r="B30" s="1050"/>
      <c r="C30" s="275" t="s">
        <v>529</v>
      </c>
      <c r="D30" s="276">
        <v>616451</v>
      </c>
      <c r="E30" s="277">
        <v>22</v>
      </c>
      <c r="F30" s="276">
        <v>197304</v>
      </c>
      <c r="G30" s="277">
        <v>3</v>
      </c>
      <c r="H30" s="276">
        <v>604734</v>
      </c>
      <c r="I30" s="277">
        <v>8</v>
      </c>
      <c r="J30" s="276">
        <v>0</v>
      </c>
      <c r="K30" s="277">
        <v>0</v>
      </c>
      <c r="L30" s="276">
        <v>98937</v>
      </c>
      <c r="M30" s="277">
        <v>2</v>
      </c>
      <c r="N30" s="276">
        <v>0</v>
      </c>
      <c r="O30" s="277">
        <v>0</v>
      </c>
      <c r="P30" s="276">
        <f t="shared" si="0"/>
        <v>1320122</v>
      </c>
      <c r="Q30" s="277">
        <f t="shared" si="0"/>
        <v>32</v>
      </c>
      <c r="R30" s="276">
        <f t="shared" si="0"/>
        <v>197304</v>
      </c>
      <c r="S30" s="277">
        <f t="shared" si="0"/>
        <v>3</v>
      </c>
      <c r="T30" s="278">
        <f t="shared" si="1"/>
        <v>1517426</v>
      </c>
      <c r="U30" s="279">
        <f t="shared" si="1"/>
        <v>35</v>
      </c>
    </row>
    <row r="31" spans="1:30" ht="15" customHeight="1" x14ac:dyDescent="0.2">
      <c r="A31" s="1048"/>
      <c r="B31" s="1051"/>
      <c r="C31" s="275" t="s">
        <v>530</v>
      </c>
      <c r="D31" s="276"/>
      <c r="E31" s="277"/>
      <c r="F31" s="276"/>
      <c r="G31" s="277"/>
      <c r="H31" s="276"/>
      <c r="I31" s="277"/>
      <c r="J31" s="276"/>
      <c r="K31" s="277"/>
      <c r="L31" s="276"/>
      <c r="M31" s="277"/>
      <c r="N31" s="276"/>
      <c r="O31" s="277"/>
      <c r="P31" s="276">
        <f t="shared" si="0"/>
        <v>0</v>
      </c>
      <c r="Q31" s="277">
        <f t="shared" si="0"/>
        <v>0</v>
      </c>
      <c r="R31" s="276">
        <f t="shared" si="0"/>
        <v>0</v>
      </c>
      <c r="S31" s="277">
        <f t="shared" si="0"/>
        <v>0</v>
      </c>
      <c r="T31" s="278">
        <f t="shared" si="1"/>
        <v>0</v>
      </c>
      <c r="U31" s="279">
        <f t="shared" si="1"/>
        <v>0</v>
      </c>
    </row>
    <row r="32" spans="1:30" ht="15" customHeight="1" thickBot="1" x14ac:dyDescent="0.25">
      <c r="A32" s="1052" t="s">
        <v>531</v>
      </c>
      <c r="B32" s="1053"/>
      <c r="C32" s="1054"/>
      <c r="D32" s="281">
        <f t="shared" ref="D32:U32" si="6">SUM(D28:D31)</f>
        <v>3500570</v>
      </c>
      <c r="E32" s="281">
        <f t="shared" si="6"/>
        <v>94</v>
      </c>
      <c r="F32" s="281">
        <f t="shared" si="6"/>
        <v>303163</v>
      </c>
      <c r="G32" s="281">
        <f t="shared" si="6"/>
        <v>15</v>
      </c>
      <c r="H32" s="281">
        <f t="shared" si="6"/>
        <v>953559</v>
      </c>
      <c r="I32" s="281">
        <f t="shared" si="6"/>
        <v>12</v>
      </c>
      <c r="J32" s="281">
        <f t="shared" si="6"/>
        <v>0</v>
      </c>
      <c r="K32" s="281">
        <f t="shared" si="6"/>
        <v>0</v>
      </c>
      <c r="L32" s="281">
        <f t="shared" si="6"/>
        <v>156907</v>
      </c>
      <c r="M32" s="281">
        <f t="shared" si="6"/>
        <v>3</v>
      </c>
      <c r="N32" s="281">
        <f t="shared" si="6"/>
        <v>0</v>
      </c>
      <c r="O32" s="281">
        <f t="shared" si="6"/>
        <v>0</v>
      </c>
      <c r="P32" s="281">
        <f t="shared" si="6"/>
        <v>4611036</v>
      </c>
      <c r="Q32" s="281">
        <f t="shared" si="6"/>
        <v>109</v>
      </c>
      <c r="R32" s="281">
        <f t="shared" si="6"/>
        <v>303163</v>
      </c>
      <c r="S32" s="281">
        <f t="shared" si="6"/>
        <v>15</v>
      </c>
      <c r="T32" s="281">
        <f t="shared" si="6"/>
        <v>4914199</v>
      </c>
      <c r="U32" s="282">
        <f t="shared" si="6"/>
        <v>124</v>
      </c>
    </row>
    <row r="33" spans="1:21" ht="15" customHeight="1" x14ac:dyDescent="0.2">
      <c r="A33" s="1058">
        <v>6</v>
      </c>
      <c r="B33" s="1061" t="s">
        <v>430</v>
      </c>
      <c r="C33" s="283" t="s">
        <v>527</v>
      </c>
      <c r="D33" s="284">
        <v>3992142</v>
      </c>
      <c r="E33" s="285">
        <v>79</v>
      </c>
      <c r="F33" s="284">
        <v>136174.79999999999</v>
      </c>
      <c r="G33" s="285">
        <v>2</v>
      </c>
      <c r="H33" s="284">
        <v>575461</v>
      </c>
      <c r="I33" s="285">
        <v>6</v>
      </c>
      <c r="J33" s="284">
        <v>0</v>
      </c>
      <c r="K33" s="285">
        <v>0</v>
      </c>
      <c r="L33" s="284">
        <v>379976</v>
      </c>
      <c r="M33" s="285">
        <v>10</v>
      </c>
      <c r="N33" s="284">
        <v>166407.4</v>
      </c>
      <c r="O33" s="285">
        <v>3</v>
      </c>
      <c r="P33" s="284">
        <f t="shared" si="0"/>
        <v>4947579</v>
      </c>
      <c r="Q33" s="285">
        <f t="shared" si="0"/>
        <v>95</v>
      </c>
      <c r="R33" s="284">
        <f t="shared" si="0"/>
        <v>302582.19999999995</v>
      </c>
      <c r="S33" s="285">
        <f t="shared" si="0"/>
        <v>5</v>
      </c>
      <c r="T33" s="286">
        <f t="shared" si="1"/>
        <v>5250161.2</v>
      </c>
      <c r="U33" s="287">
        <f t="shared" si="1"/>
        <v>100</v>
      </c>
    </row>
    <row r="34" spans="1:21" ht="15" customHeight="1" x14ac:dyDescent="0.2">
      <c r="A34" s="1059"/>
      <c r="B34" s="1062"/>
      <c r="C34" s="288" t="s">
        <v>528</v>
      </c>
      <c r="D34" s="289">
        <v>834412</v>
      </c>
      <c r="E34" s="290">
        <v>21</v>
      </c>
      <c r="F34" s="289">
        <v>275099</v>
      </c>
      <c r="G34" s="290">
        <v>6</v>
      </c>
      <c r="H34" s="289">
        <v>2355880</v>
      </c>
      <c r="I34" s="290">
        <v>26</v>
      </c>
      <c r="J34" s="289">
        <v>101852</v>
      </c>
      <c r="K34" s="290">
        <v>1</v>
      </c>
      <c r="L34" s="289">
        <v>521728</v>
      </c>
      <c r="M34" s="290">
        <v>11</v>
      </c>
      <c r="N34" s="289">
        <v>99809</v>
      </c>
      <c r="O34" s="290">
        <v>1</v>
      </c>
      <c r="P34" s="289">
        <f t="shared" si="0"/>
        <v>3712020</v>
      </c>
      <c r="Q34" s="290">
        <f t="shared" si="0"/>
        <v>58</v>
      </c>
      <c r="R34" s="289">
        <f t="shared" si="0"/>
        <v>476760</v>
      </c>
      <c r="S34" s="290">
        <f t="shared" si="0"/>
        <v>8</v>
      </c>
      <c r="T34" s="291">
        <f t="shared" si="1"/>
        <v>4188780</v>
      </c>
      <c r="U34" s="292">
        <f t="shared" si="1"/>
        <v>66</v>
      </c>
    </row>
    <row r="35" spans="1:21" ht="15" customHeight="1" x14ac:dyDescent="0.2">
      <c r="A35" s="1059"/>
      <c r="B35" s="1062"/>
      <c r="C35" s="288" t="s">
        <v>529</v>
      </c>
      <c r="D35" s="289">
        <v>1018930.35</v>
      </c>
      <c r="E35" s="290">
        <v>23</v>
      </c>
      <c r="F35" s="289">
        <v>144605.07</v>
      </c>
      <c r="G35" s="290">
        <v>1</v>
      </c>
      <c r="H35" s="289">
        <v>2586397.67</v>
      </c>
      <c r="I35" s="290">
        <v>27</v>
      </c>
      <c r="J35" s="289">
        <v>0</v>
      </c>
      <c r="K35" s="290">
        <v>0</v>
      </c>
      <c r="L35" s="289">
        <v>54765</v>
      </c>
      <c r="M35" s="290">
        <v>1</v>
      </c>
      <c r="N35" s="289">
        <v>0</v>
      </c>
      <c r="O35" s="290">
        <v>0</v>
      </c>
      <c r="P35" s="289">
        <f t="shared" si="0"/>
        <v>3660093.02</v>
      </c>
      <c r="Q35" s="290">
        <f t="shared" si="0"/>
        <v>51</v>
      </c>
      <c r="R35" s="289">
        <f t="shared" si="0"/>
        <v>144605.07</v>
      </c>
      <c r="S35" s="290">
        <f t="shared" si="0"/>
        <v>1</v>
      </c>
      <c r="T35" s="291">
        <f t="shared" si="1"/>
        <v>3804698.09</v>
      </c>
      <c r="U35" s="292">
        <f t="shared" si="1"/>
        <v>52</v>
      </c>
    </row>
    <row r="36" spans="1:21" ht="15" customHeight="1" x14ac:dyDescent="0.2">
      <c r="A36" s="1060"/>
      <c r="B36" s="1063"/>
      <c r="C36" s="288" t="s">
        <v>530</v>
      </c>
      <c r="D36" s="289">
        <v>0</v>
      </c>
      <c r="E36" s="290">
        <v>0</v>
      </c>
      <c r="F36" s="289">
        <v>0</v>
      </c>
      <c r="G36" s="290">
        <v>0</v>
      </c>
      <c r="H36" s="289">
        <v>217246.19</v>
      </c>
      <c r="I36" s="290">
        <v>2</v>
      </c>
      <c r="J36" s="289">
        <v>0</v>
      </c>
      <c r="K36" s="290">
        <v>0</v>
      </c>
      <c r="L36" s="289">
        <v>59500</v>
      </c>
      <c r="M36" s="290">
        <v>1</v>
      </c>
      <c r="N36" s="289">
        <v>0</v>
      </c>
      <c r="O36" s="290">
        <v>0</v>
      </c>
      <c r="P36" s="289">
        <f t="shared" si="0"/>
        <v>276746.19</v>
      </c>
      <c r="Q36" s="290">
        <f t="shared" si="0"/>
        <v>3</v>
      </c>
      <c r="R36" s="289">
        <f t="shared" si="0"/>
        <v>0</v>
      </c>
      <c r="S36" s="290">
        <f t="shared" si="0"/>
        <v>0</v>
      </c>
      <c r="T36" s="291">
        <f t="shared" si="1"/>
        <v>276746.19</v>
      </c>
      <c r="U36" s="292">
        <f t="shared" si="1"/>
        <v>3</v>
      </c>
    </row>
    <row r="37" spans="1:21" ht="15" customHeight="1" thickBot="1" x14ac:dyDescent="0.25">
      <c r="A37" s="1043" t="s">
        <v>531</v>
      </c>
      <c r="B37" s="1044"/>
      <c r="C37" s="1045"/>
      <c r="D37" s="295">
        <f t="shared" ref="D37:U37" si="7">SUM(D33:D36)</f>
        <v>5845484.3499999996</v>
      </c>
      <c r="E37" s="295">
        <f t="shared" si="7"/>
        <v>123</v>
      </c>
      <c r="F37" s="295">
        <f t="shared" si="7"/>
        <v>555878.87</v>
      </c>
      <c r="G37" s="295">
        <f t="shared" si="7"/>
        <v>9</v>
      </c>
      <c r="H37" s="295">
        <f t="shared" si="7"/>
        <v>5734984.8600000003</v>
      </c>
      <c r="I37" s="295">
        <f t="shared" si="7"/>
        <v>61</v>
      </c>
      <c r="J37" s="295">
        <f t="shared" si="7"/>
        <v>101852</v>
      </c>
      <c r="K37" s="295">
        <f t="shared" si="7"/>
        <v>1</v>
      </c>
      <c r="L37" s="295">
        <f t="shared" si="7"/>
        <v>1015969</v>
      </c>
      <c r="M37" s="295">
        <f t="shared" si="7"/>
        <v>23</v>
      </c>
      <c r="N37" s="295">
        <f t="shared" si="7"/>
        <v>266216.40000000002</v>
      </c>
      <c r="O37" s="295">
        <f t="shared" si="7"/>
        <v>4</v>
      </c>
      <c r="P37" s="295">
        <f t="shared" si="7"/>
        <v>12596438.209999999</v>
      </c>
      <c r="Q37" s="295">
        <f t="shared" si="7"/>
        <v>207</v>
      </c>
      <c r="R37" s="295">
        <f t="shared" si="7"/>
        <v>923947.27</v>
      </c>
      <c r="S37" s="295">
        <f t="shared" si="7"/>
        <v>14</v>
      </c>
      <c r="T37" s="295">
        <f t="shared" si="7"/>
        <v>13520385.479999999</v>
      </c>
      <c r="U37" s="296">
        <f t="shared" si="7"/>
        <v>221</v>
      </c>
    </row>
    <row r="38" spans="1:21" ht="15" customHeight="1" x14ac:dyDescent="0.2">
      <c r="A38" s="1046">
        <v>7</v>
      </c>
      <c r="B38" s="1049" t="s">
        <v>431</v>
      </c>
      <c r="C38" s="270" t="s">
        <v>527</v>
      </c>
      <c r="D38" s="271">
        <v>3285546</v>
      </c>
      <c r="E38" s="272">
        <v>83</v>
      </c>
      <c r="F38" s="271">
        <v>497361</v>
      </c>
      <c r="G38" s="272">
        <v>22</v>
      </c>
      <c r="H38" s="271">
        <v>416592</v>
      </c>
      <c r="I38" s="272">
        <v>5</v>
      </c>
      <c r="J38" s="271">
        <v>0</v>
      </c>
      <c r="K38" s="272">
        <v>0</v>
      </c>
      <c r="L38" s="271">
        <v>479328</v>
      </c>
      <c r="M38" s="272">
        <v>9</v>
      </c>
      <c r="N38" s="271">
        <v>0</v>
      </c>
      <c r="O38" s="272">
        <v>0</v>
      </c>
      <c r="P38" s="271">
        <f t="shared" si="0"/>
        <v>4181466</v>
      </c>
      <c r="Q38" s="272">
        <f t="shared" si="0"/>
        <v>97</v>
      </c>
      <c r="R38" s="271">
        <f t="shared" si="0"/>
        <v>497361</v>
      </c>
      <c r="S38" s="272">
        <f t="shared" si="0"/>
        <v>22</v>
      </c>
      <c r="T38" s="273">
        <f t="shared" si="1"/>
        <v>4678827</v>
      </c>
      <c r="U38" s="274">
        <f t="shared" si="1"/>
        <v>119</v>
      </c>
    </row>
    <row r="39" spans="1:21" ht="15" customHeight="1" x14ac:dyDescent="0.2">
      <c r="A39" s="1047"/>
      <c r="B39" s="1050"/>
      <c r="C39" s="275" t="s">
        <v>528</v>
      </c>
      <c r="D39" s="276">
        <v>1370266</v>
      </c>
      <c r="E39" s="277">
        <v>53</v>
      </c>
      <c r="F39" s="276">
        <v>933301</v>
      </c>
      <c r="G39" s="277">
        <v>33</v>
      </c>
      <c r="H39" s="276">
        <v>1247284</v>
      </c>
      <c r="I39" s="277">
        <v>16</v>
      </c>
      <c r="J39" s="276">
        <v>0</v>
      </c>
      <c r="K39" s="277">
        <v>0</v>
      </c>
      <c r="L39" s="276">
        <v>426627</v>
      </c>
      <c r="M39" s="277">
        <v>10</v>
      </c>
      <c r="N39" s="276">
        <v>229893</v>
      </c>
      <c r="O39" s="277">
        <v>5</v>
      </c>
      <c r="P39" s="276">
        <f t="shared" si="0"/>
        <v>3044177</v>
      </c>
      <c r="Q39" s="277">
        <f t="shared" si="0"/>
        <v>79</v>
      </c>
      <c r="R39" s="276">
        <f t="shared" si="0"/>
        <v>1163194</v>
      </c>
      <c r="S39" s="277">
        <f t="shared" si="0"/>
        <v>38</v>
      </c>
      <c r="T39" s="278">
        <f t="shared" si="1"/>
        <v>4207371</v>
      </c>
      <c r="U39" s="279">
        <f t="shared" si="1"/>
        <v>117</v>
      </c>
    </row>
    <row r="40" spans="1:21" ht="15" customHeight="1" x14ac:dyDescent="0.2">
      <c r="A40" s="1047"/>
      <c r="B40" s="1050"/>
      <c r="C40" s="275" t="s">
        <v>529</v>
      </c>
      <c r="D40" s="276">
        <v>1826307</v>
      </c>
      <c r="E40" s="277">
        <v>49</v>
      </c>
      <c r="F40" s="276">
        <v>546032</v>
      </c>
      <c r="G40" s="277">
        <v>26</v>
      </c>
      <c r="H40" s="276">
        <v>928014</v>
      </c>
      <c r="I40" s="277">
        <v>15</v>
      </c>
      <c r="J40" s="276">
        <v>64514</v>
      </c>
      <c r="K40" s="277">
        <v>1</v>
      </c>
      <c r="L40" s="276">
        <v>224190</v>
      </c>
      <c r="M40" s="277">
        <v>6</v>
      </c>
      <c r="N40" s="276">
        <v>0</v>
      </c>
      <c r="O40" s="277">
        <v>0</v>
      </c>
      <c r="P40" s="276">
        <f t="shared" si="0"/>
        <v>2978511</v>
      </c>
      <c r="Q40" s="277">
        <f t="shared" si="0"/>
        <v>70</v>
      </c>
      <c r="R40" s="276">
        <f t="shared" si="0"/>
        <v>610546</v>
      </c>
      <c r="S40" s="277">
        <f t="shared" si="0"/>
        <v>27</v>
      </c>
      <c r="T40" s="278">
        <f t="shared" si="1"/>
        <v>3589057</v>
      </c>
      <c r="U40" s="279">
        <f t="shared" si="1"/>
        <v>97</v>
      </c>
    </row>
    <row r="41" spans="1:21" ht="15" customHeight="1" x14ac:dyDescent="0.2">
      <c r="A41" s="1048"/>
      <c r="B41" s="1051"/>
      <c r="C41" s="275" t="s">
        <v>530</v>
      </c>
      <c r="D41" s="276"/>
      <c r="E41" s="277"/>
      <c r="F41" s="276"/>
      <c r="G41" s="277"/>
      <c r="H41" s="276"/>
      <c r="I41" s="277"/>
      <c r="J41" s="276"/>
      <c r="K41" s="277"/>
      <c r="L41" s="276"/>
      <c r="M41" s="277"/>
      <c r="N41" s="276"/>
      <c r="O41" s="277"/>
      <c r="P41" s="276">
        <f t="shared" si="0"/>
        <v>0</v>
      </c>
      <c r="Q41" s="277">
        <f t="shared" si="0"/>
        <v>0</v>
      </c>
      <c r="R41" s="276">
        <f t="shared" si="0"/>
        <v>0</v>
      </c>
      <c r="S41" s="277">
        <f t="shared" si="0"/>
        <v>0</v>
      </c>
      <c r="T41" s="278">
        <f t="shared" si="1"/>
        <v>0</v>
      </c>
      <c r="U41" s="279">
        <f t="shared" si="1"/>
        <v>0</v>
      </c>
    </row>
    <row r="42" spans="1:21" ht="15" customHeight="1" thickBot="1" x14ac:dyDescent="0.25">
      <c r="A42" s="1052" t="s">
        <v>531</v>
      </c>
      <c r="B42" s="1053"/>
      <c r="C42" s="1054"/>
      <c r="D42" s="281">
        <f t="shared" ref="D42:U42" si="8">SUM(D38:D41)</f>
        <v>6482119</v>
      </c>
      <c r="E42" s="281">
        <f t="shared" si="8"/>
        <v>185</v>
      </c>
      <c r="F42" s="281">
        <f t="shared" si="8"/>
        <v>1976694</v>
      </c>
      <c r="G42" s="281">
        <f t="shared" si="8"/>
        <v>81</v>
      </c>
      <c r="H42" s="281">
        <f t="shared" si="8"/>
        <v>2591890</v>
      </c>
      <c r="I42" s="281">
        <f t="shared" si="8"/>
        <v>36</v>
      </c>
      <c r="J42" s="281">
        <f t="shared" si="8"/>
        <v>64514</v>
      </c>
      <c r="K42" s="281">
        <f t="shared" si="8"/>
        <v>1</v>
      </c>
      <c r="L42" s="281">
        <f t="shared" si="8"/>
        <v>1130145</v>
      </c>
      <c r="M42" s="281">
        <f t="shared" si="8"/>
        <v>25</v>
      </c>
      <c r="N42" s="281">
        <f t="shared" si="8"/>
        <v>229893</v>
      </c>
      <c r="O42" s="281">
        <f t="shared" si="8"/>
        <v>5</v>
      </c>
      <c r="P42" s="281">
        <f t="shared" si="8"/>
        <v>10204154</v>
      </c>
      <c r="Q42" s="281">
        <f t="shared" si="8"/>
        <v>246</v>
      </c>
      <c r="R42" s="281">
        <f t="shared" si="8"/>
        <v>2271101</v>
      </c>
      <c r="S42" s="281">
        <f t="shared" si="8"/>
        <v>87</v>
      </c>
      <c r="T42" s="281">
        <f t="shared" si="8"/>
        <v>12475255</v>
      </c>
      <c r="U42" s="282">
        <f t="shared" si="8"/>
        <v>333</v>
      </c>
    </row>
    <row r="43" spans="1:21" ht="15" customHeight="1" x14ac:dyDescent="0.2">
      <c r="A43" s="1058">
        <v>8</v>
      </c>
      <c r="B43" s="1061" t="s">
        <v>432</v>
      </c>
      <c r="C43" s="283" t="s">
        <v>527</v>
      </c>
      <c r="D43" s="284">
        <v>3937786.28</v>
      </c>
      <c r="E43" s="285">
        <v>63</v>
      </c>
      <c r="F43" s="284">
        <v>764695.83</v>
      </c>
      <c r="G43" s="285">
        <v>12</v>
      </c>
      <c r="H43" s="284">
        <v>577253.61</v>
      </c>
      <c r="I43" s="285">
        <v>8</v>
      </c>
      <c r="J43" s="284">
        <v>0</v>
      </c>
      <c r="K43" s="285">
        <v>0</v>
      </c>
      <c r="L43" s="284">
        <v>793551.33</v>
      </c>
      <c r="M43" s="285">
        <v>13</v>
      </c>
      <c r="N43" s="284">
        <v>0</v>
      </c>
      <c r="O43" s="285">
        <v>0</v>
      </c>
      <c r="P43" s="284">
        <f t="shared" si="0"/>
        <v>5308591.22</v>
      </c>
      <c r="Q43" s="285">
        <f t="shared" si="0"/>
        <v>84</v>
      </c>
      <c r="R43" s="284">
        <f t="shared" si="0"/>
        <v>764695.83</v>
      </c>
      <c r="S43" s="285">
        <f t="shared" si="0"/>
        <v>12</v>
      </c>
      <c r="T43" s="286">
        <f t="shared" si="1"/>
        <v>6073287.0499999998</v>
      </c>
      <c r="U43" s="287">
        <f t="shared" si="1"/>
        <v>96</v>
      </c>
    </row>
    <row r="44" spans="1:21" ht="15" customHeight="1" x14ac:dyDescent="0.2">
      <c r="A44" s="1059"/>
      <c r="B44" s="1062"/>
      <c r="C44" s="288" t="s">
        <v>528</v>
      </c>
      <c r="D44" s="289">
        <v>287453.15000000002</v>
      </c>
      <c r="E44" s="290">
        <v>7</v>
      </c>
      <c r="F44" s="289">
        <v>154864.92000000001</v>
      </c>
      <c r="G44" s="290">
        <v>7</v>
      </c>
      <c r="H44" s="289">
        <v>796369.46</v>
      </c>
      <c r="I44" s="290">
        <v>11</v>
      </c>
      <c r="J44" s="289">
        <v>0</v>
      </c>
      <c r="K44" s="290">
        <v>0</v>
      </c>
      <c r="L44" s="289">
        <v>375548.71</v>
      </c>
      <c r="M44" s="290">
        <v>7</v>
      </c>
      <c r="N44" s="289">
        <v>330846</v>
      </c>
      <c r="O44" s="290">
        <v>5</v>
      </c>
      <c r="P44" s="289">
        <f t="shared" si="0"/>
        <v>1459371.3199999998</v>
      </c>
      <c r="Q44" s="290">
        <f t="shared" si="0"/>
        <v>25</v>
      </c>
      <c r="R44" s="289">
        <f t="shared" si="0"/>
        <v>485710.92000000004</v>
      </c>
      <c r="S44" s="290">
        <f t="shared" si="0"/>
        <v>12</v>
      </c>
      <c r="T44" s="291">
        <f t="shared" si="1"/>
        <v>1945082.2399999998</v>
      </c>
      <c r="U44" s="292">
        <f t="shared" si="1"/>
        <v>37</v>
      </c>
    </row>
    <row r="45" spans="1:21" ht="15" customHeight="1" x14ac:dyDescent="0.2">
      <c r="A45" s="1059"/>
      <c r="B45" s="1062"/>
      <c r="C45" s="288" t="s">
        <v>529</v>
      </c>
      <c r="D45" s="289">
        <v>278450.2</v>
      </c>
      <c r="E45" s="290">
        <v>6</v>
      </c>
      <c r="F45" s="289">
        <v>0</v>
      </c>
      <c r="G45" s="290">
        <v>0</v>
      </c>
      <c r="H45" s="289">
        <v>1162443.6399999999</v>
      </c>
      <c r="I45" s="290">
        <v>13</v>
      </c>
      <c r="J45" s="289">
        <v>99802</v>
      </c>
      <c r="K45" s="290">
        <v>1</v>
      </c>
      <c r="L45" s="289">
        <v>132189.68</v>
      </c>
      <c r="M45" s="290">
        <v>3</v>
      </c>
      <c r="N45" s="289">
        <v>0</v>
      </c>
      <c r="O45" s="290">
        <v>0</v>
      </c>
      <c r="P45" s="289">
        <f t="shared" si="0"/>
        <v>1573083.5199999998</v>
      </c>
      <c r="Q45" s="290">
        <f t="shared" si="0"/>
        <v>22</v>
      </c>
      <c r="R45" s="289">
        <f t="shared" si="0"/>
        <v>99802</v>
      </c>
      <c r="S45" s="290">
        <f t="shared" si="0"/>
        <v>1</v>
      </c>
      <c r="T45" s="291">
        <f t="shared" si="1"/>
        <v>1672885.5199999998</v>
      </c>
      <c r="U45" s="292">
        <f t="shared" si="1"/>
        <v>23</v>
      </c>
    </row>
    <row r="46" spans="1:21" ht="15" customHeight="1" x14ac:dyDescent="0.2">
      <c r="A46" s="1060"/>
      <c r="B46" s="1063"/>
      <c r="C46" s="288" t="s">
        <v>530</v>
      </c>
      <c r="D46" s="289"/>
      <c r="E46" s="290"/>
      <c r="F46" s="289"/>
      <c r="G46" s="290"/>
      <c r="H46" s="289"/>
      <c r="I46" s="290"/>
      <c r="J46" s="289"/>
      <c r="K46" s="290"/>
      <c r="L46" s="289"/>
      <c r="M46" s="290"/>
      <c r="N46" s="289"/>
      <c r="O46" s="290"/>
      <c r="P46" s="289">
        <f t="shared" si="0"/>
        <v>0</v>
      </c>
      <c r="Q46" s="290">
        <f t="shared" si="0"/>
        <v>0</v>
      </c>
      <c r="R46" s="289">
        <f t="shared" si="0"/>
        <v>0</v>
      </c>
      <c r="S46" s="290">
        <f t="shared" si="0"/>
        <v>0</v>
      </c>
      <c r="T46" s="291">
        <f t="shared" si="1"/>
        <v>0</v>
      </c>
      <c r="U46" s="292">
        <f t="shared" si="1"/>
        <v>0</v>
      </c>
    </row>
    <row r="47" spans="1:21" ht="15" customHeight="1" thickBot="1" x14ac:dyDescent="0.25">
      <c r="A47" s="1043" t="s">
        <v>531</v>
      </c>
      <c r="B47" s="1044"/>
      <c r="C47" s="1045"/>
      <c r="D47" s="295">
        <f t="shared" ref="D47:U47" si="9">SUM(D43:D46)</f>
        <v>4503689.63</v>
      </c>
      <c r="E47" s="295">
        <f t="shared" si="9"/>
        <v>76</v>
      </c>
      <c r="F47" s="295">
        <f t="shared" si="9"/>
        <v>919560.75</v>
      </c>
      <c r="G47" s="295">
        <f t="shared" si="9"/>
        <v>19</v>
      </c>
      <c r="H47" s="295">
        <f t="shared" si="9"/>
        <v>2536066.71</v>
      </c>
      <c r="I47" s="295">
        <f t="shared" si="9"/>
        <v>32</v>
      </c>
      <c r="J47" s="295">
        <f t="shared" si="9"/>
        <v>99802</v>
      </c>
      <c r="K47" s="295">
        <f t="shared" si="9"/>
        <v>1</v>
      </c>
      <c r="L47" s="295">
        <f t="shared" si="9"/>
        <v>1301289.72</v>
      </c>
      <c r="M47" s="295">
        <f t="shared" si="9"/>
        <v>23</v>
      </c>
      <c r="N47" s="295">
        <f t="shared" si="9"/>
        <v>330846</v>
      </c>
      <c r="O47" s="295">
        <f t="shared" si="9"/>
        <v>5</v>
      </c>
      <c r="P47" s="295">
        <f t="shared" si="9"/>
        <v>8341046.0599999987</v>
      </c>
      <c r="Q47" s="295">
        <f t="shared" si="9"/>
        <v>131</v>
      </c>
      <c r="R47" s="295">
        <f t="shared" si="9"/>
        <v>1350208.75</v>
      </c>
      <c r="S47" s="295">
        <f t="shared" si="9"/>
        <v>25</v>
      </c>
      <c r="T47" s="295">
        <f t="shared" si="9"/>
        <v>9691254.8099999987</v>
      </c>
      <c r="U47" s="296">
        <f t="shared" si="9"/>
        <v>156</v>
      </c>
    </row>
    <row r="48" spans="1:21" ht="15" customHeight="1" x14ac:dyDescent="0.2">
      <c r="A48" s="1046">
        <v>9</v>
      </c>
      <c r="B48" s="1049" t="s">
        <v>433</v>
      </c>
      <c r="C48" s="270" t="s">
        <v>527</v>
      </c>
      <c r="D48" s="271">
        <v>4885810</v>
      </c>
      <c r="E48" s="272">
        <v>84</v>
      </c>
      <c r="F48" s="271">
        <v>301724</v>
      </c>
      <c r="G48" s="272">
        <v>2</v>
      </c>
      <c r="H48" s="271">
        <v>1045978</v>
      </c>
      <c r="I48" s="272">
        <v>8</v>
      </c>
      <c r="J48" s="271">
        <v>0</v>
      </c>
      <c r="K48" s="272">
        <v>0</v>
      </c>
      <c r="L48" s="271">
        <v>1035530</v>
      </c>
      <c r="M48" s="272">
        <v>16</v>
      </c>
      <c r="N48" s="271">
        <v>0</v>
      </c>
      <c r="O48" s="272">
        <v>0</v>
      </c>
      <c r="P48" s="271">
        <f t="shared" si="0"/>
        <v>6967318</v>
      </c>
      <c r="Q48" s="272">
        <f t="shared" si="0"/>
        <v>108</v>
      </c>
      <c r="R48" s="271">
        <f t="shared" si="0"/>
        <v>301724</v>
      </c>
      <c r="S48" s="272">
        <f t="shared" si="0"/>
        <v>2</v>
      </c>
      <c r="T48" s="273">
        <f t="shared" si="1"/>
        <v>7269042</v>
      </c>
      <c r="U48" s="274">
        <f t="shared" si="1"/>
        <v>110</v>
      </c>
    </row>
    <row r="49" spans="1:21" ht="15" customHeight="1" x14ac:dyDescent="0.2">
      <c r="A49" s="1047"/>
      <c r="B49" s="1050"/>
      <c r="C49" s="275" t="s">
        <v>528</v>
      </c>
      <c r="D49" s="276">
        <v>940043</v>
      </c>
      <c r="E49" s="277">
        <v>44</v>
      </c>
      <c r="F49" s="276">
        <v>90588</v>
      </c>
      <c r="G49" s="277">
        <v>1</v>
      </c>
      <c r="H49" s="276">
        <v>1517458</v>
      </c>
      <c r="I49" s="277">
        <v>19</v>
      </c>
      <c r="J49" s="276">
        <v>0</v>
      </c>
      <c r="K49" s="277">
        <v>0</v>
      </c>
      <c r="L49" s="276">
        <v>789273</v>
      </c>
      <c r="M49" s="277">
        <v>16</v>
      </c>
      <c r="N49" s="276">
        <v>0</v>
      </c>
      <c r="O49" s="277">
        <v>0</v>
      </c>
      <c r="P49" s="276">
        <f t="shared" si="0"/>
        <v>3246774</v>
      </c>
      <c r="Q49" s="277">
        <f t="shared" si="0"/>
        <v>79</v>
      </c>
      <c r="R49" s="276">
        <f t="shared" si="0"/>
        <v>90588</v>
      </c>
      <c r="S49" s="277">
        <f t="shared" si="0"/>
        <v>1</v>
      </c>
      <c r="T49" s="278">
        <f t="shared" si="1"/>
        <v>3337362</v>
      </c>
      <c r="U49" s="279">
        <f t="shared" si="1"/>
        <v>80</v>
      </c>
    </row>
    <row r="50" spans="1:21" ht="15" customHeight="1" x14ac:dyDescent="0.2">
      <c r="A50" s="1047"/>
      <c r="B50" s="1050"/>
      <c r="C50" s="275" t="s">
        <v>529</v>
      </c>
      <c r="D50" s="276">
        <v>705684</v>
      </c>
      <c r="E50" s="277">
        <v>18</v>
      </c>
      <c r="F50" s="276">
        <v>0</v>
      </c>
      <c r="G50" s="277">
        <v>0</v>
      </c>
      <c r="H50" s="276">
        <v>2065178</v>
      </c>
      <c r="I50" s="277">
        <v>25</v>
      </c>
      <c r="J50" s="276">
        <v>0</v>
      </c>
      <c r="K50" s="277">
        <v>0</v>
      </c>
      <c r="L50" s="276">
        <v>247610</v>
      </c>
      <c r="M50" s="277">
        <v>5</v>
      </c>
      <c r="N50" s="276">
        <v>0</v>
      </c>
      <c r="O50" s="277">
        <v>0</v>
      </c>
      <c r="P50" s="276">
        <f t="shared" si="0"/>
        <v>3018472</v>
      </c>
      <c r="Q50" s="277">
        <f t="shared" si="0"/>
        <v>48</v>
      </c>
      <c r="R50" s="276">
        <f t="shared" si="0"/>
        <v>0</v>
      </c>
      <c r="S50" s="277">
        <f t="shared" si="0"/>
        <v>0</v>
      </c>
      <c r="T50" s="278">
        <f t="shared" si="1"/>
        <v>3018472</v>
      </c>
      <c r="U50" s="279">
        <f t="shared" si="1"/>
        <v>48</v>
      </c>
    </row>
    <row r="51" spans="1:21" ht="15" customHeight="1" x14ac:dyDescent="0.2">
      <c r="A51" s="1048"/>
      <c r="B51" s="1051"/>
      <c r="C51" s="275" t="s">
        <v>530</v>
      </c>
      <c r="D51" s="276"/>
      <c r="E51" s="277"/>
      <c r="F51" s="276"/>
      <c r="G51" s="277"/>
      <c r="H51" s="276"/>
      <c r="I51" s="277"/>
      <c r="J51" s="276"/>
      <c r="K51" s="277"/>
      <c r="L51" s="276"/>
      <c r="M51" s="277"/>
      <c r="N51" s="276"/>
      <c r="O51" s="277"/>
      <c r="P51" s="276">
        <f t="shared" si="0"/>
        <v>0</v>
      </c>
      <c r="Q51" s="277">
        <f t="shared" si="0"/>
        <v>0</v>
      </c>
      <c r="R51" s="276">
        <f t="shared" si="0"/>
        <v>0</v>
      </c>
      <c r="S51" s="277">
        <f t="shared" si="0"/>
        <v>0</v>
      </c>
      <c r="T51" s="278">
        <f t="shared" si="1"/>
        <v>0</v>
      </c>
      <c r="U51" s="279">
        <f t="shared" si="1"/>
        <v>0</v>
      </c>
    </row>
    <row r="52" spans="1:21" ht="15" customHeight="1" thickBot="1" x14ac:dyDescent="0.25">
      <c r="A52" s="1052" t="s">
        <v>531</v>
      </c>
      <c r="B52" s="1053"/>
      <c r="C52" s="1054"/>
      <c r="D52" s="281">
        <f t="shared" ref="D52:U52" si="10">SUM(D48:D51)</f>
        <v>6531537</v>
      </c>
      <c r="E52" s="281">
        <f t="shared" si="10"/>
        <v>146</v>
      </c>
      <c r="F52" s="281">
        <f t="shared" si="10"/>
        <v>392312</v>
      </c>
      <c r="G52" s="281">
        <f t="shared" si="10"/>
        <v>3</v>
      </c>
      <c r="H52" s="281">
        <f t="shared" si="10"/>
        <v>4628614</v>
      </c>
      <c r="I52" s="281">
        <f t="shared" si="10"/>
        <v>52</v>
      </c>
      <c r="J52" s="281">
        <f t="shared" si="10"/>
        <v>0</v>
      </c>
      <c r="K52" s="281">
        <f t="shared" si="10"/>
        <v>0</v>
      </c>
      <c r="L52" s="281">
        <f t="shared" si="10"/>
        <v>2072413</v>
      </c>
      <c r="M52" s="281">
        <f t="shared" si="10"/>
        <v>37</v>
      </c>
      <c r="N52" s="281">
        <f t="shared" si="10"/>
        <v>0</v>
      </c>
      <c r="O52" s="281">
        <f t="shared" si="10"/>
        <v>0</v>
      </c>
      <c r="P52" s="281">
        <f t="shared" si="10"/>
        <v>13232564</v>
      </c>
      <c r="Q52" s="281">
        <f t="shared" si="10"/>
        <v>235</v>
      </c>
      <c r="R52" s="281">
        <f t="shared" si="10"/>
        <v>392312</v>
      </c>
      <c r="S52" s="281">
        <f t="shared" si="10"/>
        <v>3</v>
      </c>
      <c r="T52" s="281">
        <f t="shared" si="10"/>
        <v>13624876</v>
      </c>
      <c r="U52" s="282">
        <f t="shared" si="10"/>
        <v>238</v>
      </c>
    </row>
    <row r="53" spans="1:21" ht="15" customHeight="1" x14ac:dyDescent="0.2">
      <c r="A53" s="1064">
        <v>10</v>
      </c>
      <c r="B53" s="1067" t="s">
        <v>434</v>
      </c>
      <c r="C53" s="283" t="s">
        <v>527</v>
      </c>
      <c r="D53" s="297">
        <v>2559545.42</v>
      </c>
      <c r="E53" s="298">
        <v>75</v>
      </c>
      <c r="F53" s="297">
        <v>198865</v>
      </c>
      <c r="G53" s="298">
        <v>2</v>
      </c>
      <c r="H53" s="297">
        <v>94900</v>
      </c>
      <c r="I53" s="298">
        <v>2</v>
      </c>
      <c r="J53" s="297">
        <v>0</v>
      </c>
      <c r="K53" s="298">
        <v>0</v>
      </c>
      <c r="L53" s="297">
        <v>357542.36</v>
      </c>
      <c r="M53" s="298">
        <v>6</v>
      </c>
      <c r="N53" s="297">
        <v>0</v>
      </c>
      <c r="O53" s="298">
        <v>0</v>
      </c>
      <c r="P53" s="297">
        <f t="shared" si="0"/>
        <v>3011987.78</v>
      </c>
      <c r="Q53" s="298">
        <f t="shared" si="0"/>
        <v>83</v>
      </c>
      <c r="R53" s="297">
        <f t="shared" si="0"/>
        <v>198865</v>
      </c>
      <c r="S53" s="298">
        <f t="shared" si="0"/>
        <v>2</v>
      </c>
      <c r="T53" s="299">
        <f t="shared" si="1"/>
        <v>3210852.78</v>
      </c>
      <c r="U53" s="300">
        <f t="shared" si="1"/>
        <v>85</v>
      </c>
    </row>
    <row r="54" spans="1:21" ht="15" customHeight="1" x14ac:dyDescent="0.2">
      <c r="A54" s="1065"/>
      <c r="B54" s="1068"/>
      <c r="C54" s="288" t="s">
        <v>528</v>
      </c>
      <c r="D54" s="294">
        <v>1148320.1100000001</v>
      </c>
      <c r="E54" s="301">
        <v>35</v>
      </c>
      <c r="F54" s="294">
        <v>197048</v>
      </c>
      <c r="G54" s="301">
        <v>4</v>
      </c>
      <c r="H54" s="294">
        <v>272369.02</v>
      </c>
      <c r="I54" s="301">
        <v>3</v>
      </c>
      <c r="J54" s="294">
        <v>143850.59</v>
      </c>
      <c r="K54" s="301">
        <v>2</v>
      </c>
      <c r="L54" s="294">
        <v>15000</v>
      </c>
      <c r="M54" s="301">
        <v>1</v>
      </c>
      <c r="N54" s="294">
        <v>51180</v>
      </c>
      <c r="O54" s="301">
        <v>1</v>
      </c>
      <c r="P54" s="294">
        <f t="shared" si="0"/>
        <v>1435689.1300000001</v>
      </c>
      <c r="Q54" s="301">
        <f t="shared" si="0"/>
        <v>39</v>
      </c>
      <c r="R54" s="294">
        <f t="shared" si="0"/>
        <v>392078.58999999997</v>
      </c>
      <c r="S54" s="301">
        <f t="shared" si="0"/>
        <v>7</v>
      </c>
      <c r="T54" s="302">
        <f t="shared" si="1"/>
        <v>1827767.7200000002</v>
      </c>
      <c r="U54" s="303">
        <f t="shared" si="1"/>
        <v>46</v>
      </c>
    </row>
    <row r="55" spans="1:21" ht="15" customHeight="1" x14ac:dyDescent="0.2">
      <c r="A55" s="1065"/>
      <c r="B55" s="1068"/>
      <c r="C55" s="288" t="s">
        <v>529</v>
      </c>
      <c r="D55" s="294">
        <v>1326096.48</v>
      </c>
      <c r="E55" s="301">
        <v>51</v>
      </c>
      <c r="F55" s="294">
        <v>293563</v>
      </c>
      <c r="G55" s="301">
        <v>4</v>
      </c>
      <c r="H55" s="294">
        <v>487790.12</v>
      </c>
      <c r="I55" s="301">
        <v>6</v>
      </c>
      <c r="J55" s="294">
        <v>0</v>
      </c>
      <c r="K55" s="301">
        <v>0</v>
      </c>
      <c r="L55" s="294">
        <v>0</v>
      </c>
      <c r="M55" s="301">
        <v>0</v>
      </c>
      <c r="N55" s="294">
        <v>0</v>
      </c>
      <c r="O55" s="301">
        <v>0</v>
      </c>
      <c r="P55" s="294">
        <f t="shared" si="0"/>
        <v>1813886.6</v>
      </c>
      <c r="Q55" s="301">
        <f t="shared" si="0"/>
        <v>57</v>
      </c>
      <c r="R55" s="294">
        <f t="shared" si="0"/>
        <v>293563</v>
      </c>
      <c r="S55" s="301">
        <f t="shared" si="0"/>
        <v>4</v>
      </c>
      <c r="T55" s="302">
        <f t="shared" si="1"/>
        <v>2107449.6</v>
      </c>
      <c r="U55" s="303">
        <f t="shared" si="1"/>
        <v>61</v>
      </c>
    </row>
    <row r="56" spans="1:21" ht="15" customHeight="1" x14ac:dyDescent="0.2">
      <c r="A56" s="1066"/>
      <c r="B56" s="1069"/>
      <c r="C56" s="288" t="s">
        <v>530</v>
      </c>
      <c r="D56" s="294"/>
      <c r="E56" s="301"/>
      <c r="F56" s="294"/>
      <c r="G56" s="301"/>
      <c r="H56" s="294"/>
      <c r="I56" s="301"/>
      <c r="J56" s="294"/>
      <c r="K56" s="301"/>
      <c r="L56" s="294"/>
      <c r="M56" s="301"/>
      <c r="N56" s="294"/>
      <c r="O56" s="301"/>
      <c r="P56" s="294">
        <f t="shared" si="0"/>
        <v>0</v>
      </c>
      <c r="Q56" s="301">
        <f t="shared" si="0"/>
        <v>0</v>
      </c>
      <c r="R56" s="294">
        <f t="shared" si="0"/>
        <v>0</v>
      </c>
      <c r="S56" s="301">
        <f t="shared" si="0"/>
        <v>0</v>
      </c>
      <c r="T56" s="302">
        <f t="shared" si="1"/>
        <v>0</v>
      </c>
      <c r="U56" s="303">
        <f t="shared" si="1"/>
        <v>0</v>
      </c>
    </row>
    <row r="57" spans="1:21" ht="15" customHeight="1" thickBot="1" x14ac:dyDescent="0.25">
      <c r="A57" s="1043" t="s">
        <v>531</v>
      </c>
      <c r="B57" s="1044"/>
      <c r="C57" s="1045"/>
      <c r="D57" s="295">
        <f t="shared" ref="D57:U57" si="11">SUM(D53:D56)</f>
        <v>5033962.01</v>
      </c>
      <c r="E57" s="295">
        <f t="shared" si="11"/>
        <v>161</v>
      </c>
      <c r="F57" s="295">
        <f t="shared" si="11"/>
        <v>689476</v>
      </c>
      <c r="G57" s="295">
        <f t="shared" si="11"/>
        <v>10</v>
      </c>
      <c r="H57" s="295">
        <f t="shared" si="11"/>
        <v>855059.14</v>
      </c>
      <c r="I57" s="295">
        <f t="shared" si="11"/>
        <v>11</v>
      </c>
      <c r="J57" s="295">
        <f t="shared" si="11"/>
        <v>143850.59</v>
      </c>
      <c r="K57" s="295">
        <f t="shared" si="11"/>
        <v>2</v>
      </c>
      <c r="L57" s="295">
        <f t="shared" si="11"/>
        <v>372542.36</v>
      </c>
      <c r="M57" s="295">
        <f t="shared" si="11"/>
        <v>7</v>
      </c>
      <c r="N57" s="295">
        <f t="shared" si="11"/>
        <v>51180</v>
      </c>
      <c r="O57" s="295">
        <f t="shared" si="11"/>
        <v>1</v>
      </c>
      <c r="P57" s="295">
        <f t="shared" si="11"/>
        <v>6261563.5099999998</v>
      </c>
      <c r="Q57" s="295">
        <f t="shared" si="11"/>
        <v>179</v>
      </c>
      <c r="R57" s="295">
        <f t="shared" si="11"/>
        <v>884506.59</v>
      </c>
      <c r="S57" s="295">
        <f t="shared" si="11"/>
        <v>13</v>
      </c>
      <c r="T57" s="295">
        <f t="shared" si="11"/>
        <v>7146070.0999999996</v>
      </c>
      <c r="U57" s="296">
        <f t="shared" si="11"/>
        <v>192</v>
      </c>
    </row>
    <row r="58" spans="1:21" ht="15" customHeight="1" x14ac:dyDescent="0.2">
      <c r="A58" s="1046">
        <v>11</v>
      </c>
      <c r="B58" s="1049" t="s">
        <v>435</v>
      </c>
      <c r="C58" s="270" t="s">
        <v>527</v>
      </c>
      <c r="D58" s="271">
        <v>3685749.97</v>
      </c>
      <c r="E58" s="272">
        <v>120</v>
      </c>
      <c r="F58" s="271">
        <v>0</v>
      </c>
      <c r="G58" s="272">
        <v>0</v>
      </c>
      <c r="H58" s="271">
        <v>210998.74</v>
      </c>
      <c r="I58" s="272">
        <v>3</v>
      </c>
      <c r="J58" s="271">
        <v>0</v>
      </c>
      <c r="K58" s="272">
        <v>0</v>
      </c>
      <c r="L58" s="271">
        <v>231896.12</v>
      </c>
      <c r="M58" s="272">
        <v>6</v>
      </c>
      <c r="N58" s="271">
        <v>0</v>
      </c>
      <c r="O58" s="272">
        <v>0</v>
      </c>
      <c r="P58" s="271">
        <f t="shared" si="0"/>
        <v>4128644.83</v>
      </c>
      <c r="Q58" s="272">
        <f t="shared" si="0"/>
        <v>129</v>
      </c>
      <c r="R58" s="271">
        <f t="shared" si="0"/>
        <v>0</v>
      </c>
      <c r="S58" s="272">
        <f t="shared" si="0"/>
        <v>0</v>
      </c>
      <c r="T58" s="273">
        <f t="shared" si="1"/>
        <v>4128644.83</v>
      </c>
      <c r="U58" s="274">
        <f t="shared" si="1"/>
        <v>129</v>
      </c>
    </row>
    <row r="59" spans="1:21" ht="15" customHeight="1" x14ac:dyDescent="0.2">
      <c r="A59" s="1047"/>
      <c r="B59" s="1050"/>
      <c r="C59" s="275" t="s">
        <v>528</v>
      </c>
      <c r="D59" s="304">
        <v>1292726.1000000001</v>
      </c>
      <c r="E59" s="304">
        <v>69</v>
      </c>
      <c r="F59" s="276">
        <v>448490.23999999999</v>
      </c>
      <c r="G59" s="277">
        <v>21</v>
      </c>
      <c r="H59" s="276">
        <v>1331555.2</v>
      </c>
      <c r="I59" s="277">
        <v>12</v>
      </c>
      <c r="J59" s="276">
        <v>0</v>
      </c>
      <c r="K59" s="277">
        <v>0</v>
      </c>
      <c r="L59" s="276">
        <v>142591</v>
      </c>
      <c r="M59" s="277">
        <v>5</v>
      </c>
      <c r="N59" s="276">
        <v>0</v>
      </c>
      <c r="O59" s="277">
        <v>0</v>
      </c>
      <c r="P59" s="276">
        <f t="shared" si="0"/>
        <v>2766872.3</v>
      </c>
      <c r="Q59" s="277">
        <f t="shared" si="0"/>
        <v>86</v>
      </c>
      <c r="R59" s="276">
        <f t="shared" si="0"/>
        <v>448490.23999999999</v>
      </c>
      <c r="S59" s="277">
        <f t="shared" si="0"/>
        <v>21</v>
      </c>
      <c r="T59" s="278">
        <f t="shared" si="1"/>
        <v>3215362.54</v>
      </c>
      <c r="U59" s="279">
        <f t="shared" si="1"/>
        <v>107</v>
      </c>
    </row>
    <row r="60" spans="1:21" ht="15" customHeight="1" x14ac:dyDescent="0.2">
      <c r="A60" s="1047"/>
      <c r="B60" s="1050"/>
      <c r="C60" s="275" t="s">
        <v>529</v>
      </c>
      <c r="D60" s="276">
        <v>1800133.7</v>
      </c>
      <c r="E60" s="277">
        <v>86</v>
      </c>
      <c r="F60" s="276">
        <v>433113.4</v>
      </c>
      <c r="G60" s="277">
        <v>13</v>
      </c>
      <c r="H60" s="276">
        <v>2328108.5299999998</v>
      </c>
      <c r="I60" s="277">
        <v>29</v>
      </c>
      <c r="J60" s="276">
        <v>0</v>
      </c>
      <c r="K60" s="277">
        <v>0</v>
      </c>
      <c r="L60" s="276">
        <v>415058.57</v>
      </c>
      <c r="M60" s="277">
        <v>11</v>
      </c>
      <c r="N60" s="276">
        <v>0</v>
      </c>
      <c r="O60" s="277">
        <v>0</v>
      </c>
      <c r="P60" s="276">
        <f t="shared" si="0"/>
        <v>4543300.8</v>
      </c>
      <c r="Q60" s="277">
        <f t="shared" si="0"/>
        <v>126</v>
      </c>
      <c r="R60" s="276">
        <f t="shared" si="0"/>
        <v>433113.4</v>
      </c>
      <c r="S60" s="277">
        <f t="shared" si="0"/>
        <v>13</v>
      </c>
      <c r="T60" s="278">
        <f t="shared" si="1"/>
        <v>4976414.2</v>
      </c>
      <c r="U60" s="279">
        <f t="shared" si="1"/>
        <v>139</v>
      </c>
    </row>
    <row r="61" spans="1:21" ht="15" customHeight="1" x14ac:dyDescent="0.2">
      <c r="A61" s="1048"/>
      <c r="B61" s="1051"/>
      <c r="C61" s="275" t="s">
        <v>530</v>
      </c>
      <c r="D61" s="276"/>
      <c r="E61" s="277"/>
      <c r="F61" s="276"/>
      <c r="G61" s="277"/>
      <c r="H61" s="276"/>
      <c r="I61" s="277"/>
      <c r="J61" s="276"/>
      <c r="K61" s="277"/>
      <c r="L61" s="276"/>
      <c r="M61" s="277"/>
      <c r="N61" s="276"/>
      <c r="O61" s="277"/>
      <c r="P61" s="276">
        <f t="shared" si="0"/>
        <v>0</v>
      </c>
      <c r="Q61" s="277">
        <f t="shared" si="0"/>
        <v>0</v>
      </c>
      <c r="R61" s="276">
        <f t="shared" si="0"/>
        <v>0</v>
      </c>
      <c r="S61" s="277">
        <f t="shared" si="0"/>
        <v>0</v>
      </c>
      <c r="T61" s="278">
        <f t="shared" si="1"/>
        <v>0</v>
      </c>
      <c r="U61" s="279">
        <f t="shared" si="1"/>
        <v>0</v>
      </c>
    </row>
    <row r="62" spans="1:21" ht="15" customHeight="1" thickBot="1" x14ac:dyDescent="0.25">
      <c r="A62" s="1052" t="s">
        <v>531</v>
      </c>
      <c r="B62" s="1053"/>
      <c r="C62" s="1054"/>
      <c r="D62" s="281">
        <f t="shared" ref="D62:U62" si="12">SUM(D58:D61)</f>
        <v>6778609.7700000005</v>
      </c>
      <c r="E62" s="281">
        <f t="shared" si="12"/>
        <v>275</v>
      </c>
      <c r="F62" s="281">
        <f t="shared" si="12"/>
        <v>881603.64</v>
      </c>
      <c r="G62" s="281">
        <f t="shared" si="12"/>
        <v>34</v>
      </c>
      <c r="H62" s="281">
        <f t="shared" si="12"/>
        <v>3870662.4699999997</v>
      </c>
      <c r="I62" s="281">
        <f t="shared" si="12"/>
        <v>44</v>
      </c>
      <c r="J62" s="281">
        <f t="shared" si="12"/>
        <v>0</v>
      </c>
      <c r="K62" s="281">
        <f t="shared" si="12"/>
        <v>0</v>
      </c>
      <c r="L62" s="281">
        <f t="shared" si="12"/>
        <v>789545.69</v>
      </c>
      <c r="M62" s="281">
        <f t="shared" si="12"/>
        <v>22</v>
      </c>
      <c r="N62" s="281">
        <f t="shared" si="12"/>
        <v>0</v>
      </c>
      <c r="O62" s="281">
        <f t="shared" si="12"/>
        <v>0</v>
      </c>
      <c r="P62" s="281">
        <f t="shared" si="12"/>
        <v>11438817.93</v>
      </c>
      <c r="Q62" s="281">
        <f t="shared" si="12"/>
        <v>341</v>
      </c>
      <c r="R62" s="281">
        <f t="shared" si="12"/>
        <v>881603.64</v>
      </c>
      <c r="S62" s="281">
        <f t="shared" si="12"/>
        <v>34</v>
      </c>
      <c r="T62" s="281">
        <f t="shared" si="12"/>
        <v>12320421.57</v>
      </c>
      <c r="U62" s="282">
        <f t="shared" si="12"/>
        <v>375</v>
      </c>
    </row>
    <row r="63" spans="1:21" ht="15" customHeight="1" x14ac:dyDescent="0.2">
      <c r="A63" s="1064">
        <v>12</v>
      </c>
      <c r="B63" s="1067" t="s">
        <v>436</v>
      </c>
      <c r="C63" s="283" t="s">
        <v>527</v>
      </c>
      <c r="D63" s="297">
        <v>1637236.39</v>
      </c>
      <c r="E63" s="298">
        <v>33</v>
      </c>
      <c r="F63" s="297">
        <v>78864</v>
      </c>
      <c r="G63" s="298">
        <v>1</v>
      </c>
      <c r="H63" s="297">
        <v>119998</v>
      </c>
      <c r="I63" s="298">
        <v>1</v>
      </c>
      <c r="J63" s="297">
        <v>0</v>
      </c>
      <c r="K63" s="298">
        <v>0</v>
      </c>
      <c r="L63" s="297">
        <v>127864</v>
      </c>
      <c r="M63" s="298">
        <v>2</v>
      </c>
      <c r="N63" s="297">
        <v>0</v>
      </c>
      <c r="O63" s="298">
        <v>0</v>
      </c>
      <c r="P63" s="297">
        <f t="shared" si="0"/>
        <v>1885098.39</v>
      </c>
      <c r="Q63" s="298">
        <f t="shared" si="0"/>
        <v>36</v>
      </c>
      <c r="R63" s="297">
        <f t="shared" si="0"/>
        <v>78864</v>
      </c>
      <c r="S63" s="298">
        <f t="shared" si="0"/>
        <v>1</v>
      </c>
      <c r="T63" s="299">
        <f t="shared" si="1"/>
        <v>1963962.39</v>
      </c>
      <c r="U63" s="300">
        <f t="shared" si="1"/>
        <v>37</v>
      </c>
    </row>
    <row r="64" spans="1:21" ht="15" customHeight="1" x14ac:dyDescent="0.2">
      <c r="A64" s="1065"/>
      <c r="B64" s="1068"/>
      <c r="C64" s="288" t="s">
        <v>528</v>
      </c>
      <c r="D64" s="294">
        <v>1078618.3</v>
      </c>
      <c r="E64" s="301">
        <v>36</v>
      </c>
      <c r="F64" s="294">
        <v>637116.93999999994</v>
      </c>
      <c r="G64" s="301">
        <v>22</v>
      </c>
      <c r="H64" s="294">
        <v>387012.94</v>
      </c>
      <c r="I64" s="301">
        <v>6</v>
      </c>
      <c r="J64" s="294">
        <v>0</v>
      </c>
      <c r="K64" s="301">
        <v>0</v>
      </c>
      <c r="L64" s="294">
        <v>268546.40000000002</v>
      </c>
      <c r="M64" s="301">
        <v>6</v>
      </c>
      <c r="N64" s="294">
        <v>92673.25</v>
      </c>
      <c r="O64" s="301">
        <v>3</v>
      </c>
      <c r="P64" s="294">
        <f t="shared" si="0"/>
        <v>1734177.6400000001</v>
      </c>
      <c r="Q64" s="301">
        <f t="shared" si="0"/>
        <v>48</v>
      </c>
      <c r="R64" s="294">
        <f t="shared" si="0"/>
        <v>729790.19</v>
      </c>
      <c r="S64" s="301">
        <f t="shared" si="0"/>
        <v>25</v>
      </c>
      <c r="T64" s="302">
        <f t="shared" si="1"/>
        <v>2463967.83</v>
      </c>
      <c r="U64" s="303">
        <f t="shared" si="1"/>
        <v>73</v>
      </c>
    </row>
    <row r="65" spans="1:21" ht="15" customHeight="1" x14ac:dyDescent="0.2">
      <c r="A65" s="1065"/>
      <c r="B65" s="1068"/>
      <c r="C65" s="288" t="s">
        <v>529</v>
      </c>
      <c r="D65" s="294">
        <v>685811.21</v>
      </c>
      <c r="E65" s="301">
        <v>24</v>
      </c>
      <c r="F65" s="294">
        <v>0</v>
      </c>
      <c r="G65" s="301">
        <v>0</v>
      </c>
      <c r="H65" s="294">
        <v>185313.76</v>
      </c>
      <c r="I65" s="301">
        <v>2</v>
      </c>
      <c r="J65" s="294">
        <v>0</v>
      </c>
      <c r="K65" s="301">
        <v>0</v>
      </c>
      <c r="L65" s="294">
        <v>181499</v>
      </c>
      <c r="M65" s="301">
        <v>3</v>
      </c>
      <c r="N65" s="294">
        <v>0</v>
      </c>
      <c r="O65" s="301">
        <v>0</v>
      </c>
      <c r="P65" s="294">
        <f t="shared" si="0"/>
        <v>1052623.97</v>
      </c>
      <c r="Q65" s="301">
        <f t="shared" si="0"/>
        <v>29</v>
      </c>
      <c r="R65" s="294">
        <f t="shared" si="0"/>
        <v>0</v>
      </c>
      <c r="S65" s="301">
        <f t="shared" si="0"/>
        <v>0</v>
      </c>
      <c r="T65" s="302">
        <f t="shared" si="1"/>
        <v>1052623.97</v>
      </c>
      <c r="U65" s="303">
        <f t="shared" si="1"/>
        <v>29</v>
      </c>
    </row>
    <row r="66" spans="1:21" ht="15" customHeight="1" x14ac:dyDescent="0.2">
      <c r="A66" s="1066"/>
      <c r="B66" s="1069"/>
      <c r="C66" s="288" t="s">
        <v>530</v>
      </c>
      <c r="D66" s="294"/>
      <c r="E66" s="301"/>
      <c r="F66" s="294"/>
      <c r="G66" s="301"/>
      <c r="H66" s="294"/>
      <c r="I66" s="301"/>
      <c r="J66" s="294"/>
      <c r="K66" s="301"/>
      <c r="L66" s="294"/>
      <c r="M66" s="301"/>
      <c r="N66" s="294"/>
      <c r="O66" s="301"/>
      <c r="P66" s="294">
        <f t="shared" si="0"/>
        <v>0</v>
      </c>
      <c r="Q66" s="301">
        <f t="shared" si="0"/>
        <v>0</v>
      </c>
      <c r="R66" s="294">
        <f t="shared" si="0"/>
        <v>0</v>
      </c>
      <c r="S66" s="301">
        <f t="shared" si="0"/>
        <v>0</v>
      </c>
      <c r="T66" s="302">
        <f t="shared" si="1"/>
        <v>0</v>
      </c>
      <c r="U66" s="303">
        <f t="shared" si="1"/>
        <v>0</v>
      </c>
    </row>
    <row r="67" spans="1:21" ht="15" customHeight="1" thickBot="1" x14ac:dyDescent="0.25">
      <c r="A67" s="1043" t="s">
        <v>531</v>
      </c>
      <c r="B67" s="1044"/>
      <c r="C67" s="1045"/>
      <c r="D67" s="295">
        <f t="shared" ref="D67:U67" si="13">SUM(D63:D66)</f>
        <v>3401665.9</v>
      </c>
      <c r="E67" s="295">
        <f t="shared" si="13"/>
        <v>93</v>
      </c>
      <c r="F67" s="295">
        <f t="shared" si="13"/>
        <v>715980.94</v>
      </c>
      <c r="G67" s="295">
        <f t="shared" si="13"/>
        <v>23</v>
      </c>
      <c r="H67" s="295">
        <f t="shared" si="13"/>
        <v>692324.7</v>
      </c>
      <c r="I67" s="295">
        <f t="shared" si="13"/>
        <v>9</v>
      </c>
      <c r="J67" s="295">
        <f t="shared" si="13"/>
        <v>0</v>
      </c>
      <c r="K67" s="295">
        <f t="shared" si="13"/>
        <v>0</v>
      </c>
      <c r="L67" s="295">
        <f t="shared" si="13"/>
        <v>577909.4</v>
      </c>
      <c r="M67" s="295">
        <f t="shared" si="13"/>
        <v>11</v>
      </c>
      <c r="N67" s="295">
        <f t="shared" si="13"/>
        <v>92673.25</v>
      </c>
      <c r="O67" s="295">
        <f t="shared" si="13"/>
        <v>3</v>
      </c>
      <c r="P67" s="295">
        <f t="shared" si="13"/>
        <v>4671900</v>
      </c>
      <c r="Q67" s="295">
        <f t="shared" si="13"/>
        <v>113</v>
      </c>
      <c r="R67" s="295">
        <f t="shared" si="13"/>
        <v>808654.19</v>
      </c>
      <c r="S67" s="295">
        <f t="shared" si="13"/>
        <v>26</v>
      </c>
      <c r="T67" s="295">
        <f t="shared" si="13"/>
        <v>5480554.1899999995</v>
      </c>
      <c r="U67" s="296">
        <f t="shared" si="13"/>
        <v>139</v>
      </c>
    </row>
    <row r="68" spans="1:21" ht="15" customHeight="1" x14ac:dyDescent="0.2">
      <c r="A68" s="1046">
        <v>13</v>
      </c>
      <c r="B68" s="1049" t="s">
        <v>437</v>
      </c>
      <c r="C68" s="270" t="s">
        <v>527</v>
      </c>
      <c r="D68" s="271">
        <v>3164019</v>
      </c>
      <c r="E68" s="272">
        <v>73</v>
      </c>
      <c r="F68" s="271">
        <v>639438</v>
      </c>
      <c r="G68" s="272">
        <v>27</v>
      </c>
      <c r="H68" s="271">
        <v>76992</v>
      </c>
      <c r="I68" s="272">
        <v>1</v>
      </c>
      <c r="J68" s="271">
        <v>0</v>
      </c>
      <c r="K68" s="272">
        <v>0</v>
      </c>
      <c r="L68" s="271">
        <v>610103</v>
      </c>
      <c r="M68" s="272">
        <v>14</v>
      </c>
      <c r="N68" s="271">
        <v>0</v>
      </c>
      <c r="O68" s="272">
        <v>0</v>
      </c>
      <c r="P68" s="271">
        <f t="shared" si="0"/>
        <v>3851114</v>
      </c>
      <c r="Q68" s="272">
        <f t="shared" si="0"/>
        <v>88</v>
      </c>
      <c r="R68" s="271">
        <f t="shared" si="0"/>
        <v>639438</v>
      </c>
      <c r="S68" s="272">
        <f t="shared" si="0"/>
        <v>27</v>
      </c>
      <c r="T68" s="273">
        <f t="shared" si="1"/>
        <v>4490552</v>
      </c>
      <c r="U68" s="274">
        <f t="shared" si="1"/>
        <v>115</v>
      </c>
    </row>
    <row r="69" spans="1:21" ht="15" customHeight="1" x14ac:dyDescent="0.2">
      <c r="A69" s="1047"/>
      <c r="B69" s="1050"/>
      <c r="C69" s="275" t="s">
        <v>528</v>
      </c>
      <c r="D69" s="276">
        <v>1146111</v>
      </c>
      <c r="E69" s="277">
        <v>34</v>
      </c>
      <c r="F69" s="276">
        <v>471172</v>
      </c>
      <c r="G69" s="277">
        <v>20</v>
      </c>
      <c r="H69" s="276">
        <v>774980</v>
      </c>
      <c r="I69" s="277">
        <v>8</v>
      </c>
      <c r="J69" s="276">
        <v>0</v>
      </c>
      <c r="K69" s="277">
        <v>0</v>
      </c>
      <c r="L69" s="276">
        <v>92250</v>
      </c>
      <c r="M69" s="277">
        <v>2</v>
      </c>
      <c r="N69" s="276">
        <v>71374</v>
      </c>
      <c r="O69" s="277">
        <v>1</v>
      </c>
      <c r="P69" s="276">
        <f t="shared" si="0"/>
        <v>2013341</v>
      </c>
      <c r="Q69" s="277">
        <f t="shared" si="0"/>
        <v>44</v>
      </c>
      <c r="R69" s="276">
        <f t="shared" si="0"/>
        <v>542546</v>
      </c>
      <c r="S69" s="277">
        <f t="shared" si="0"/>
        <v>21</v>
      </c>
      <c r="T69" s="278">
        <f t="shared" si="1"/>
        <v>2555887</v>
      </c>
      <c r="U69" s="279">
        <f t="shared" si="1"/>
        <v>65</v>
      </c>
    </row>
    <row r="70" spans="1:21" ht="15" customHeight="1" x14ac:dyDescent="0.2">
      <c r="A70" s="1047"/>
      <c r="B70" s="1050"/>
      <c r="C70" s="275" t="s">
        <v>529</v>
      </c>
      <c r="D70" s="276">
        <v>1306022</v>
      </c>
      <c r="E70" s="277">
        <v>35</v>
      </c>
      <c r="F70" s="276">
        <v>612076</v>
      </c>
      <c r="G70" s="277">
        <v>24</v>
      </c>
      <c r="H70" s="276">
        <v>748265</v>
      </c>
      <c r="I70" s="277">
        <v>10</v>
      </c>
      <c r="J70" s="276">
        <v>0</v>
      </c>
      <c r="K70" s="277">
        <v>0</v>
      </c>
      <c r="L70" s="276">
        <v>107900</v>
      </c>
      <c r="M70" s="277">
        <v>2</v>
      </c>
      <c r="N70" s="276">
        <v>0</v>
      </c>
      <c r="O70" s="277">
        <v>0</v>
      </c>
      <c r="P70" s="276">
        <f t="shared" si="0"/>
        <v>2162187</v>
      </c>
      <c r="Q70" s="277">
        <f t="shared" si="0"/>
        <v>47</v>
      </c>
      <c r="R70" s="276">
        <f t="shared" si="0"/>
        <v>612076</v>
      </c>
      <c r="S70" s="277">
        <f t="shared" si="0"/>
        <v>24</v>
      </c>
      <c r="T70" s="278">
        <f t="shared" si="1"/>
        <v>2774263</v>
      </c>
      <c r="U70" s="279">
        <f t="shared" si="1"/>
        <v>71</v>
      </c>
    </row>
    <row r="71" spans="1:21" ht="15" customHeight="1" x14ac:dyDescent="0.2">
      <c r="A71" s="1048"/>
      <c r="B71" s="1051"/>
      <c r="C71" s="275" t="s">
        <v>530</v>
      </c>
      <c r="D71" s="276"/>
      <c r="E71" s="277"/>
      <c r="F71" s="276"/>
      <c r="G71" s="277"/>
      <c r="H71" s="276"/>
      <c r="I71" s="277"/>
      <c r="J71" s="276"/>
      <c r="K71" s="277"/>
      <c r="L71" s="276"/>
      <c r="M71" s="277"/>
      <c r="N71" s="276"/>
      <c r="O71" s="277"/>
      <c r="P71" s="276">
        <f t="shared" si="0"/>
        <v>0</v>
      </c>
      <c r="Q71" s="277">
        <f t="shared" si="0"/>
        <v>0</v>
      </c>
      <c r="R71" s="276">
        <f t="shared" si="0"/>
        <v>0</v>
      </c>
      <c r="S71" s="277">
        <f t="shared" si="0"/>
        <v>0</v>
      </c>
      <c r="T71" s="278">
        <f t="shared" si="1"/>
        <v>0</v>
      </c>
      <c r="U71" s="279">
        <f t="shared" si="1"/>
        <v>0</v>
      </c>
    </row>
    <row r="72" spans="1:21" ht="15" customHeight="1" thickBot="1" x14ac:dyDescent="0.25">
      <c r="A72" s="1052" t="s">
        <v>531</v>
      </c>
      <c r="B72" s="1053"/>
      <c r="C72" s="1054"/>
      <c r="D72" s="281">
        <f t="shared" ref="D72:U72" si="14">SUM(D68:D71)</f>
        <v>5616152</v>
      </c>
      <c r="E72" s="281">
        <f t="shared" si="14"/>
        <v>142</v>
      </c>
      <c r="F72" s="281">
        <f t="shared" si="14"/>
        <v>1722686</v>
      </c>
      <c r="G72" s="281">
        <f t="shared" si="14"/>
        <v>71</v>
      </c>
      <c r="H72" s="281">
        <f t="shared" si="14"/>
        <v>1600237</v>
      </c>
      <c r="I72" s="281">
        <f t="shared" si="14"/>
        <v>19</v>
      </c>
      <c r="J72" s="281">
        <f t="shared" si="14"/>
        <v>0</v>
      </c>
      <c r="K72" s="281">
        <f t="shared" si="14"/>
        <v>0</v>
      </c>
      <c r="L72" s="281">
        <f t="shared" si="14"/>
        <v>810253</v>
      </c>
      <c r="M72" s="281">
        <f t="shared" si="14"/>
        <v>18</v>
      </c>
      <c r="N72" s="281">
        <f t="shared" si="14"/>
        <v>71374</v>
      </c>
      <c r="O72" s="281">
        <f t="shared" si="14"/>
        <v>1</v>
      </c>
      <c r="P72" s="281">
        <f t="shared" si="14"/>
        <v>8026642</v>
      </c>
      <c r="Q72" s="281">
        <f t="shared" si="14"/>
        <v>179</v>
      </c>
      <c r="R72" s="281">
        <f t="shared" si="14"/>
        <v>1794060</v>
      </c>
      <c r="S72" s="281">
        <f t="shared" si="14"/>
        <v>72</v>
      </c>
      <c r="T72" s="281">
        <f t="shared" si="14"/>
        <v>9820702</v>
      </c>
      <c r="U72" s="282">
        <f t="shared" si="14"/>
        <v>251</v>
      </c>
    </row>
    <row r="73" spans="1:21" ht="15" customHeight="1" x14ac:dyDescent="0.2">
      <c r="A73" s="1064">
        <v>14</v>
      </c>
      <c r="B73" s="1067" t="s">
        <v>438</v>
      </c>
      <c r="C73" s="283" t="s">
        <v>527</v>
      </c>
      <c r="D73" s="297">
        <v>2026260.1</v>
      </c>
      <c r="E73" s="298">
        <v>34</v>
      </c>
      <c r="F73" s="297">
        <v>0</v>
      </c>
      <c r="G73" s="298">
        <v>0</v>
      </c>
      <c r="H73" s="297">
        <v>49468.800000000003</v>
      </c>
      <c r="I73" s="298">
        <v>1</v>
      </c>
      <c r="J73" s="297">
        <v>0</v>
      </c>
      <c r="K73" s="298">
        <v>0</v>
      </c>
      <c r="L73" s="297">
        <v>2075728.9</v>
      </c>
      <c r="M73" s="298">
        <v>35</v>
      </c>
      <c r="N73" s="297">
        <v>0</v>
      </c>
      <c r="O73" s="298">
        <v>0</v>
      </c>
      <c r="P73" s="297">
        <f t="shared" si="0"/>
        <v>4151457.8</v>
      </c>
      <c r="Q73" s="298">
        <f t="shared" si="0"/>
        <v>70</v>
      </c>
      <c r="R73" s="297">
        <f t="shared" si="0"/>
        <v>0</v>
      </c>
      <c r="S73" s="298">
        <f t="shared" si="0"/>
        <v>0</v>
      </c>
      <c r="T73" s="299">
        <f t="shared" si="1"/>
        <v>4151457.8</v>
      </c>
      <c r="U73" s="300">
        <f t="shared" si="1"/>
        <v>70</v>
      </c>
    </row>
    <row r="74" spans="1:21" ht="15" customHeight="1" x14ac:dyDescent="0.2">
      <c r="A74" s="1065"/>
      <c r="B74" s="1068"/>
      <c r="C74" s="288" t="s">
        <v>528</v>
      </c>
      <c r="D74" s="294">
        <v>613329.68000000005</v>
      </c>
      <c r="E74" s="301">
        <v>13</v>
      </c>
      <c r="F74" s="294">
        <v>362104.65</v>
      </c>
      <c r="G74" s="301">
        <v>15</v>
      </c>
      <c r="H74" s="294">
        <v>916340.92</v>
      </c>
      <c r="I74" s="301">
        <v>11</v>
      </c>
      <c r="J74" s="294">
        <v>0</v>
      </c>
      <c r="K74" s="301">
        <v>0</v>
      </c>
      <c r="L74" s="294">
        <v>97016</v>
      </c>
      <c r="M74" s="301">
        <v>2</v>
      </c>
      <c r="N74" s="294">
        <v>65000</v>
      </c>
      <c r="O74" s="301">
        <v>1</v>
      </c>
      <c r="P74" s="294">
        <f t="shared" si="0"/>
        <v>1626686.6</v>
      </c>
      <c r="Q74" s="301">
        <f t="shared" si="0"/>
        <v>26</v>
      </c>
      <c r="R74" s="294">
        <f t="shared" si="0"/>
        <v>427104.65</v>
      </c>
      <c r="S74" s="301">
        <f t="shared" si="0"/>
        <v>16</v>
      </c>
      <c r="T74" s="302">
        <f t="shared" si="1"/>
        <v>2053791.25</v>
      </c>
      <c r="U74" s="303">
        <f t="shared" si="1"/>
        <v>42</v>
      </c>
    </row>
    <row r="75" spans="1:21" ht="15" customHeight="1" x14ac:dyDescent="0.2">
      <c r="A75" s="1065"/>
      <c r="B75" s="1068"/>
      <c r="C75" s="288" t="s">
        <v>529</v>
      </c>
      <c r="D75" s="294">
        <v>319541.53999999998</v>
      </c>
      <c r="E75" s="301">
        <v>10</v>
      </c>
      <c r="F75" s="294">
        <v>103600</v>
      </c>
      <c r="G75" s="301">
        <v>1</v>
      </c>
      <c r="H75" s="294">
        <v>507115.3</v>
      </c>
      <c r="I75" s="301">
        <v>7</v>
      </c>
      <c r="J75" s="294">
        <v>0</v>
      </c>
      <c r="K75" s="301">
        <v>0</v>
      </c>
      <c r="L75" s="294">
        <v>344596.92</v>
      </c>
      <c r="M75" s="301">
        <v>6</v>
      </c>
      <c r="N75" s="294">
        <v>112620</v>
      </c>
      <c r="O75" s="301">
        <v>1</v>
      </c>
      <c r="P75" s="294">
        <f t="shared" si="0"/>
        <v>1171253.76</v>
      </c>
      <c r="Q75" s="301">
        <f t="shared" si="0"/>
        <v>23</v>
      </c>
      <c r="R75" s="294">
        <f t="shared" si="0"/>
        <v>216220</v>
      </c>
      <c r="S75" s="301">
        <f t="shared" si="0"/>
        <v>2</v>
      </c>
      <c r="T75" s="302">
        <f t="shared" si="1"/>
        <v>1387473.76</v>
      </c>
      <c r="U75" s="303">
        <f t="shared" si="1"/>
        <v>25</v>
      </c>
    </row>
    <row r="76" spans="1:21" ht="15" customHeight="1" x14ac:dyDescent="0.2">
      <c r="A76" s="1066"/>
      <c r="B76" s="1069"/>
      <c r="C76" s="288" t="s">
        <v>530</v>
      </c>
      <c r="D76" s="294"/>
      <c r="E76" s="301"/>
      <c r="F76" s="294"/>
      <c r="G76" s="301"/>
      <c r="H76" s="294"/>
      <c r="I76" s="301"/>
      <c r="J76" s="294"/>
      <c r="K76" s="301"/>
      <c r="L76" s="294"/>
      <c r="M76" s="301"/>
      <c r="N76" s="294"/>
      <c r="O76" s="301"/>
      <c r="P76" s="294">
        <f t="shared" si="0"/>
        <v>0</v>
      </c>
      <c r="Q76" s="301">
        <f t="shared" si="0"/>
        <v>0</v>
      </c>
      <c r="R76" s="294">
        <f t="shared" si="0"/>
        <v>0</v>
      </c>
      <c r="S76" s="301">
        <f t="shared" si="0"/>
        <v>0</v>
      </c>
      <c r="T76" s="302">
        <f t="shared" si="1"/>
        <v>0</v>
      </c>
      <c r="U76" s="303">
        <f t="shared" si="1"/>
        <v>0</v>
      </c>
    </row>
    <row r="77" spans="1:21" ht="15" customHeight="1" thickBot="1" x14ac:dyDescent="0.25">
      <c r="A77" s="1043" t="s">
        <v>531</v>
      </c>
      <c r="B77" s="1044"/>
      <c r="C77" s="1045"/>
      <c r="D77" s="295">
        <f t="shared" ref="D77:U77" si="15">SUM(D73:D76)</f>
        <v>2959131.3200000003</v>
      </c>
      <c r="E77" s="295">
        <f t="shared" si="15"/>
        <v>57</v>
      </c>
      <c r="F77" s="295">
        <f t="shared" si="15"/>
        <v>465704.65</v>
      </c>
      <c r="G77" s="295">
        <f t="shared" si="15"/>
        <v>16</v>
      </c>
      <c r="H77" s="295">
        <f t="shared" si="15"/>
        <v>1472925.02</v>
      </c>
      <c r="I77" s="295">
        <f t="shared" si="15"/>
        <v>19</v>
      </c>
      <c r="J77" s="295">
        <f t="shared" si="15"/>
        <v>0</v>
      </c>
      <c r="K77" s="295">
        <f t="shared" si="15"/>
        <v>0</v>
      </c>
      <c r="L77" s="295">
        <f t="shared" si="15"/>
        <v>2517341.8199999998</v>
      </c>
      <c r="M77" s="295">
        <f t="shared" si="15"/>
        <v>43</v>
      </c>
      <c r="N77" s="295">
        <f t="shared" si="15"/>
        <v>177620</v>
      </c>
      <c r="O77" s="295">
        <f t="shared" si="15"/>
        <v>2</v>
      </c>
      <c r="P77" s="295">
        <f t="shared" si="15"/>
        <v>6949398.1600000001</v>
      </c>
      <c r="Q77" s="295">
        <f t="shared" si="15"/>
        <v>119</v>
      </c>
      <c r="R77" s="295">
        <f t="shared" si="15"/>
        <v>643324.65</v>
      </c>
      <c r="S77" s="295">
        <f t="shared" si="15"/>
        <v>18</v>
      </c>
      <c r="T77" s="295">
        <f t="shared" si="15"/>
        <v>7592722.8099999996</v>
      </c>
      <c r="U77" s="296">
        <f t="shared" si="15"/>
        <v>137</v>
      </c>
    </row>
    <row r="78" spans="1:21" ht="15" customHeight="1" x14ac:dyDescent="0.2">
      <c r="A78" s="1046">
        <v>15</v>
      </c>
      <c r="B78" s="1049" t="s">
        <v>439</v>
      </c>
      <c r="C78" s="270" t="s">
        <v>527</v>
      </c>
      <c r="D78" s="271">
        <v>6887969.2000000002</v>
      </c>
      <c r="E78" s="272">
        <v>185</v>
      </c>
      <c r="F78" s="271">
        <v>198514.2</v>
      </c>
      <c r="G78" s="272">
        <v>7</v>
      </c>
      <c r="H78" s="271">
        <v>459348.63</v>
      </c>
      <c r="I78" s="272">
        <v>4</v>
      </c>
      <c r="J78" s="271">
        <v>0</v>
      </c>
      <c r="K78" s="272">
        <v>0</v>
      </c>
      <c r="L78" s="271">
        <v>75150</v>
      </c>
      <c r="M78" s="272">
        <v>2</v>
      </c>
      <c r="N78" s="271">
        <v>89698.5</v>
      </c>
      <c r="O78" s="272">
        <v>1</v>
      </c>
      <c r="P78" s="271">
        <f t="shared" si="0"/>
        <v>7422467.8300000001</v>
      </c>
      <c r="Q78" s="272">
        <f t="shared" si="0"/>
        <v>191</v>
      </c>
      <c r="R78" s="271">
        <f t="shared" si="0"/>
        <v>288212.7</v>
      </c>
      <c r="S78" s="272">
        <f t="shared" si="0"/>
        <v>8</v>
      </c>
      <c r="T78" s="273">
        <f t="shared" si="1"/>
        <v>7710680.5300000003</v>
      </c>
      <c r="U78" s="274">
        <f t="shared" si="1"/>
        <v>199</v>
      </c>
    </row>
    <row r="79" spans="1:21" ht="15" customHeight="1" x14ac:dyDescent="0.2">
      <c r="A79" s="1047"/>
      <c r="B79" s="1050"/>
      <c r="C79" s="275" t="s">
        <v>528</v>
      </c>
      <c r="D79" s="276">
        <v>2591400.25</v>
      </c>
      <c r="E79" s="277">
        <v>111</v>
      </c>
      <c r="F79" s="276">
        <v>379258.59</v>
      </c>
      <c r="G79" s="277">
        <v>12</v>
      </c>
      <c r="H79" s="276">
        <v>2628821.7799999998</v>
      </c>
      <c r="I79" s="277">
        <v>29</v>
      </c>
      <c r="J79" s="276">
        <v>0</v>
      </c>
      <c r="K79" s="277">
        <v>0</v>
      </c>
      <c r="L79" s="276">
        <v>445474</v>
      </c>
      <c r="M79" s="277">
        <v>8</v>
      </c>
      <c r="N79" s="276">
        <v>0</v>
      </c>
      <c r="O79" s="277">
        <v>0</v>
      </c>
      <c r="P79" s="276">
        <f t="shared" si="0"/>
        <v>5665696.0299999993</v>
      </c>
      <c r="Q79" s="277">
        <f t="shared" si="0"/>
        <v>148</v>
      </c>
      <c r="R79" s="276">
        <f t="shared" si="0"/>
        <v>379258.59</v>
      </c>
      <c r="S79" s="277">
        <f t="shared" si="0"/>
        <v>12</v>
      </c>
      <c r="T79" s="278">
        <f t="shared" si="1"/>
        <v>6044954.6199999992</v>
      </c>
      <c r="U79" s="279">
        <f t="shared" si="1"/>
        <v>160</v>
      </c>
    </row>
    <row r="80" spans="1:21" ht="15" customHeight="1" x14ac:dyDescent="0.2">
      <c r="A80" s="1047"/>
      <c r="B80" s="1050"/>
      <c r="C80" s="275" t="s">
        <v>529</v>
      </c>
      <c r="D80" s="276">
        <v>1942576.03</v>
      </c>
      <c r="E80" s="277">
        <v>62</v>
      </c>
      <c r="F80" s="276">
        <v>78131.14</v>
      </c>
      <c r="G80" s="277">
        <v>6</v>
      </c>
      <c r="H80" s="276">
        <v>1725031.83</v>
      </c>
      <c r="I80" s="277">
        <v>19</v>
      </c>
      <c r="J80" s="276">
        <v>0</v>
      </c>
      <c r="K80" s="277">
        <v>0</v>
      </c>
      <c r="L80" s="276">
        <v>22711.7</v>
      </c>
      <c r="M80" s="277">
        <v>4</v>
      </c>
      <c r="N80" s="276">
        <v>0</v>
      </c>
      <c r="O80" s="277">
        <v>0</v>
      </c>
      <c r="P80" s="276">
        <f t="shared" si="0"/>
        <v>3690319.5600000005</v>
      </c>
      <c r="Q80" s="277">
        <f t="shared" si="0"/>
        <v>85</v>
      </c>
      <c r="R80" s="276">
        <f t="shared" si="0"/>
        <v>78131.14</v>
      </c>
      <c r="S80" s="277">
        <f t="shared" si="0"/>
        <v>6</v>
      </c>
      <c r="T80" s="278">
        <f t="shared" si="1"/>
        <v>3768450.7000000007</v>
      </c>
      <c r="U80" s="279">
        <f t="shared" si="1"/>
        <v>91</v>
      </c>
    </row>
    <row r="81" spans="1:21" ht="15" customHeight="1" x14ac:dyDescent="0.2">
      <c r="A81" s="1048"/>
      <c r="B81" s="1051"/>
      <c r="C81" s="275" t="s">
        <v>530</v>
      </c>
      <c r="D81" s="276"/>
      <c r="E81" s="277"/>
      <c r="F81" s="276"/>
      <c r="G81" s="277"/>
      <c r="H81" s="276"/>
      <c r="I81" s="277"/>
      <c r="J81" s="276"/>
      <c r="K81" s="277"/>
      <c r="L81" s="276"/>
      <c r="M81" s="277"/>
      <c r="N81" s="276"/>
      <c r="O81" s="277"/>
      <c r="P81" s="276">
        <f t="shared" si="0"/>
        <v>0</v>
      </c>
      <c r="Q81" s="277">
        <f t="shared" si="0"/>
        <v>0</v>
      </c>
      <c r="R81" s="276">
        <f t="shared" si="0"/>
        <v>0</v>
      </c>
      <c r="S81" s="277">
        <f t="shared" si="0"/>
        <v>0</v>
      </c>
      <c r="T81" s="278">
        <f t="shared" si="1"/>
        <v>0</v>
      </c>
      <c r="U81" s="279">
        <f t="shared" si="1"/>
        <v>0</v>
      </c>
    </row>
    <row r="82" spans="1:21" ht="15" customHeight="1" thickBot="1" x14ac:dyDescent="0.25">
      <c r="A82" s="1052" t="s">
        <v>531</v>
      </c>
      <c r="B82" s="1053"/>
      <c r="C82" s="1054"/>
      <c r="D82" s="281">
        <f t="shared" ref="D82:U82" si="16">SUM(D78:D81)</f>
        <v>11421945.479999999</v>
      </c>
      <c r="E82" s="281">
        <f t="shared" si="16"/>
        <v>358</v>
      </c>
      <c r="F82" s="281">
        <f t="shared" si="16"/>
        <v>655903.93000000005</v>
      </c>
      <c r="G82" s="281">
        <f t="shared" si="16"/>
        <v>25</v>
      </c>
      <c r="H82" s="281">
        <f t="shared" si="16"/>
        <v>4813202.24</v>
      </c>
      <c r="I82" s="281">
        <f t="shared" si="16"/>
        <v>52</v>
      </c>
      <c r="J82" s="281">
        <f t="shared" si="16"/>
        <v>0</v>
      </c>
      <c r="K82" s="281">
        <f t="shared" si="16"/>
        <v>0</v>
      </c>
      <c r="L82" s="281">
        <f t="shared" si="16"/>
        <v>543335.69999999995</v>
      </c>
      <c r="M82" s="281">
        <f t="shared" si="16"/>
        <v>14</v>
      </c>
      <c r="N82" s="281">
        <f t="shared" si="16"/>
        <v>89698.5</v>
      </c>
      <c r="O82" s="281">
        <f t="shared" si="16"/>
        <v>1</v>
      </c>
      <c r="P82" s="281">
        <f t="shared" si="16"/>
        <v>16778483.420000002</v>
      </c>
      <c r="Q82" s="281">
        <f t="shared" si="16"/>
        <v>424</v>
      </c>
      <c r="R82" s="281">
        <f t="shared" si="16"/>
        <v>745602.43</v>
      </c>
      <c r="S82" s="281">
        <f t="shared" si="16"/>
        <v>26</v>
      </c>
      <c r="T82" s="281">
        <f t="shared" si="16"/>
        <v>17524085.849999998</v>
      </c>
      <c r="U82" s="282">
        <f t="shared" si="16"/>
        <v>450</v>
      </c>
    </row>
    <row r="83" spans="1:21" ht="15" customHeight="1" x14ac:dyDescent="0.2">
      <c r="A83" s="1064">
        <v>16</v>
      </c>
      <c r="B83" s="1067" t="s">
        <v>440</v>
      </c>
      <c r="C83" s="283" t="s">
        <v>527</v>
      </c>
      <c r="D83" s="297">
        <v>2597129</v>
      </c>
      <c r="E83" s="298">
        <v>39</v>
      </c>
      <c r="F83" s="297">
        <v>0</v>
      </c>
      <c r="G83" s="298">
        <v>0</v>
      </c>
      <c r="H83" s="297">
        <v>89520</v>
      </c>
      <c r="I83" s="298">
        <v>1</v>
      </c>
      <c r="J83" s="297">
        <v>0</v>
      </c>
      <c r="K83" s="298">
        <v>0</v>
      </c>
      <c r="L83" s="297">
        <v>130506</v>
      </c>
      <c r="M83" s="298">
        <v>2</v>
      </c>
      <c r="N83" s="297">
        <v>0</v>
      </c>
      <c r="O83" s="298">
        <v>0</v>
      </c>
      <c r="P83" s="297">
        <f t="shared" si="0"/>
        <v>2817155</v>
      </c>
      <c r="Q83" s="298">
        <f t="shared" si="0"/>
        <v>42</v>
      </c>
      <c r="R83" s="297">
        <f t="shared" si="0"/>
        <v>0</v>
      </c>
      <c r="S83" s="298">
        <f t="shared" si="0"/>
        <v>0</v>
      </c>
      <c r="T83" s="299">
        <f t="shared" si="1"/>
        <v>2817155</v>
      </c>
      <c r="U83" s="300">
        <f t="shared" si="1"/>
        <v>42</v>
      </c>
    </row>
    <row r="84" spans="1:21" ht="15" customHeight="1" x14ac:dyDescent="0.2">
      <c r="A84" s="1065"/>
      <c r="B84" s="1068"/>
      <c r="C84" s="288" t="s">
        <v>528</v>
      </c>
      <c r="D84" s="294">
        <v>612723</v>
      </c>
      <c r="E84" s="301">
        <v>12</v>
      </c>
      <c r="F84" s="294">
        <v>293289</v>
      </c>
      <c r="G84" s="301">
        <v>6</v>
      </c>
      <c r="H84" s="294">
        <v>534104</v>
      </c>
      <c r="I84" s="301">
        <v>7</v>
      </c>
      <c r="J84" s="294">
        <v>0</v>
      </c>
      <c r="K84" s="301">
        <v>0</v>
      </c>
      <c r="L84" s="294">
        <v>59642</v>
      </c>
      <c r="M84" s="301">
        <v>1</v>
      </c>
      <c r="N84" s="294">
        <v>80814</v>
      </c>
      <c r="O84" s="301">
        <v>1</v>
      </c>
      <c r="P84" s="294">
        <f t="shared" si="0"/>
        <v>1206469</v>
      </c>
      <c r="Q84" s="301">
        <f t="shared" si="0"/>
        <v>20</v>
      </c>
      <c r="R84" s="294">
        <f t="shared" si="0"/>
        <v>374103</v>
      </c>
      <c r="S84" s="301">
        <f t="shared" si="0"/>
        <v>7</v>
      </c>
      <c r="T84" s="302">
        <f t="shared" si="1"/>
        <v>1580572</v>
      </c>
      <c r="U84" s="303">
        <f t="shared" si="1"/>
        <v>27</v>
      </c>
    </row>
    <row r="85" spans="1:21" ht="15" customHeight="1" x14ac:dyDescent="0.2">
      <c r="A85" s="1065"/>
      <c r="B85" s="1068"/>
      <c r="C85" s="288" t="s">
        <v>529</v>
      </c>
      <c r="D85" s="294">
        <v>154076</v>
      </c>
      <c r="E85" s="301">
        <v>3</v>
      </c>
      <c r="F85" s="294">
        <v>209766</v>
      </c>
      <c r="G85" s="301">
        <v>5</v>
      </c>
      <c r="H85" s="294">
        <v>990426</v>
      </c>
      <c r="I85" s="301">
        <v>14</v>
      </c>
      <c r="J85" s="294">
        <v>0</v>
      </c>
      <c r="K85" s="301">
        <v>0</v>
      </c>
      <c r="L85" s="294">
        <v>0</v>
      </c>
      <c r="M85" s="301">
        <v>0</v>
      </c>
      <c r="N85" s="294">
        <v>0</v>
      </c>
      <c r="O85" s="301">
        <v>0</v>
      </c>
      <c r="P85" s="294">
        <f t="shared" si="0"/>
        <v>1144502</v>
      </c>
      <c r="Q85" s="301">
        <f t="shared" si="0"/>
        <v>17</v>
      </c>
      <c r="R85" s="294">
        <f t="shared" si="0"/>
        <v>209766</v>
      </c>
      <c r="S85" s="301">
        <f t="shared" si="0"/>
        <v>5</v>
      </c>
      <c r="T85" s="302">
        <f t="shared" si="1"/>
        <v>1354268</v>
      </c>
      <c r="U85" s="303">
        <f t="shared" si="1"/>
        <v>22</v>
      </c>
    </row>
    <row r="86" spans="1:21" ht="15" customHeight="1" x14ac:dyDescent="0.2">
      <c r="A86" s="1066"/>
      <c r="B86" s="1069"/>
      <c r="C86" s="288" t="s">
        <v>530</v>
      </c>
      <c r="D86" s="294"/>
      <c r="E86" s="301"/>
      <c r="F86" s="294"/>
      <c r="G86" s="301"/>
      <c r="H86" s="294"/>
      <c r="I86" s="301"/>
      <c r="J86" s="294"/>
      <c r="K86" s="301"/>
      <c r="L86" s="294"/>
      <c r="M86" s="301"/>
      <c r="N86" s="294"/>
      <c r="O86" s="301"/>
      <c r="P86" s="294">
        <f t="shared" si="0"/>
        <v>0</v>
      </c>
      <c r="Q86" s="301">
        <f t="shared" si="0"/>
        <v>0</v>
      </c>
      <c r="R86" s="294">
        <f t="shared" si="0"/>
        <v>0</v>
      </c>
      <c r="S86" s="301">
        <f t="shared" si="0"/>
        <v>0</v>
      </c>
      <c r="T86" s="302">
        <f t="shared" si="1"/>
        <v>0</v>
      </c>
      <c r="U86" s="303">
        <f t="shared" si="1"/>
        <v>0</v>
      </c>
    </row>
    <row r="87" spans="1:21" ht="15" customHeight="1" thickBot="1" x14ac:dyDescent="0.25">
      <c r="A87" s="1043" t="s">
        <v>531</v>
      </c>
      <c r="B87" s="1044"/>
      <c r="C87" s="1045"/>
      <c r="D87" s="295">
        <f t="shared" ref="D87:U87" si="17">SUM(D83:D86)</f>
        <v>3363928</v>
      </c>
      <c r="E87" s="295">
        <f t="shared" si="17"/>
        <v>54</v>
      </c>
      <c r="F87" s="295">
        <f t="shared" si="17"/>
        <v>503055</v>
      </c>
      <c r="G87" s="295">
        <f t="shared" si="17"/>
        <v>11</v>
      </c>
      <c r="H87" s="295">
        <f t="shared" si="17"/>
        <v>1614050</v>
      </c>
      <c r="I87" s="295">
        <f t="shared" si="17"/>
        <v>22</v>
      </c>
      <c r="J87" s="295">
        <f t="shared" si="17"/>
        <v>0</v>
      </c>
      <c r="K87" s="295">
        <f t="shared" si="17"/>
        <v>0</v>
      </c>
      <c r="L87" s="295">
        <f t="shared" si="17"/>
        <v>190148</v>
      </c>
      <c r="M87" s="295">
        <f t="shared" si="17"/>
        <v>3</v>
      </c>
      <c r="N87" s="295">
        <f t="shared" si="17"/>
        <v>80814</v>
      </c>
      <c r="O87" s="295">
        <f t="shared" si="17"/>
        <v>1</v>
      </c>
      <c r="P87" s="295">
        <f t="shared" si="17"/>
        <v>5168126</v>
      </c>
      <c r="Q87" s="295">
        <f t="shared" si="17"/>
        <v>79</v>
      </c>
      <c r="R87" s="295">
        <f t="shared" si="17"/>
        <v>583869</v>
      </c>
      <c r="S87" s="295">
        <f t="shared" si="17"/>
        <v>12</v>
      </c>
      <c r="T87" s="295">
        <f t="shared" si="17"/>
        <v>5751995</v>
      </c>
      <c r="U87" s="296">
        <f t="shared" si="17"/>
        <v>91</v>
      </c>
    </row>
    <row r="88" spans="1:21" ht="15" customHeight="1" x14ac:dyDescent="0.2">
      <c r="A88" s="1046">
        <v>17</v>
      </c>
      <c r="B88" s="1049" t="s">
        <v>441</v>
      </c>
      <c r="C88" s="270" t="s">
        <v>527</v>
      </c>
      <c r="D88" s="271">
        <v>6460838</v>
      </c>
      <c r="E88" s="272">
        <v>145</v>
      </c>
      <c r="F88" s="271">
        <v>632911</v>
      </c>
      <c r="G88" s="272">
        <v>7</v>
      </c>
      <c r="H88" s="271">
        <v>1099353</v>
      </c>
      <c r="I88" s="272">
        <v>17</v>
      </c>
      <c r="J88" s="271">
        <v>0</v>
      </c>
      <c r="K88" s="272">
        <v>0</v>
      </c>
      <c r="L88" s="271">
        <v>897496</v>
      </c>
      <c r="M88" s="272">
        <v>17</v>
      </c>
      <c r="N88" s="271">
        <v>0</v>
      </c>
      <c r="O88" s="272">
        <v>0</v>
      </c>
      <c r="P88" s="271">
        <f t="shared" si="0"/>
        <v>8457687</v>
      </c>
      <c r="Q88" s="272">
        <f t="shared" si="0"/>
        <v>179</v>
      </c>
      <c r="R88" s="271">
        <f t="shared" si="0"/>
        <v>632911</v>
      </c>
      <c r="S88" s="272">
        <f t="shared" si="0"/>
        <v>7</v>
      </c>
      <c r="T88" s="273">
        <f t="shared" si="1"/>
        <v>9090598</v>
      </c>
      <c r="U88" s="274">
        <f t="shared" si="1"/>
        <v>186</v>
      </c>
    </row>
    <row r="89" spans="1:21" ht="15" customHeight="1" x14ac:dyDescent="0.2">
      <c r="A89" s="1047"/>
      <c r="B89" s="1050"/>
      <c r="C89" s="275" t="s">
        <v>528</v>
      </c>
      <c r="D89" s="276">
        <v>4163719</v>
      </c>
      <c r="E89" s="277">
        <v>95</v>
      </c>
      <c r="F89" s="276">
        <v>985192</v>
      </c>
      <c r="G89" s="277">
        <v>13</v>
      </c>
      <c r="H89" s="276">
        <v>2540558</v>
      </c>
      <c r="I89" s="277">
        <v>28</v>
      </c>
      <c r="J89" s="276">
        <v>0</v>
      </c>
      <c r="K89" s="277">
        <v>0</v>
      </c>
      <c r="L89" s="276">
        <v>786091</v>
      </c>
      <c r="M89" s="277">
        <v>17</v>
      </c>
      <c r="N89" s="276">
        <v>0</v>
      </c>
      <c r="O89" s="277">
        <v>0</v>
      </c>
      <c r="P89" s="276">
        <f t="shared" ref="P89:S168" si="18">D89+H89+L89</f>
        <v>7490368</v>
      </c>
      <c r="Q89" s="277">
        <f t="shared" si="18"/>
        <v>140</v>
      </c>
      <c r="R89" s="276">
        <f t="shared" si="18"/>
        <v>985192</v>
      </c>
      <c r="S89" s="277">
        <f t="shared" si="18"/>
        <v>13</v>
      </c>
      <c r="T89" s="278">
        <f t="shared" ref="T89:U168" si="19">P89+R89</f>
        <v>8475560</v>
      </c>
      <c r="U89" s="279">
        <f t="shared" si="19"/>
        <v>153</v>
      </c>
    </row>
    <row r="90" spans="1:21" ht="15" customHeight="1" x14ac:dyDescent="0.2">
      <c r="A90" s="1047"/>
      <c r="B90" s="1050"/>
      <c r="C90" s="275" t="s">
        <v>529</v>
      </c>
      <c r="D90" s="276">
        <v>3657003</v>
      </c>
      <c r="E90" s="277">
        <v>81</v>
      </c>
      <c r="F90" s="276">
        <v>708212</v>
      </c>
      <c r="G90" s="277">
        <v>7</v>
      </c>
      <c r="H90" s="276">
        <v>3628724</v>
      </c>
      <c r="I90" s="277">
        <v>41</v>
      </c>
      <c r="J90" s="276">
        <v>0</v>
      </c>
      <c r="K90" s="277">
        <v>0</v>
      </c>
      <c r="L90" s="276">
        <v>237525</v>
      </c>
      <c r="M90" s="277">
        <v>5</v>
      </c>
      <c r="N90" s="276">
        <v>142180</v>
      </c>
      <c r="O90" s="277">
        <v>2</v>
      </c>
      <c r="P90" s="276">
        <f t="shared" si="18"/>
        <v>7523252</v>
      </c>
      <c r="Q90" s="277">
        <f t="shared" si="18"/>
        <v>127</v>
      </c>
      <c r="R90" s="276">
        <f t="shared" si="18"/>
        <v>850392</v>
      </c>
      <c r="S90" s="277">
        <f t="shared" si="18"/>
        <v>9</v>
      </c>
      <c r="T90" s="278">
        <f t="shared" si="19"/>
        <v>8373644</v>
      </c>
      <c r="U90" s="279">
        <f t="shared" si="19"/>
        <v>136</v>
      </c>
    </row>
    <row r="91" spans="1:21" ht="15" customHeight="1" x14ac:dyDescent="0.2">
      <c r="A91" s="1048"/>
      <c r="B91" s="1051"/>
      <c r="C91" s="275" t="s">
        <v>530</v>
      </c>
      <c r="D91" s="276"/>
      <c r="E91" s="277"/>
      <c r="F91" s="276"/>
      <c r="G91" s="277"/>
      <c r="H91" s="276"/>
      <c r="I91" s="277"/>
      <c r="J91" s="276"/>
      <c r="K91" s="277"/>
      <c r="L91" s="276"/>
      <c r="M91" s="277"/>
      <c r="N91" s="276"/>
      <c r="O91" s="277"/>
      <c r="P91" s="276">
        <f t="shared" si="18"/>
        <v>0</v>
      </c>
      <c r="Q91" s="277">
        <f t="shared" si="18"/>
        <v>0</v>
      </c>
      <c r="R91" s="276">
        <f t="shared" si="18"/>
        <v>0</v>
      </c>
      <c r="S91" s="277">
        <f t="shared" si="18"/>
        <v>0</v>
      </c>
      <c r="T91" s="278">
        <f t="shared" si="19"/>
        <v>0</v>
      </c>
      <c r="U91" s="279">
        <f t="shared" si="19"/>
        <v>0</v>
      </c>
    </row>
    <row r="92" spans="1:21" ht="15" customHeight="1" thickBot="1" x14ac:dyDescent="0.25">
      <c r="A92" s="1052" t="s">
        <v>531</v>
      </c>
      <c r="B92" s="1053"/>
      <c r="C92" s="1054"/>
      <c r="D92" s="281">
        <f t="shared" ref="D92:U92" si="20">SUM(D88:D91)</f>
        <v>14281560</v>
      </c>
      <c r="E92" s="281">
        <f t="shared" si="20"/>
        <v>321</v>
      </c>
      <c r="F92" s="281">
        <f t="shared" si="20"/>
        <v>2326315</v>
      </c>
      <c r="G92" s="281">
        <f t="shared" si="20"/>
        <v>27</v>
      </c>
      <c r="H92" s="281">
        <f t="shared" si="20"/>
        <v>7268635</v>
      </c>
      <c r="I92" s="281">
        <f t="shared" si="20"/>
        <v>86</v>
      </c>
      <c r="J92" s="281">
        <f t="shared" si="20"/>
        <v>0</v>
      </c>
      <c r="K92" s="281">
        <f t="shared" si="20"/>
        <v>0</v>
      </c>
      <c r="L92" s="281">
        <f t="shared" si="20"/>
        <v>1921112</v>
      </c>
      <c r="M92" s="281">
        <f t="shared" si="20"/>
        <v>39</v>
      </c>
      <c r="N92" s="281">
        <f t="shared" si="20"/>
        <v>142180</v>
      </c>
      <c r="O92" s="281">
        <f t="shared" si="20"/>
        <v>2</v>
      </c>
      <c r="P92" s="281">
        <f t="shared" si="20"/>
        <v>23471307</v>
      </c>
      <c r="Q92" s="281">
        <f t="shared" si="20"/>
        <v>446</v>
      </c>
      <c r="R92" s="281">
        <f t="shared" si="20"/>
        <v>2468495</v>
      </c>
      <c r="S92" s="281">
        <f t="shared" si="20"/>
        <v>29</v>
      </c>
      <c r="T92" s="281">
        <f t="shared" si="20"/>
        <v>25939802</v>
      </c>
      <c r="U92" s="282">
        <f t="shared" si="20"/>
        <v>475</v>
      </c>
    </row>
    <row r="93" spans="1:21" ht="15" customHeight="1" x14ac:dyDescent="0.2">
      <c r="A93" s="1064">
        <v>18</v>
      </c>
      <c r="B93" s="1067" t="s">
        <v>442</v>
      </c>
      <c r="C93" s="283" t="s">
        <v>527</v>
      </c>
      <c r="D93" s="297">
        <v>3437342.77</v>
      </c>
      <c r="E93" s="298">
        <v>65</v>
      </c>
      <c r="F93" s="297">
        <v>438447.24</v>
      </c>
      <c r="G93" s="298">
        <v>15</v>
      </c>
      <c r="H93" s="297">
        <v>549933.06000000006</v>
      </c>
      <c r="I93" s="298">
        <v>6</v>
      </c>
      <c r="J93" s="297">
        <v>0</v>
      </c>
      <c r="K93" s="298">
        <v>0</v>
      </c>
      <c r="L93" s="297">
        <v>957780.66</v>
      </c>
      <c r="M93" s="298">
        <v>16</v>
      </c>
      <c r="N93" s="297">
        <v>303822.42</v>
      </c>
      <c r="O93" s="298">
        <v>4</v>
      </c>
      <c r="P93" s="297">
        <f t="shared" si="18"/>
        <v>4945056.49</v>
      </c>
      <c r="Q93" s="298">
        <f t="shared" si="18"/>
        <v>87</v>
      </c>
      <c r="R93" s="297">
        <f t="shared" si="18"/>
        <v>742269.65999999992</v>
      </c>
      <c r="S93" s="298">
        <f t="shared" si="18"/>
        <v>19</v>
      </c>
      <c r="T93" s="299">
        <f t="shared" si="19"/>
        <v>5687326.1500000004</v>
      </c>
      <c r="U93" s="300">
        <f t="shared" si="19"/>
        <v>106</v>
      </c>
    </row>
    <row r="94" spans="1:21" ht="15" customHeight="1" x14ac:dyDescent="0.2">
      <c r="A94" s="1065"/>
      <c r="B94" s="1068"/>
      <c r="C94" s="288" t="s">
        <v>528</v>
      </c>
      <c r="D94" s="294">
        <v>1166862.08</v>
      </c>
      <c r="E94" s="301">
        <v>34</v>
      </c>
      <c r="F94" s="294">
        <v>1219405.1000000001</v>
      </c>
      <c r="G94" s="301">
        <v>33</v>
      </c>
      <c r="H94" s="294">
        <v>1269351.1100000001</v>
      </c>
      <c r="I94" s="301">
        <v>18</v>
      </c>
      <c r="J94" s="294">
        <v>0</v>
      </c>
      <c r="K94" s="301">
        <v>0</v>
      </c>
      <c r="L94" s="294">
        <v>336158</v>
      </c>
      <c r="M94" s="301">
        <v>6</v>
      </c>
      <c r="N94" s="294">
        <v>119000</v>
      </c>
      <c r="O94" s="301">
        <v>1</v>
      </c>
      <c r="P94" s="294">
        <f t="shared" si="18"/>
        <v>2772371.1900000004</v>
      </c>
      <c r="Q94" s="301">
        <f t="shared" si="18"/>
        <v>58</v>
      </c>
      <c r="R94" s="294">
        <f t="shared" si="18"/>
        <v>1338405.1000000001</v>
      </c>
      <c r="S94" s="301">
        <f t="shared" si="18"/>
        <v>34</v>
      </c>
      <c r="T94" s="302">
        <f t="shared" si="19"/>
        <v>4110776.2900000005</v>
      </c>
      <c r="U94" s="303">
        <f t="shared" si="19"/>
        <v>92</v>
      </c>
    </row>
    <row r="95" spans="1:21" ht="15" customHeight="1" x14ac:dyDescent="0.2">
      <c r="A95" s="1065"/>
      <c r="B95" s="1068"/>
      <c r="C95" s="288" t="s">
        <v>529</v>
      </c>
      <c r="D95" s="294">
        <v>821022.61</v>
      </c>
      <c r="E95" s="301">
        <v>16</v>
      </c>
      <c r="F95" s="294">
        <v>178096.7</v>
      </c>
      <c r="G95" s="301">
        <v>3</v>
      </c>
      <c r="H95" s="294">
        <v>2066490.26</v>
      </c>
      <c r="I95" s="301">
        <v>24</v>
      </c>
      <c r="J95" s="294">
        <v>0</v>
      </c>
      <c r="K95" s="301">
        <v>0</v>
      </c>
      <c r="L95" s="294">
        <v>203865.95</v>
      </c>
      <c r="M95" s="301">
        <v>4</v>
      </c>
      <c r="N95" s="294">
        <v>70000</v>
      </c>
      <c r="O95" s="301">
        <v>1</v>
      </c>
      <c r="P95" s="294">
        <f t="shared" si="18"/>
        <v>3091378.8200000003</v>
      </c>
      <c r="Q95" s="301">
        <f t="shared" si="18"/>
        <v>44</v>
      </c>
      <c r="R95" s="294">
        <f t="shared" si="18"/>
        <v>248096.7</v>
      </c>
      <c r="S95" s="301">
        <f t="shared" si="18"/>
        <v>4</v>
      </c>
      <c r="T95" s="302">
        <f t="shared" si="19"/>
        <v>3339475.5200000005</v>
      </c>
      <c r="U95" s="303">
        <f t="shared" si="19"/>
        <v>48</v>
      </c>
    </row>
    <row r="96" spans="1:21" ht="15" customHeight="1" x14ac:dyDescent="0.2">
      <c r="A96" s="1066"/>
      <c r="B96" s="1069"/>
      <c r="C96" s="288" t="s">
        <v>530</v>
      </c>
      <c r="D96" s="294"/>
      <c r="E96" s="301"/>
      <c r="F96" s="294"/>
      <c r="G96" s="301"/>
      <c r="H96" s="294"/>
      <c r="I96" s="301"/>
      <c r="J96" s="294"/>
      <c r="K96" s="301"/>
      <c r="L96" s="294"/>
      <c r="M96" s="301"/>
      <c r="N96" s="294"/>
      <c r="O96" s="301"/>
      <c r="P96" s="294">
        <f t="shared" si="18"/>
        <v>0</v>
      </c>
      <c r="Q96" s="301">
        <f t="shared" si="18"/>
        <v>0</v>
      </c>
      <c r="R96" s="294">
        <f t="shared" si="18"/>
        <v>0</v>
      </c>
      <c r="S96" s="301">
        <f t="shared" si="18"/>
        <v>0</v>
      </c>
      <c r="T96" s="302">
        <f t="shared" si="19"/>
        <v>0</v>
      </c>
      <c r="U96" s="303">
        <f t="shared" si="19"/>
        <v>0</v>
      </c>
    </row>
    <row r="97" spans="1:21" ht="15" customHeight="1" thickBot="1" x14ac:dyDescent="0.25">
      <c r="A97" s="1043" t="s">
        <v>531</v>
      </c>
      <c r="B97" s="1044"/>
      <c r="C97" s="1045"/>
      <c r="D97" s="295">
        <f t="shared" ref="D97:U97" si="21">SUM(D93:D96)</f>
        <v>5425227.46</v>
      </c>
      <c r="E97" s="295">
        <f t="shared" si="21"/>
        <v>115</v>
      </c>
      <c r="F97" s="295">
        <f t="shared" si="21"/>
        <v>1835949.04</v>
      </c>
      <c r="G97" s="295">
        <f t="shared" si="21"/>
        <v>51</v>
      </c>
      <c r="H97" s="295">
        <f t="shared" si="21"/>
        <v>3885774.43</v>
      </c>
      <c r="I97" s="295">
        <f t="shared" si="21"/>
        <v>48</v>
      </c>
      <c r="J97" s="295">
        <f t="shared" si="21"/>
        <v>0</v>
      </c>
      <c r="K97" s="295">
        <f t="shared" si="21"/>
        <v>0</v>
      </c>
      <c r="L97" s="295">
        <f t="shared" si="21"/>
        <v>1497804.61</v>
      </c>
      <c r="M97" s="295">
        <f t="shared" si="21"/>
        <v>26</v>
      </c>
      <c r="N97" s="295">
        <f t="shared" si="21"/>
        <v>492822.42</v>
      </c>
      <c r="O97" s="295">
        <f t="shared" si="21"/>
        <v>6</v>
      </c>
      <c r="P97" s="295">
        <f t="shared" si="21"/>
        <v>10808806.5</v>
      </c>
      <c r="Q97" s="295">
        <f t="shared" si="21"/>
        <v>189</v>
      </c>
      <c r="R97" s="295">
        <f t="shared" si="21"/>
        <v>2328771.46</v>
      </c>
      <c r="S97" s="295">
        <f t="shared" si="21"/>
        <v>57</v>
      </c>
      <c r="T97" s="295">
        <f t="shared" si="21"/>
        <v>13137577.960000001</v>
      </c>
      <c r="U97" s="296">
        <f t="shared" si="21"/>
        <v>246</v>
      </c>
    </row>
    <row r="98" spans="1:21" ht="15" customHeight="1" x14ac:dyDescent="0.2">
      <c r="A98" s="1046">
        <v>19</v>
      </c>
      <c r="B98" s="1049" t="s">
        <v>443</v>
      </c>
      <c r="C98" s="270" t="s">
        <v>527</v>
      </c>
      <c r="D98" s="271">
        <v>6039916</v>
      </c>
      <c r="E98" s="272">
        <v>231</v>
      </c>
      <c r="F98" s="271">
        <v>142329</v>
      </c>
      <c r="G98" s="272">
        <v>6</v>
      </c>
      <c r="H98" s="271">
        <v>107685</v>
      </c>
      <c r="I98" s="272">
        <v>2</v>
      </c>
      <c r="J98" s="271">
        <v>0</v>
      </c>
      <c r="K98" s="272">
        <v>0</v>
      </c>
      <c r="L98" s="271">
        <v>665303</v>
      </c>
      <c r="M98" s="272">
        <v>22</v>
      </c>
      <c r="N98" s="271">
        <v>0</v>
      </c>
      <c r="O98" s="272">
        <v>0</v>
      </c>
      <c r="P98" s="271">
        <f t="shared" si="18"/>
        <v>6812904</v>
      </c>
      <c r="Q98" s="272">
        <f t="shared" si="18"/>
        <v>255</v>
      </c>
      <c r="R98" s="271">
        <f t="shared" si="18"/>
        <v>142329</v>
      </c>
      <c r="S98" s="272">
        <f t="shared" si="18"/>
        <v>6</v>
      </c>
      <c r="T98" s="273">
        <f t="shared" si="19"/>
        <v>6955233</v>
      </c>
      <c r="U98" s="274">
        <f t="shared" si="19"/>
        <v>261</v>
      </c>
    </row>
    <row r="99" spans="1:21" ht="15" customHeight="1" x14ac:dyDescent="0.2">
      <c r="A99" s="1047"/>
      <c r="B99" s="1050"/>
      <c r="C99" s="275" t="s">
        <v>528</v>
      </c>
      <c r="D99" s="276">
        <v>2670855</v>
      </c>
      <c r="E99" s="277">
        <v>166</v>
      </c>
      <c r="F99" s="276">
        <v>99999</v>
      </c>
      <c r="G99" s="277">
        <v>1</v>
      </c>
      <c r="H99" s="276">
        <v>554567</v>
      </c>
      <c r="I99" s="277">
        <v>31</v>
      </c>
      <c r="J99" s="276">
        <v>0</v>
      </c>
      <c r="K99" s="277">
        <v>0</v>
      </c>
      <c r="L99" s="276">
        <v>566295</v>
      </c>
      <c r="M99" s="277">
        <v>28</v>
      </c>
      <c r="N99" s="276">
        <v>0</v>
      </c>
      <c r="O99" s="277">
        <v>0</v>
      </c>
      <c r="P99" s="276">
        <f t="shared" si="18"/>
        <v>3791717</v>
      </c>
      <c r="Q99" s="277">
        <f t="shared" si="18"/>
        <v>225</v>
      </c>
      <c r="R99" s="276">
        <f t="shared" si="18"/>
        <v>99999</v>
      </c>
      <c r="S99" s="277">
        <f t="shared" si="18"/>
        <v>1</v>
      </c>
      <c r="T99" s="278">
        <f t="shared" si="19"/>
        <v>3891716</v>
      </c>
      <c r="U99" s="279">
        <f t="shared" si="19"/>
        <v>226</v>
      </c>
    </row>
    <row r="100" spans="1:21" ht="15" customHeight="1" x14ac:dyDescent="0.2">
      <c r="A100" s="1047"/>
      <c r="B100" s="1050"/>
      <c r="C100" s="275" t="s">
        <v>529</v>
      </c>
      <c r="D100" s="276">
        <v>1558159.57</v>
      </c>
      <c r="E100" s="277">
        <v>72</v>
      </c>
      <c r="F100" s="276">
        <v>0</v>
      </c>
      <c r="G100" s="277">
        <v>0</v>
      </c>
      <c r="H100" s="276">
        <v>946232.7</v>
      </c>
      <c r="I100" s="277">
        <v>20</v>
      </c>
      <c r="J100" s="276">
        <v>0</v>
      </c>
      <c r="K100" s="277">
        <v>0</v>
      </c>
      <c r="L100" s="276">
        <v>44330</v>
      </c>
      <c r="M100" s="277">
        <v>4</v>
      </c>
      <c r="N100" s="276">
        <v>96000</v>
      </c>
      <c r="O100" s="277">
        <v>1</v>
      </c>
      <c r="P100" s="276">
        <f t="shared" si="18"/>
        <v>2548722.27</v>
      </c>
      <c r="Q100" s="277">
        <f t="shared" si="18"/>
        <v>96</v>
      </c>
      <c r="R100" s="276">
        <f t="shared" si="18"/>
        <v>96000</v>
      </c>
      <c r="S100" s="277">
        <f t="shared" si="18"/>
        <v>1</v>
      </c>
      <c r="T100" s="278">
        <f t="shared" si="19"/>
        <v>2644722.27</v>
      </c>
      <c r="U100" s="279">
        <f t="shared" si="19"/>
        <v>97</v>
      </c>
    </row>
    <row r="101" spans="1:21" ht="15" customHeight="1" x14ac:dyDescent="0.2">
      <c r="A101" s="1048"/>
      <c r="B101" s="1051"/>
      <c r="C101" s="275" t="s">
        <v>530</v>
      </c>
      <c r="D101" s="276"/>
      <c r="E101" s="277"/>
      <c r="F101" s="276"/>
      <c r="G101" s="277"/>
      <c r="H101" s="276"/>
      <c r="I101" s="277"/>
      <c r="J101" s="276"/>
      <c r="K101" s="277"/>
      <c r="L101" s="276"/>
      <c r="M101" s="277"/>
      <c r="N101" s="276"/>
      <c r="O101" s="277"/>
      <c r="P101" s="276">
        <f t="shared" si="18"/>
        <v>0</v>
      </c>
      <c r="Q101" s="277">
        <f t="shared" si="18"/>
        <v>0</v>
      </c>
      <c r="R101" s="276">
        <f t="shared" si="18"/>
        <v>0</v>
      </c>
      <c r="S101" s="277">
        <f t="shared" si="18"/>
        <v>0</v>
      </c>
      <c r="T101" s="278">
        <f t="shared" si="19"/>
        <v>0</v>
      </c>
      <c r="U101" s="279">
        <f t="shared" si="19"/>
        <v>0</v>
      </c>
    </row>
    <row r="102" spans="1:21" ht="15" customHeight="1" thickBot="1" x14ac:dyDescent="0.25">
      <c r="A102" s="1052" t="s">
        <v>531</v>
      </c>
      <c r="B102" s="1053"/>
      <c r="C102" s="1054"/>
      <c r="D102" s="281">
        <f t="shared" ref="D102:U102" si="22">SUM(D98:D101)</f>
        <v>10268930.57</v>
      </c>
      <c r="E102" s="281">
        <f t="shared" si="22"/>
        <v>469</v>
      </c>
      <c r="F102" s="281">
        <f t="shared" si="22"/>
        <v>242328</v>
      </c>
      <c r="G102" s="281">
        <f t="shared" si="22"/>
        <v>7</v>
      </c>
      <c r="H102" s="281">
        <f t="shared" si="22"/>
        <v>1608484.7</v>
      </c>
      <c r="I102" s="281">
        <f t="shared" si="22"/>
        <v>53</v>
      </c>
      <c r="J102" s="281">
        <f t="shared" si="22"/>
        <v>0</v>
      </c>
      <c r="K102" s="281">
        <f t="shared" si="22"/>
        <v>0</v>
      </c>
      <c r="L102" s="281">
        <f t="shared" si="22"/>
        <v>1275928</v>
      </c>
      <c r="M102" s="281">
        <f t="shared" si="22"/>
        <v>54</v>
      </c>
      <c r="N102" s="281">
        <f t="shared" si="22"/>
        <v>96000</v>
      </c>
      <c r="O102" s="281">
        <f t="shared" si="22"/>
        <v>1</v>
      </c>
      <c r="P102" s="281">
        <f t="shared" si="22"/>
        <v>13153343.27</v>
      </c>
      <c r="Q102" s="281">
        <f t="shared" si="22"/>
        <v>576</v>
      </c>
      <c r="R102" s="281">
        <f t="shared" si="22"/>
        <v>338328</v>
      </c>
      <c r="S102" s="281">
        <f t="shared" si="22"/>
        <v>8</v>
      </c>
      <c r="T102" s="281">
        <f t="shared" si="22"/>
        <v>13491671.27</v>
      </c>
      <c r="U102" s="282">
        <f t="shared" si="22"/>
        <v>584</v>
      </c>
    </row>
    <row r="103" spans="1:21" ht="15" customHeight="1" x14ac:dyDescent="0.2">
      <c r="A103" s="1064">
        <v>20</v>
      </c>
      <c r="B103" s="1067" t="s">
        <v>444</v>
      </c>
      <c r="C103" s="283" t="s">
        <v>527</v>
      </c>
      <c r="D103" s="297">
        <v>3613069</v>
      </c>
      <c r="E103" s="298">
        <v>70</v>
      </c>
      <c r="F103" s="297">
        <v>477202</v>
      </c>
      <c r="G103" s="298">
        <v>4</v>
      </c>
      <c r="H103" s="297">
        <v>566469</v>
      </c>
      <c r="I103" s="298">
        <v>8</v>
      </c>
      <c r="J103" s="297">
        <v>0</v>
      </c>
      <c r="K103" s="298">
        <v>0</v>
      </c>
      <c r="L103" s="297">
        <v>0</v>
      </c>
      <c r="M103" s="298">
        <v>0</v>
      </c>
      <c r="N103" s="297">
        <v>100000</v>
      </c>
      <c r="O103" s="298">
        <v>4</v>
      </c>
      <c r="P103" s="297">
        <f t="shared" si="18"/>
        <v>4179538</v>
      </c>
      <c r="Q103" s="298">
        <f t="shared" si="18"/>
        <v>78</v>
      </c>
      <c r="R103" s="297">
        <f t="shared" si="18"/>
        <v>577202</v>
      </c>
      <c r="S103" s="298">
        <f t="shared" si="18"/>
        <v>8</v>
      </c>
      <c r="T103" s="299">
        <f t="shared" si="19"/>
        <v>4756740</v>
      </c>
      <c r="U103" s="300">
        <f t="shared" si="19"/>
        <v>86</v>
      </c>
    </row>
    <row r="104" spans="1:21" ht="15" customHeight="1" x14ac:dyDescent="0.2">
      <c r="A104" s="1065"/>
      <c r="B104" s="1068"/>
      <c r="C104" s="288" t="s">
        <v>528</v>
      </c>
      <c r="D104" s="294">
        <v>1487966</v>
      </c>
      <c r="E104" s="301">
        <v>34</v>
      </c>
      <c r="F104" s="294">
        <v>362318</v>
      </c>
      <c r="G104" s="301">
        <v>3</v>
      </c>
      <c r="H104" s="294">
        <v>2202346</v>
      </c>
      <c r="I104" s="301">
        <v>22</v>
      </c>
      <c r="J104" s="294">
        <v>2805693</v>
      </c>
      <c r="K104" s="301">
        <v>12</v>
      </c>
      <c r="L104" s="294">
        <v>229940</v>
      </c>
      <c r="M104" s="301">
        <v>4</v>
      </c>
      <c r="N104" s="294">
        <v>0</v>
      </c>
      <c r="O104" s="301">
        <v>0</v>
      </c>
      <c r="P104" s="294">
        <f>D104+H104+L104</f>
        <v>3920252</v>
      </c>
      <c r="Q104" s="301">
        <f>E104+I104+M104</f>
        <v>60</v>
      </c>
      <c r="R104" s="294">
        <f>F104+J104+N104</f>
        <v>3168011</v>
      </c>
      <c r="S104" s="301">
        <f>G104+K104+O104</f>
        <v>15</v>
      </c>
      <c r="T104" s="302">
        <f t="shared" si="19"/>
        <v>7088263</v>
      </c>
      <c r="U104" s="303">
        <f t="shared" si="19"/>
        <v>75</v>
      </c>
    </row>
    <row r="105" spans="1:21" ht="15" customHeight="1" x14ac:dyDescent="0.2">
      <c r="A105" s="1065"/>
      <c r="B105" s="1068"/>
      <c r="C105" s="288" t="s">
        <v>529</v>
      </c>
      <c r="D105" s="294">
        <v>1268106.3</v>
      </c>
      <c r="E105" s="301">
        <v>26</v>
      </c>
      <c r="F105" s="294">
        <v>266030</v>
      </c>
      <c r="G105" s="301">
        <v>4</v>
      </c>
      <c r="H105" s="294">
        <v>2042813.52</v>
      </c>
      <c r="I105" s="301">
        <v>21</v>
      </c>
      <c r="J105" s="294">
        <v>535631.42000000004</v>
      </c>
      <c r="K105" s="301">
        <v>2</v>
      </c>
      <c r="L105" s="294">
        <v>336317</v>
      </c>
      <c r="M105" s="301">
        <v>6</v>
      </c>
      <c r="N105" s="294">
        <v>98501</v>
      </c>
      <c r="O105" s="301">
        <v>1</v>
      </c>
      <c r="P105" s="294">
        <f t="shared" si="18"/>
        <v>3647236.8200000003</v>
      </c>
      <c r="Q105" s="301">
        <f t="shared" si="18"/>
        <v>53</v>
      </c>
      <c r="R105" s="294">
        <f t="shared" si="18"/>
        <v>900162.42</v>
      </c>
      <c r="S105" s="301">
        <f t="shared" si="18"/>
        <v>7</v>
      </c>
      <c r="T105" s="302">
        <f t="shared" si="19"/>
        <v>4547399.24</v>
      </c>
      <c r="U105" s="303">
        <f t="shared" si="19"/>
        <v>60</v>
      </c>
    </row>
    <row r="106" spans="1:21" ht="15" customHeight="1" x14ac:dyDescent="0.2">
      <c r="A106" s="1066"/>
      <c r="B106" s="1069"/>
      <c r="C106" s="288" t="s">
        <v>530</v>
      </c>
      <c r="D106" s="294">
        <v>122564</v>
      </c>
      <c r="E106" s="301">
        <v>5</v>
      </c>
      <c r="F106" s="294">
        <v>0</v>
      </c>
      <c r="G106" s="301">
        <v>0</v>
      </c>
      <c r="H106" s="294">
        <v>212898</v>
      </c>
      <c r="I106" s="301">
        <v>2</v>
      </c>
      <c r="J106" s="294">
        <v>0</v>
      </c>
      <c r="K106" s="301">
        <v>0</v>
      </c>
      <c r="L106" s="294">
        <v>0</v>
      </c>
      <c r="M106" s="301">
        <v>0</v>
      </c>
      <c r="N106" s="294">
        <v>0</v>
      </c>
      <c r="O106" s="301">
        <v>0</v>
      </c>
      <c r="P106" s="294">
        <f t="shared" si="18"/>
        <v>335462</v>
      </c>
      <c r="Q106" s="301">
        <f t="shared" si="18"/>
        <v>7</v>
      </c>
      <c r="R106" s="294">
        <f t="shared" si="18"/>
        <v>0</v>
      </c>
      <c r="S106" s="301">
        <f t="shared" si="18"/>
        <v>0</v>
      </c>
      <c r="T106" s="302">
        <f t="shared" si="19"/>
        <v>335462</v>
      </c>
      <c r="U106" s="303">
        <f t="shared" si="19"/>
        <v>7</v>
      </c>
    </row>
    <row r="107" spans="1:21" ht="15" customHeight="1" thickBot="1" x14ac:dyDescent="0.25">
      <c r="A107" s="1043" t="s">
        <v>531</v>
      </c>
      <c r="B107" s="1044"/>
      <c r="C107" s="1045"/>
      <c r="D107" s="295">
        <f t="shared" ref="D107:U107" si="23">SUM(D103:D106)</f>
        <v>6491705.2999999998</v>
      </c>
      <c r="E107" s="295">
        <f t="shared" si="23"/>
        <v>135</v>
      </c>
      <c r="F107" s="295">
        <f t="shared" si="23"/>
        <v>1105550</v>
      </c>
      <c r="G107" s="295">
        <f t="shared" si="23"/>
        <v>11</v>
      </c>
      <c r="H107" s="295">
        <f t="shared" si="23"/>
        <v>5024526.5199999996</v>
      </c>
      <c r="I107" s="295">
        <f t="shared" si="23"/>
        <v>53</v>
      </c>
      <c r="J107" s="295">
        <f t="shared" si="23"/>
        <v>3341324.42</v>
      </c>
      <c r="K107" s="295">
        <f t="shared" si="23"/>
        <v>14</v>
      </c>
      <c r="L107" s="295">
        <f t="shared" si="23"/>
        <v>566257</v>
      </c>
      <c r="M107" s="295">
        <f t="shared" si="23"/>
        <v>10</v>
      </c>
      <c r="N107" s="295">
        <f t="shared" si="23"/>
        <v>198501</v>
      </c>
      <c r="O107" s="295">
        <f t="shared" si="23"/>
        <v>5</v>
      </c>
      <c r="P107" s="295">
        <f t="shared" si="23"/>
        <v>12082488.82</v>
      </c>
      <c r="Q107" s="295">
        <f t="shared" si="23"/>
        <v>198</v>
      </c>
      <c r="R107" s="295">
        <f t="shared" si="23"/>
        <v>4645375.42</v>
      </c>
      <c r="S107" s="295">
        <f t="shared" si="23"/>
        <v>30</v>
      </c>
      <c r="T107" s="295">
        <f t="shared" si="23"/>
        <v>16727864.24</v>
      </c>
      <c r="U107" s="296">
        <f t="shared" si="23"/>
        <v>228</v>
      </c>
    </row>
    <row r="108" spans="1:21" ht="15" customHeight="1" x14ac:dyDescent="0.2">
      <c r="A108" s="1046">
        <v>21</v>
      </c>
      <c r="B108" s="1049" t="s">
        <v>445</v>
      </c>
      <c r="C108" s="270" t="s">
        <v>527</v>
      </c>
      <c r="D108" s="271">
        <v>3417442</v>
      </c>
      <c r="E108" s="272">
        <v>68</v>
      </c>
      <c r="F108" s="271">
        <v>455020</v>
      </c>
      <c r="G108" s="272">
        <v>5</v>
      </c>
      <c r="H108" s="271">
        <v>335945</v>
      </c>
      <c r="I108" s="272">
        <v>4</v>
      </c>
      <c r="J108" s="271">
        <v>0</v>
      </c>
      <c r="K108" s="272">
        <v>0</v>
      </c>
      <c r="L108" s="271">
        <v>577026</v>
      </c>
      <c r="M108" s="272">
        <v>12</v>
      </c>
      <c r="N108" s="271">
        <v>188640</v>
      </c>
      <c r="O108" s="272">
        <v>2</v>
      </c>
      <c r="P108" s="271">
        <f t="shared" si="18"/>
        <v>4330413</v>
      </c>
      <c r="Q108" s="272">
        <f t="shared" si="18"/>
        <v>84</v>
      </c>
      <c r="R108" s="271">
        <f t="shared" si="18"/>
        <v>643660</v>
      </c>
      <c r="S108" s="272">
        <f t="shared" si="18"/>
        <v>7</v>
      </c>
      <c r="T108" s="273">
        <f t="shared" si="19"/>
        <v>4974073</v>
      </c>
      <c r="U108" s="274">
        <f t="shared" si="19"/>
        <v>91</v>
      </c>
    </row>
    <row r="109" spans="1:21" ht="15" customHeight="1" x14ac:dyDescent="0.2">
      <c r="A109" s="1047"/>
      <c r="B109" s="1050"/>
      <c r="C109" s="275" t="s">
        <v>528</v>
      </c>
      <c r="D109" s="276">
        <v>1084715</v>
      </c>
      <c r="E109" s="277">
        <v>26</v>
      </c>
      <c r="F109" s="276">
        <v>486266</v>
      </c>
      <c r="G109" s="277">
        <v>7</v>
      </c>
      <c r="H109" s="276">
        <v>1481205</v>
      </c>
      <c r="I109" s="277">
        <v>17</v>
      </c>
      <c r="J109" s="276">
        <v>119820</v>
      </c>
      <c r="K109" s="277">
        <v>1</v>
      </c>
      <c r="L109" s="276">
        <v>0</v>
      </c>
      <c r="M109" s="277">
        <v>0</v>
      </c>
      <c r="N109" s="276">
        <v>0</v>
      </c>
      <c r="O109" s="277">
        <v>0</v>
      </c>
      <c r="P109" s="276">
        <f t="shared" si="18"/>
        <v>2565920</v>
      </c>
      <c r="Q109" s="277">
        <f t="shared" si="18"/>
        <v>43</v>
      </c>
      <c r="R109" s="276">
        <f t="shared" si="18"/>
        <v>606086</v>
      </c>
      <c r="S109" s="277">
        <f t="shared" si="18"/>
        <v>8</v>
      </c>
      <c r="T109" s="278">
        <f t="shared" si="19"/>
        <v>3172006</v>
      </c>
      <c r="U109" s="279">
        <f t="shared" si="19"/>
        <v>51</v>
      </c>
    </row>
    <row r="110" spans="1:21" ht="15" customHeight="1" x14ac:dyDescent="0.2">
      <c r="A110" s="1047"/>
      <c r="B110" s="1050"/>
      <c r="C110" s="275" t="s">
        <v>529</v>
      </c>
      <c r="D110" s="276">
        <v>1330282</v>
      </c>
      <c r="E110" s="277">
        <v>40</v>
      </c>
      <c r="F110" s="276">
        <v>0</v>
      </c>
      <c r="G110" s="277">
        <v>0</v>
      </c>
      <c r="H110" s="276">
        <v>1422915</v>
      </c>
      <c r="I110" s="277">
        <v>15</v>
      </c>
      <c r="J110" s="276">
        <v>0</v>
      </c>
      <c r="K110" s="277">
        <v>0</v>
      </c>
      <c r="L110" s="276">
        <v>116000</v>
      </c>
      <c r="M110" s="277">
        <v>2</v>
      </c>
      <c r="N110" s="276">
        <v>0</v>
      </c>
      <c r="O110" s="277">
        <v>0</v>
      </c>
      <c r="P110" s="276">
        <f t="shared" si="18"/>
        <v>2869197</v>
      </c>
      <c r="Q110" s="277">
        <f t="shared" si="18"/>
        <v>57</v>
      </c>
      <c r="R110" s="276">
        <f t="shared" si="18"/>
        <v>0</v>
      </c>
      <c r="S110" s="277">
        <f t="shared" si="18"/>
        <v>0</v>
      </c>
      <c r="T110" s="278">
        <f t="shared" si="19"/>
        <v>2869197</v>
      </c>
      <c r="U110" s="279">
        <f t="shared" si="19"/>
        <v>57</v>
      </c>
    </row>
    <row r="111" spans="1:21" ht="15" customHeight="1" x14ac:dyDescent="0.2">
      <c r="A111" s="1048"/>
      <c r="B111" s="1051"/>
      <c r="C111" s="275" t="s">
        <v>530</v>
      </c>
      <c r="D111" s="276"/>
      <c r="E111" s="277"/>
      <c r="F111" s="276"/>
      <c r="G111" s="277"/>
      <c r="H111" s="276"/>
      <c r="I111" s="277"/>
      <c r="J111" s="276"/>
      <c r="K111" s="277"/>
      <c r="L111" s="276"/>
      <c r="M111" s="277"/>
      <c r="N111" s="276"/>
      <c r="O111" s="277"/>
      <c r="P111" s="276">
        <f t="shared" si="18"/>
        <v>0</v>
      </c>
      <c r="Q111" s="277">
        <f t="shared" si="18"/>
        <v>0</v>
      </c>
      <c r="R111" s="276">
        <f t="shared" si="18"/>
        <v>0</v>
      </c>
      <c r="S111" s="277">
        <f t="shared" si="18"/>
        <v>0</v>
      </c>
      <c r="T111" s="278">
        <f t="shared" si="19"/>
        <v>0</v>
      </c>
      <c r="U111" s="279">
        <f t="shared" si="19"/>
        <v>0</v>
      </c>
    </row>
    <row r="112" spans="1:21" ht="15" customHeight="1" thickBot="1" x14ac:dyDescent="0.25">
      <c r="A112" s="1052" t="s">
        <v>531</v>
      </c>
      <c r="B112" s="1053"/>
      <c r="C112" s="1054"/>
      <c r="D112" s="281">
        <f t="shared" ref="D112:U112" si="24">SUM(D108:D111)</f>
        <v>5832439</v>
      </c>
      <c r="E112" s="281">
        <f t="shared" si="24"/>
        <v>134</v>
      </c>
      <c r="F112" s="281">
        <f t="shared" si="24"/>
        <v>941286</v>
      </c>
      <c r="G112" s="281">
        <f t="shared" si="24"/>
        <v>12</v>
      </c>
      <c r="H112" s="281">
        <f t="shared" si="24"/>
        <v>3240065</v>
      </c>
      <c r="I112" s="281">
        <f t="shared" si="24"/>
        <v>36</v>
      </c>
      <c r="J112" s="281">
        <f t="shared" si="24"/>
        <v>119820</v>
      </c>
      <c r="K112" s="281">
        <f t="shared" si="24"/>
        <v>1</v>
      </c>
      <c r="L112" s="281">
        <f t="shared" si="24"/>
        <v>693026</v>
      </c>
      <c r="M112" s="281">
        <f t="shared" si="24"/>
        <v>14</v>
      </c>
      <c r="N112" s="281">
        <f t="shared" si="24"/>
        <v>188640</v>
      </c>
      <c r="O112" s="281">
        <f t="shared" si="24"/>
        <v>2</v>
      </c>
      <c r="P112" s="281">
        <f t="shared" si="24"/>
        <v>9765530</v>
      </c>
      <c r="Q112" s="281">
        <f t="shared" si="24"/>
        <v>184</v>
      </c>
      <c r="R112" s="281">
        <f t="shared" si="24"/>
        <v>1249746</v>
      </c>
      <c r="S112" s="281">
        <f t="shared" si="24"/>
        <v>15</v>
      </c>
      <c r="T112" s="281">
        <f t="shared" si="24"/>
        <v>11015276</v>
      </c>
      <c r="U112" s="282">
        <f t="shared" si="24"/>
        <v>199</v>
      </c>
    </row>
    <row r="113" spans="1:21" ht="15" customHeight="1" x14ac:dyDescent="0.2">
      <c r="A113" s="1064">
        <v>22</v>
      </c>
      <c r="B113" s="1067" t="s">
        <v>446</v>
      </c>
      <c r="C113" s="283" t="s">
        <v>527</v>
      </c>
      <c r="D113" s="297">
        <v>3964472.145</v>
      </c>
      <c r="E113" s="298">
        <v>145</v>
      </c>
      <c r="F113" s="297">
        <v>178538</v>
      </c>
      <c r="G113" s="298">
        <v>11</v>
      </c>
      <c r="H113" s="297">
        <v>706949</v>
      </c>
      <c r="I113" s="298">
        <v>8</v>
      </c>
      <c r="J113" s="297">
        <v>0</v>
      </c>
      <c r="K113" s="298">
        <v>0</v>
      </c>
      <c r="L113" s="297">
        <v>786338</v>
      </c>
      <c r="M113" s="298">
        <v>14</v>
      </c>
      <c r="N113" s="297">
        <v>65198</v>
      </c>
      <c r="O113" s="298">
        <v>5</v>
      </c>
      <c r="P113" s="297">
        <f t="shared" si="18"/>
        <v>5457759.1449999996</v>
      </c>
      <c r="Q113" s="298">
        <f t="shared" si="18"/>
        <v>167</v>
      </c>
      <c r="R113" s="297">
        <f t="shared" si="18"/>
        <v>243736</v>
      </c>
      <c r="S113" s="298">
        <f t="shared" si="18"/>
        <v>16</v>
      </c>
      <c r="T113" s="299">
        <f t="shared" si="19"/>
        <v>5701495.1449999996</v>
      </c>
      <c r="U113" s="300">
        <f t="shared" si="19"/>
        <v>183</v>
      </c>
    </row>
    <row r="114" spans="1:21" ht="15" customHeight="1" x14ac:dyDescent="0.2">
      <c r="A114" s="1065"/>
      <c r="B114" s="1068"/>
      <c r="C114" s="288" t="s">
        <v>528</v>
      </c>
      <c r="D114" s="294">
        <v>2340414</v>
      </c>
      <c r="E114" s="301">
        <v>98</v>
      </c>
      <c r="F114" s="294">
        <v>626842</v>
      </c>
      <c r="G114" s="301">
        <v>32</v>
      </c>
      <c r="H114" s="294">
        <v>2008730</v>
      </c>
      <c r="I114" s="301">
        <v>25</v>
      </c>
      <c r="J114" s="294">
        <v>60203</v>
      </c>
      <c r="K114" s="301">
        <v>1</v>
      </c>
      <c r="L114" s="294">
        <v>280333</v>
      </c>
      <c r="M114" s="301">
        <v>8</v>
      </c>
      <c r="N114" s="294">
        <v>193808</v>
      </c>
      <c r="O114" s="301">
        <v>2</v>
      </c>
      <c r="P114" s="294">
        <f t="shared" si="18"/>
        <v>4629477</v>
      </c>
      <c r="Q114" s="301">
        <f t="shared" si="18"/>
        <v>131</v>
      </c>
      <c r="R114" s="294">
        <f t="shared" si="18"/>
        <v>880853</v>
      </c>
      <c r="S114" s="301">
        <f t="shared" si="18"/>
        <v>35</v>
      </c>
      <c r="T114" s="302">
        <f t="shared" si="19"/>
        <v>5510330</v>
      </c>
      <c r="U114" s="303">
        <f t="shared" si="19"/>
        <v>166</v>
      </c>
    </row>
    <row r="115" spans="1:21" ht="15" customHeight="1" x14ac:dyDescent="0.2">
      <c r="A115" s="1065"/>
      <c r="B115" s="1068"/>
      <c r="C115" s="288" t="s">
        <v>529</v>
      </c>
      <c r="D115" s="294">
        <v>1745707</v>
      </c>
      <c r="E115" s="301">
        <v>87</v>
      </c>
      <c r="F115" s="294">
        <v>322669</v>
      </c>
      <c r="G115" s="301">
        <v>5</v>
      </c>
      <c r="H115" s="294">
        <v>1310373</v>
      </c>
      <c r="I115" s="301">
        <v>17</v>
      </c>
      <c r="J115" s="294">
        <v>0</v>
      </c>
      <c r="K115" s="301">
        <v>0</v>
      </c>
      <c r="L115" s="294">
        <v>69242</v>
      </c>
      <c r="M115" s="301">
        <v>2</v>
      </c>
      <c r="N115" s="294">
        <v>0</v>
      </c>
      <c r="O115" s="301">
        <v>0</v>
      </c>
      <c r="P115" s="294">
        <f t="shared" si="18"/>
        <v>3125322</v>
      </c>
      <c r="Q115" s="301">
        <f t="shared" si="18"/>
        <v>106</v>
      </c>
      <c r="R115" s="294">
        <f t="shared" si="18"/>
        <v>322669</v>
      </c>
      <c r="S115" s="301">
        <f t="shared" si="18"/>
        <v>5</v>
      </c>
      <c r="T115" s="302">
        <f t="shared" si="19"/>
        <v>3447991</v>
      </c>
      <c r="U115" s="303">
        <f t="shared" si="19"/>
        <v>111</v>
      </c>
    </row>
    <row r="116" spans="1:21" ht="15" customHeight="1" x14ac:dyDescent="0.2">
      <c r="A116" s="1066"/>
      <c r="B116" s="1069"/>
      <c r="C116" s="288" t="s">
        <v>530</v>
      </c>
      <c r="D116" s="294"/>
      <c r="E116" s="301"/>
      <c r="F116" s="294"/>
      <c r="G116" s="301"/>
      <c r="H116" s="294"/>
      <c r="I116" s="301"/>
      <c r="J116" s="294"/>
      <c r="K116" s="301"/>
      <c r="L116" s="294"/>
      <c r="M116" s="301"/>
      <c r="N116" s="294"/>
      <c r="O116" s="301"/>
      <c r="P116" s="294">
        <f t="shared" si="18"/>
        <v>0</v>
      </c>
      <c r="Q116" s="301">
        <f t="shared" si="18"/>
        <v>0</v>
      </c>
      <c r="R116" s="294">
        <f t="shared" si="18"/>
        <v>0</v>
      </c>
      <c r="S116" s="301">
        <f t="shared" si="18"/>
        <v>0</v>
      </c>
      <c r="T116" s="302">
        <f t="shared" si="19"/>
        <v>0</v>
      </c>
      <c r="U116" s="303">
        <f t="shared" si="19"/>
        <v>0</v>
      </c>
    </row>
    <row r="117" spans="1:21" ht="15" customHeight="1" thickBot="1" x14ac:dyDescent="0.25">
      <c r="A117" s="1043" t="s">
        <v>531</v>
      </c>
      <c r="B117" s="1044"/>
      <c r="C117" s="1045"/>
      <c r="D117" s="295">
        <f t="shared" ref="D117:U117" si="25">SUM(D113:D116)</f>
        <v>8050593.1449999996</v>
      </c>
      <c r="E117" s="295">
        <f t="shared" si="25"/>
        <v>330</v>
      </c>
      <c r="F117" s="295">
        <f t="shared" si="25"/>
        <v>1128049</v>
      </c>
      <c r="G117" s="295">
        <f t="shared" si="25"/>
        <v>48</v>
      </c>
      <c r="H117" s="295">
        <f t="shared" si="25"/>
        <v>4026052</v>
      </c>
      <c r="I117" s="295">
        <f t="shared" si="25"/>
        <v>50</v>
      </c>
      <c r="J117" s="295">
        <f t="shared" si="25"/>
        <v>60203</v>
      </c>
      <c r="K117" s="295">
        <f t="shared" si="25"/>
        <v>1</v>
      </c>
      <c r="L117" s="295">
        <f t="shared" si="25"/>
        <v>1135913</v>
      </c>
      <c r="M117" s="295">
        <f t="shared" si="25"/>
        <v>24</v>
      </c>
      <c r="N117" s="295">
        <f t="shared" si="25"/>
        <v>259006</v>
      </c>
      <c r="O117" s="295">
        <f t="shared" si="25"/>
        <v>7</v>
      </c>
      <c r="P117" s="295">
        <f t="shared" si="25"/>
        <v>13212558.145</v>
      </c>
      <c r="Q117" s="295">
        <f t="shared" si="25"/>
        <v>404</v>
      </c>
      <c r="R117" s="295">
        <f t="shared" si="25"/>
        <v>1447258</v>
      </c>
      <c r="S117" s="295">
        <f t="shared" si="25"/>
        <v>56</v>
      </c>
      <c r="T117" s="295">
        <f t="shared" si="25"/>
        <v>14659816.145</v>
      </c>
      <c r="U117" s="296">
        <f t="shared" si="25"/>
        <v>460</v>
      </c>
    </row>
    <row r="118" spans="1:21" ht="15" customHeight="1" x14ac:dyDescent="0.2">
      <c r="A118" s="1046">
        <v>23</v>
      </c>
      <c r="B118" s="1049" t="s">
        <v>447</v>
      </c>
      <c r="C118" s="270" t="s">
        <v>527</v>
      </c>
      <c r="D118" s="271">
        <v>3180151</v>
      </c>
      <c r="E118" s="272">
        <v>95</v>
      </c>
      <c r="F118" s="271">
        <v>288884</v>
      </c>
      <c r="G118" s="272">
        <v>4</v>
      </c>
      <c r="H118" s="271">
        <v>0</v>
      </c>
      <c r="I118" s="272">
        <v>0</v>
      </c>
      <c r="J118" s="271">
        <v>108716</v>
      </c>
      <c r="K118" s="272">
        <v>1</v>
      </c>
      <c r="L118" s="271">
        <v>215678</v>
      </c>
      <c r="M118" s="272">
        <v>3</v>
      </c>
      <c r="N118" s="271">
        <v>59060</v>
      </c>
      <c r="O118" s="272">
        <v>1</v>
      </c>
      <c r="P118" s="271">
        <f t="shared" si="18"/>
        <v>3395829</v>
      </c>
      <c r="Q118" s="272">
        <f t="shared" si="18"/>
        <v>98</v>
      </c>
      <c r="R118" s="271">
        <f t="shared" si="18"/>
        <v>456660</v>
      </c>
      <c r="S118" s="272">
        <f t="shared" si="18"/>
        <v>6</v>
      </c>
      <c r="T118" s="273">
        <f t="shared" si="19"/>
        <v>3852489</v>
      </c>
      <c r="U118" s="274">
        <f t="shared" si="19"/>
        <v>104</v>
      </c>
    </row>
    <row r="119" spans="1:21" ht="15" customHeight="1" x14ac:dyDescent="0.2">
      <c r="A119" s="1047"/>
      <c r="B119" s="1050"/>
      <c r="C119" s="275" t="s">
        <v>528</v>
      </c>
      <c r="D119" s="276">
        <v>863038</v>
      </c>
      <c r="E119" s="277">
        <v>39</v>
      </c>
      <c r="F119" s="276">
        <v>141253</v>
      </c>
      <c r="G119" s="277">
        <v>12</v>
      </c>
      <c r="H119" s="276">
        <v>529536</v>
      </c>
      <c r="I119" s="277">
        <v>7</v>
      </c>
      <c r="J119" s="276">
        <v>0</v>
      </c>
      <c r="K119" s="277">
        <v>0</v>
      </c>
      <c r="L119" s="276">
        <v>39600</v>
      </c>
      <c r="M119" s="277">
        <v>1</v>
      </c>
      <c r="N119" s="276">
        <v>17718</v>
      </c>
      <c r="O119" s="277">
        <v>1</v>
      </c>
      <c r="P119" s="276">
        <f t="shared" si="18"/>
        <v>1432174</v>
      </c>
      <c r="Q119" s="277">
        <f t="shared" si="18"/>
        <v>47</v>
      </c>
      <c r="R119" s="276">
        <f t="shared" si="18"/>
        <v>158971</v>
      </c>
      <c r="S119" s="277">
        <f t="shared" si="18"/>
        <v>13</v>
      </c>
      <c r="T119" s="278">
        <f t="shared" si="19"/>
        <v>1591145</v>
      </c>
      <c r="U119" s="279">
        <f t="shared" si="19"/>
        <v>60</v>
      </c>
    </row>
    <row r="120" spans="1:21" ht="15" customHeight="1" x14ac:dyDescent="0.2">
      <c r="A120" s="1047"/>
      <c r="B120" s="1050"/>
      <c r="C120" s="275" t="s">
        <v>529</v>
      </c>
      <c r="D120" s="276">
        <v>803361</v>
      </c>
      <c r="E120" s="277">
        <v>31</v>
      </c>
      <c r="F120" s="276">
        <v>64113</v>
      </c>
      <c r="G120" s="277">
        <v>1</v>
      </c>
      <c r="H120" s="276">
        <v>922392</v>
      </c>
      <c r="I120" s="277">
        <v>10</v>
      </c>
      <c r="J120" s="276">
        <v>0</v>
      </c>
      <c r="K120" s="277">
        <v>0</v>
      </c>
      <c r="L120" s="276">
        <v>0</v>
      </c>
      <c r="M120" s="277">
        <v>0</v>
      </c>
      <c r="N120" s="276">
        <v>0</v>
      </c>
      <c r="O120" s="277">
        <v>0</v>
      </c>
      <c r="P120" s="276">
        <f t="shared" si="18"/>
        <v>1725753</v>
      </c>
      <c r="Q120" s="277">
        <f t="shared" si="18"/>
        <v>41</v>
      </c>
      <c r="R120" s="276">
        <f t="shared" si="18"/>
        <v>64113</v>
      </c>
      <c r="S120" s="277">
        <f t="shared" si="18"/>
        <v>1</v>
      </c>
      <c r="T120" s="278">
        <f t="shared" si="19"/>
        <v>1789866</v>
      </c>
      <c r="U120" s="279">
        <f t="shared" si="19"/>
        <v>42</v>
      </c>
    </row>
    <row r="121" spans="1:21" ht="15" customHeight="1" x14ac:dyDescent="0.2">
      <c r="A121" s="1048"/>
      <c r="B121" s="1051"/>
      <c r="C121" s="275" t="s">
        <v>530</v>
      </c>
      <c r="D121" s="276"/>
      <c r="E121" s="277"/>
      <c r="F121" s="276"/>
      <c r="G121" s="277"/>
      <c r="H121" s="276"/>
      <c r="I121" s="277"/>
      <c r="J121" s="276"/>
      <c r="K121" s="277"/>
      <c r="L121" s="276"/>
      <c r="M121" s="277"/>
      <c r="N121" s="276"/>
      <c r="O121" s="277"/>
      <c r="P121" s="276">
        <f t="shared" si="18"/>
        <v>0</v>
      </c>
      <c r="Q121" s="277">
        <f t="shared" si="18"/>
        <v>0</v>
      </c>
      <c r="R121" s="276">
        <f t="shared" si="18"/>
        <v>0</v>
      </c>
      <c r="S121" s="277">
        <f t="shared" si="18"/>
        <v>0</v>
      </c>
      <c r="T121" s="278">
        <f t="shared" si="19"/>
        <v>0</v>
      </c>
      <c r="U121" s="279">
        <f t="shared" si="19"/>
        <v>0</v>
      </c>
    </row>
    <row r="122" spans="1:21" ht="15" customHeight="1" thickBot="1" x14ac:dyDescent="0.25">
      <c r="A122" s="1052" t="s">
        <v>531</v>
      </c>
      <c r="B122" s="1053"/>
      <c r="C122" s="1054"/>
      <c r="D122" s="281">
        <f t="shared" ref="D122:U122" si="26">SUM(D118:D121)</f>
        <v>4846550</v>
      </c>
      <c r="E122" s="281">
        <f t="shared" si="26"/>
        <v>165</v>
      </c>
      <c r="F122" s="281">
        <f t="shared" si="26"/>
        <v>494250</v>
      </c>
      <c r="G122" s="281">
        <f t="shared" si="26"/>
        <v>17</v>
      </c>
      <c r="H122" s="281">
        <f t="shared" si="26"/>
        <v>1451928</v>
      </c>
      <c r="I122" s="281">
        <f t="shared" si="26"/>
        <v>17</v>
      </c>
      <c r="J122" s="281">
        <f t="shared" si="26"/>
        <v>108716</v>
      </c>
      <c r="K122" s="281">
        <f t="shared" si="26"/>
        <v>1</v>
      </c>
      <c r="L122" s="281">
        <f t="shared" si="26"/>
        <v>255278</v>
      </c>
      <c r="M122" s="281">
        <f t="shared" si="26"/>
        <v>4</v>
      </c>
      <c r="N122" s="281">
        <f t="shared" si="26"/>
        <v>76778</v>
      </c>
      <c r="O122" s="281">
        <f t="shared" si="26"/>
        <v>2</v>
      </c>
      <c r="P122" s="281">
        <f t="shared" si="26"/>
        <v>6553756</v>
      </c>
      <c r="Q122" s="281">
        <f t="shared" si="26"/>
        <v>186</v>
      </c>
      <c r="R122" s="281">
        <f t="shared" si="26"/>
        <v>679744</v>
      </c>
      <c r="S122" s="281">
        <f t="shared" si="26"/>
        <v>20</v>
      </c>
      <c r="T122" s="281">
        <f t="shared" si="26"/>
        <v>7233500</v>
      </c>
      <c r="U122" s="282">
        <f t="shared" si="26"/>
        <v>206</v>
      </c>
    </row>
    <row r="123" spans="1:21" ht="15" customHeight="1" x14ac:dyDescent="0.2">
      <c r="A123" s="1064">
        <v>24</v>
      </c>
      <c r="B123" s="1067" t="s">
        <v>448</v>
      </c>
      <c r="C123" s="283" t="s">
        <v>527</v>
      </c>
      <c r="D123" s="297">
        <v>3167257</v>
      </c>
      <c r="E123" s="298">
        <v>71</v>
      </c>
      <c r="F123" s="297">
        <v>942789</v>
      </c>
      <c r="G123" s="298">
        <v>28</v>
      </c>
      <c r="H123" s="297">
        <v>189773</v>
      </c>
      <c r="I123" s="298">
        <v>2</v>
      </c>
      <c r="J123" s="297">
        <v>0</v>
      </c>
      <c r="K123" s="298">
        <v>0</v>
      </c>
      <c r="L123" s="297">
        <v>238104</v>
      </c>
      <c r="M123" s="298">
        <v>6</v>
      </c>
      <c r="N123" s="297">
        <v>0</v>
      </c>
      <c r="O123" s="298">
        <v>0</v>
      </c>
      <c r="P123" s="297">
        <f t="shared" si="18"/>
        <v>3595134</v>
      </c>
      <c r="Q123" s="298">
        <f t="shared" si="18"/>
        <v>79</v>
      </c>
      <c r="R123" s="297">
        <f t="shared" si="18"/>
        <v>942789</v>
      </c>
      <c r="S123" s="298">
        <f t="shared" si="18"/>
        <v>28</v>
      </c>
      <c r="T123" s="299">
        <f t="shared" si="19"/>
        <v>4537923</v>
      </c>
      <c r="U123" s="300">
        <f t="shared" si="19"/>
        <v>107</v>
      </c>
    </row>
    <row r="124" spans="1:21" ht="15" customHeight="1" x14ac:dyDescent="0.2">
      <c r="A124" s="1065"/>
      <c r="B124" s="1068"/>
      <c r="C124" s="288" t="s">
        <v>528</v>
      </c>
      <c r="D124" s="294">
        <v>11951126</v>
      </c>
      <c r="E124" s="301">
        <v>41</v>
      </c>
      <c r="F124" s="294">
        <v>339273</v>
      </c>
      <c r="G124" s="301">
        <v>13</v>
      </c>
      <c r="H124" s="294">
        <v>1362593</v>
      </c>
      <c r="I124" s="301">
        <v>17</v>
      </c>
      <c r="J124" s="294">
        <v>0</v>
      </c>
      <c r="K124" s="301">
        <v>0</v>
      </c>
      <c r="L124" s="294">
        <v>450282</v>
      </c>
      <c r="M124" s="301">
        <v>9</v>
      </c>
      <c r="N124" s="294">
        <v>80000</v>
      </c>
      <c r="O124" s="301">
        <v>1</v>
      </c>
      <c r="P124" s="294">
        <f t="shared" si="18"/>
        <v>13764001</v>
      </c>
      <c r="Q124" s="301">
        <f t="shared" si="18"/>
        <v>67</v>
      </c>
      <c r="R124" s="294">
        <f t="shared" si="18"/>
        <v>419273</v>
      </c>
      <c r="S124" s="301">
        <f t="shared" si="18"/>
        <v>14</v>
      </c>
      <c r="T124" s="302">
        <f t="shared" si="19"/>
        <v>14183274</v>
      </c>
      <c r="U124" s="303">
        <f t="shared" si="19"/>
        <v>81</v>
      </c>
    </row>
    <row r="125" spans="1:21" ht="15" customHeight="1" x14ac:dyDescent="0.2">
      <c r="A125" s="1065"/>
      <c r="B125" s="1068"/>
      <c r="C125" s="288" t="s">
        <v>529</v>
      </c>
      <c r="D125" s="294">
        <v>942663</v>
      </c>
      <c r="E125" s="301">
        <v>40</v>
      </c>
      <c r="F125" s="294">
        <v>360626</v>
      </c>
      <c r="G125" s="301">
        <v>32</v>
      </c>
      <c r="H125" s="294">
        <v>2028582</v>
      </c>
      <c r="I125" s="301">
        <v>24</v>
      </c>
      <c r="J125" s="294">
        <v>0</v>
      </c>
      <c r="K125" s="301">
        <v>0</v>
      </c>
      <c r="L125" s="294">
        <v>178653</v>
      </c>
      <c r="M125" s="301">
        <v>5</v>
      </c>
      <c r="N125" s="294">
        <v>0</v>
      </c>
      <c r="O125" s="301">
        <v>0</v>
      </c>
      <c r="P125" s="294">
        <f t="shared" si="18"/>
        <v>3149898</v>
      </c>
      <c r="Q125" s="301">
        <f t="shared" si="18"/>
        <v>69</v>
      </c>
      <c r="R125" s="294">
        <f t="shared" si="18"/>
        <v>360626</v>
      </c>
      <c r="S125" s="301">
        <f t="shared" si="18"/>
        <v>32</v>
      </c>
      <c r="T125" s="302">
        <f t="shared" si="19"/>
        <v>3510524</v>
      </c>
      <c r="U125" s="303">
        <f t="shared" si="19"/>
        <v>101</v>
      </c>
    </row>
    <row r="126" spans="1:21" ht="15" customHeight="1" x14ac:dyDescent="0.2">
      <c r="A126" s="1066"/>
      <c r="B126" s="1069"/>
      <c r="C126" s="288" t="s">
        <v>530</v>
      </c>
      <c r="D126" s="294"/>
      <c r="E126" s="301"/>
      <c r="F126" s="294"/>
      <c r="G126" s="301"/>
      <c r="H126" s="294"/>
      <c r="I126" s="301"/>
      <c r="J126" s="294"/>
      <c r="K126" s="301"/>
      <c r="L126" s="294"/>
      <c r="M126" s="301"/>
      <c r="N126" s="294"/>
      <c r="O126" s="301"/>
      <c r="P126" s="294">
        <f t="shared" si="18"/>
        <v>0</v>
      </c>
      <c r="Q126" s="301">
        <f t="shared" si="18"/>
        <v>0</v>
      </c>
      <c r="R126" s="294">
        <f t="shared" si="18"/>
        <v>0</v>
      </c>
      <c r="S126" s="301">
        <f t="shared" si="18"/>
        <v>0</v>
      </c>
      <c r="T126" s="302">
        <f t="shared" si="19"/>
        <v>0</v>
      </c>
      <c r="U126" s="303">
        <f t="shared" si="19"/>
        <v>0</v>
      </c>
    </row>
    <row r="127" spans="1:21" ht="15" customHeight="1" thickBot="1" x14ac:dyDescent="0.25">
      <c r="A127" s="1043" t="s">
        <v>531</v>
      </c>
      <c r="B127" s="1044"/>
      <c r="C127" s="1045"/>
      <c r="D127" s="295">
        <f t="shared" ref="D127:U127" si="27">SUM(D123:D126)</f>
        <v>16061046</v>
      </c>
      <c r="E127" s="295">
        <f t="shared" si="27"/>
        <v>152</v>
      </c>
      <c r="F127" s="295">
        <f t="shared" si="27"/>
        <v>1642688</v>
      </c>
      <c r="G127" s="295">
        <f t="shared" si="27"/>
        <v>73</v>
      </c>
      <c r="H127" s="295">
        <f t="shared" si="27"/>
        <v>3580948</v>
      </c>
      <c r="I127" s="295">
        <f t="shared" si="27"/>
        <v>43</v>
      </c>
      <c r="J127" s="295">
        <f t="shared" si="27"/>
        <v>0</v>
      </c>
      <c r="K127" s="295">
        <f t="shared" si="27"/>
        <v>0</v>
      </c>
      <c r="L127" s="295">
        <f t="shared" si="27"/>
        <v>867039</v>
      </c>
      <c r="M127" s="295">
        <f t="shared" si="27"/>
        <v>20</v>
      </c>
      <c r="N127" s="295">
        <f t="shared" si="27"/>
        <v>80000</v>
      </c>
      <c r="O127" s="295">
        <f t="shared" si="27"/>
        <v>1</v>
      </c>
      <c r="P127" s="295">
        <f t="shared" si="27"/>
        <v>20509033</v>
      </c>
      <c r="Q127" s="295">
        <f t="shared" si="27"/>
        <v>215</v>
      </c>
      <c r="R127" s="295">
        <f t="shared" si="27"/>
        <v>1722688</v>
      </c>
      <c r="S127" s="295">
        <f t="shared" si="27"/>
        <v>74</v>
      </c>
      <c r="T127" s="295">
        <f t="shared" si="27"/>
        <v>22231721</v>
      </c>
      <c r="U127" s="296">
        <f t="shared" si="27"/>
        <v>289</v>
      </c>
    </row>
    <row r="128" spans="1:21" ht="15" customHeight="1" x14ac:dyDescent="0.2">
      <c r="A128" s="1046">
        <v>25</v>
      </c>
      <c r="B128" s="1049" t="s">
        <v>449</v>
      </c>
      <c r="C128" s="270" t="s">
        <v>527</v>
      </c>
      <c r="D128" s="271">
        <v>3942435</v>
      </c>
      <c r="E128" s="272">
        <v>96</v>
      </c>
      <c r="F128" s="271">
        <v>240510</v>
      </c>
      <c r="G128" s="272">
        <v>10</v>
      </c>
      <c r="H128" s="271">
        <v>278241</v>
      </c>
      <c r="I128" s="272">
        <v>4</v>
      </c>
      <c r="J128" s="271">
        <v>0</v>
      </c>
      <c r="K128" s="272">
        <v>0</v>
      </c>
      <c r="L128" s="271">
        <v>304612</v>
      </c>
      <c r="M128" s="272">
        <v>5</v>
      </c>
      <c r="N128" s="271">
        <v>54920</v>
      </c>
      <c r="O128" s="272">
        <v>1</v>
      </c>
      <c r="P128" s="271">
        <f t="shared" si="18"/>
        <v>4525288</v>
      </c>
      <c r="Q128" s="272">
        <f t="shared" si="18"/>
        <v>105</v>
      </c>
      <c r="R128" s="271">
        <f t="shared" si="18"/>
        <v>295430</v>
      </c>
      <c r="S128" s="272">
        <f t="shared" si="18"/>
        <v>11</v>
      </c>
      <c r="T128" s="273">
        <f t="shared" si="19"/>
        <v>4820718</v>
      </c>
      <c r="U128" s="274">
        <f t="shared" si="19"/>
        <v>116</v>
      </c>
    </row>
    <row r="129" spans="1:21" ht="15" customHeight="1" x14ac:dyDescent="0.2">
      <c r="A129" s="1047"/>
      <c r="B129" s="1050"/>
      <c r="C129" s="275" t="s">
        <v>528</v>
      </c>
      <c r="D129" s="276">
        <v>1762885.82</v>
      </c>
      <c r="E129" s="277">
        <v>52</v>
      </c>
      <c r="F129" s="276">
        <v>491963.45</v>
      </c>
      <c r="G129" s="277">
        <v>22</v>
      </c>
      <c r="H129" s="276">
        <v>1695987.12</v>
      </c>
      <c r="I129" s="277">
        <v>21</v>
      </c>
      <c r="J129" s="276">
        <v>229695.26</v>
      </c>
      <c r="K129" s="277">
        <v>2</v>
      </c>
      <c r="L129" s="276">
        <v>247643</v>
      </c>
      <c r="M129" s="277">
        <v>8</v>
      </c>
      <c r="N129" s="276">
        <v>0</v>
      </c>
      <c r="O129" s="277">
        <v>0</v>
      </c>
      <c r="P129" s="276">
        <f t="shared" si="18"/>
        <v>3706515.9400000004</v>
      </c>
      <c r="Q129" s="277">
        <f t="shared" si="18"/>
        <v>81</v>
      </c>
      <c r="R129" s="276">
        <f t="shared" si="18"/>
        <v>721658.71</v>
      </c>
      <c r="S129" s="277">
        <f t="shared" si="18"/>
        <v>24</v>
      </c>
      <c r="T129" s="278">
        <f t="shared" si="19"/>
        <v>4428174.6500000004</v>
      </c>
      <c r="U129" s="279">
        <f t="shared" si="19"/>
        <v>105</v>
      </c>
    </row>
    <row r="130" spans="1:21" ht="15" customHeight="1" x14ac:dyDescent="0.2">
      <c r="A130" s="1047"/>
      <c r="B130" s="1050"/>
      <c r="C130" s="275" t="s">
        <v>529</v>
      </c>
      <c r="D130" s="276">
        <v>693363</v>
      </c>
      <c r="E130" s="277">
        <v>16</v>
      </c>
      <c r="F130" s="276">
        <v>742150</v>
      </c>
      <c r="G130" s="277">
        <v>28</v>
      </c>
      <c r="H130" s="276">
        <v>902496</v>
      </c>
      <c r="I130" s="277">
        <v>9</v>
      </c>
      <c r="J130" s="276">
        <v>305741</v>
      </c>
      <c r="K130" s="277">
        <v>3</v>
      </c>
      <c r="L130" s="276">
        <v>293663</v>
      </c>
      <c r="M130" s="277">
        <v>7</v>
      </c>
      <c r="N130" s="276">
        <v>0</v>
      </c>
      <c r="O130" s="277">
        <v>0</v>
      </c>
      <c r="P130" s="276">
        <f t="shared" si="18"/>
        <v>1889522</v>
      </c>
      <c r="Q130" s="277">
        <f t="shared" si="18"/>
        <v>32</v>
      </c>
      <c r="R130" s="276">
        <f t="shared" si="18"/>
        <v>1047891</v>
      </c>
      <c r="S130" s="277">
        <f t="shared" si="18"/>
        <v>31</v>
      </c>
      <c r="T130" s="278">
        <f t="shared" si="19"/>
        <v>2937413</v>
      </c>
      <c r="U130" s="279">
        <f t="shared" si="19"/>
        <v>63</v>
      </c>
    </row>
    <row r="131" spans="1:21" ht="15" customHeight="1" x14ac:dyDescent="0.2">
      <c r="A131" s="1048"/>
      <c r="B131" s="1051"/>
      <c r="C131" s="275" t="s">
        <v>530</v>
      </c>
      <c r="D131" s="276"/>
      <c r="E131" s="277"/>
      <c r="F131" s="276"/>
      <c r="G131" s="277"/>
      <c r="H131" s="276"/>
      <c r="I131" s="277"/>
      <c r="J131" s="276"/>
      <c r="K131" s="277"/>
      <c r="L131" s="276"/>
      <c r="M131" s="277"/>
      <c r="N131" s="276"/>
      <c r="O131" s="277"/>
      <c r="P131" s="276">
        <f t="shared" si="18"/>
        <v>0</v>
      </c>
      <c r="Q131" s="277">
        <f t="shared" si="18"/>
        <v>0</v>
      </c>
      <c r="R131" s="276">
        <f t="shared" si="18"/>
        <v>0</v>
      </c>
      <c r="S131" s="277">
        <f t="shared" si="18"/>
        <v>0</v>
      </c>
      <c r="T131" s="278">
        <f t="shared" si="19"/>
        <v>0</v>
      </c>
      <c r="U131" s="279">
        <f t="shared" si="19"/>
        <v>0</v>
      </c>
    </row>
    <row r="132" spans="1:21" ht="15" customHeight="1" thickBot="1" x14ac:dyDescent="0.25">
      <c r="A132" s="1052" t="s">
        <v>531</v>
      </c>
      <c r="B132" s="1053"/>
      <c r="C132" s="1054"/>
      <c r="D132" s="281">
        <f t="shared" ref="D132:U132" si="28">SUM(D128:D131)</f>
        <v>6398683.8200000003</v>
      </c>
      <c r="E132" s="281">
        <f t="shared" si="28"/>
        <v>164</v>
      </c>
      <c r="F132" s="281">
        <f t="shared" si="28"/>
        <v>1474623.45</v>
      </c>
      <c r="G132" s="281">
        <f t="shared" si="28"/>
        <v>60</v>
      </c>
      <c r="H132" s="281">
        <f t="shared" si="28"/>
        <v>2876724.12</v>
      </c>
      <c r="I132" s="281">
        <f t="shared" si="28"/>
        <v>34</v>
      </c>
      <c r="J132" s="281">
        <f t="shared" si="28"/>
        <v>535436.26</v>
      </c>
      <c r="K132" s="281">
        <f t="shared" si="28"/>
        <v>5</v>
      </c>
      <c r="L132" s="281">
        <f t="shared" si="28"/>
        <v>845918</v>
      </c>
      <c r="M132" s="281">
        <f t="shared" si="28"/>
        <v>20</v>
      </c>
      <c r="N132" s="281">
        <f t="shared" si="28"/>
        <v>54920</v>
      </c>
      <c r="O132" s="281">
        <f t="shared" si="28"/>
        <v>1</v>
      </c>
      <c r="P132" s="281">
        <f t="shared" si="28"/>
        <v>10121325.940000001</v>
      </c>
      <c r="Q132" s="281">
        <f t="shared" si="28"/>
        <v>218</v>
      </c>
      <c r="R132" s="281">
        <f t="shared" si="28"/>
        <v>2064979.71</v>
      </c>
      <c r="S132" s="281">
        <f t="shared" si="28"/>
        <v>66</v>
      </c>
      <c r="T132" s="281">
        <f t="shared" si="28"/>
        <v>12186305.65</v>
      </c>
      <c r="U132" s="282">
        <f t="shared" si="28"/>
        <v>284</v>
      </c>
    </row>
    <row r="133" spans="1:21" ht="15" customHeight="1" x14ac:dyDescent="0.2">
      <c r="A133" s="1064">
        <v>26</v>
      </c>
      <c r="B133" s="1067" t="s">
        <v>450</v>
      </c>
      <c r="C133" s="283" t="s">
        <v>527</v>
      </c>
      <c r="D133" s="297">
        <v>4023415.62</v>
      </c>
      <c r="E133" s="298">
        <v>108</v>
      </c>
      <c r="F133" s="297">
        <v>314040.25</v>
      </c>
      <c r="G133" s="298">
        <v>4</v>
      </c>
      <c r="H133" s="297">
        <v>411033.53</v>
      </c>
      <c r="I133" s="298">
        <v>6</v>
      </c>
      <c r="J133" s="297">
        <v>0</v>
      </c>
      <c r="K133" s="298">
        <v>0</v>
      </c>
      <c r="L133" s="297">
        <v>1459766.8</v>
      </c>
      <c r="M133" s="298">
        <v>23</v>
      </c>
      <c r="N133" s="297">
        <v>0</v>
      </c>
      <c r="O133" s="298">
        <v>0</v>
      </c>
      <c r="P133" s="297">
        <f t="shared" si="18"/>
        <v>5894215.9500000002</v>
      </c>
      <c r="Q133" s="298">
        <f t="shared" si="18"/>
        <v>137</v>
      </c>
      <c r="R133" s="297">
        <f t="shared" si="18"/>
        <v>314040.25</v>
      </c>
      <c r="S133" s="298">
        <f t="shared" si="18"/>
        <v>4</v>
      </c>
      <c r="T133" s="299">
        <f t="shared" si="19"/>
        <v>6208256.2000000002</v>
      </c>
      <c r="U133" s="300">
        <f t="shared" si="19"/>
        <v>141</v>
      </c>
    </row>
    <row r="134" spans="1:21" ht="15" customHeight="1" x14ac:dyDescent="0.2">
      <c r="A134" s="1065"/>
      <c r="B134" s="1068"/>
      <c r="C134" s="288" t="s">
        <v>528</v>
      </c>
      <c r="D134" s="294">
        <v>953319.15</v>
      </c>
      <c r="E134" s="301">
        <v>53</v>
      </c>
      <c r="F134" s="294">
        <v>430178.4</v>
      </c>
      <c r="G134" s="301">
        <v>9</v>
      </c>
      <c r="H134" s="294">
        <v>922674.37</v>
      </c>
      <c r="I134" s="301">
        <v>15</v>
      </c>
      <c r="J134" s="294">
        <v>305066.55</v>
      </c>
      <c r="K134" s="301">
        <v>3</v>
      </c>
      <c r="L134" s="294">
        <v>106093</v>
      </c>
      <c r="M134" s="301">
        <v>2</v>
      </c>
      <c r="N134" s="294">
        <v>198000</v>
      </c>
      <c r="O134" s="301">
        <v>2</v>
      </c>
      <c r="P134" s="294">
        <f t="shared" si="18"/>
        <v>1982086.52</v>
      </c>
      <c r="Q134" s="301">
        <f t="shared" si="18"/>
        <v>70</v>
      </c>
      <c r="R134" s="294">
        <f t="shared" si="18"/>
        <v>933244.95</v>
      </c>
      <c r="S134" s="301">
        <f t="shared" si="18"/>
        <v>14</v>
      </c>
      <c r="T134" s="302">
        <f t="shared" si="19"/>
        <v>2915331.4699999997</v>
      </c>
      <c r="U134" s="303">
        <f t="shared" si="19"/>
        <v>84</v>
      </c>
    </row>
    <row r="135" spans="1:21" ht="15" customHeight="1" x14ac:dyDescent="0.2">
      <c r="A135" s="1065"/>
      <c r="B135" s="1068"/>
      <c r="C135" s="288" t="s">
        <v>529</v>
      </c>
      <c r="D135" s="294">
        <v>1522417</v>
      </c>
      <c r="E135" s="301">
        <v>52</v>
      </c>
      <c r="F135" s="294">
        <v>118954.74</v>
      </c>
      <c r="G135" s="301">
        <v>3</v>
      </c>
      <c r="H135" s="294">
        <v>879839.39</v>
      </c>
      <c r="I135" s="301">
        <v>10</v>
      </c>
      <c r="J135" s="294">
        <v>87440.6</v>
      </c>
      <c r="K135" s="301">
        <v>1</v>
      </c>
      <c r="L135" s="294">
        <v>285772.74</v>
      </c>
      <c r="M135" s="301">
        <v>3</v>
      </c>
      <c r="N135" s="294">
        <v>0</v>
      </c>
      <c r="O135" s="301">
        <v>0</v>
      </c>
      <c r="P135" s="294">
        <f t="shared" si="18"/>
        <v>2688029.13</v>
      </c>
      <c r="Q135" s="301">
        <f t="shared" si="18"/>
        <v>65</v>
      </c>
      <c r="R135" s="294">
        <f t="shared" si="18"/>
        <v>206395.34000000003</v>
      </c>
      <c r="S135" s="301">
        <f t="shared" si="18"/>
        <v>4</v>
      </c>
      <c r="T135" s="302">
        <f t="shared" si="19"/>
        <v>2894424.4699999997</v>
      </c>
      <c r="U135" s="303">
        <f t="shared" si="19"/>
        <v>69</v>
      </c>
    </row>
    <row r="136" spans="1:21" ht="15" customHeight="1" x14ac:dyDescent="0.2">
      <c r="A136" s="1066"/>
      <c r="B136" s="1069"/>
      <c r="C136" s="288" t="s">
        <v>530</v>
      </c>
      <c r="D136" s="294">
        <v>192029.75</v>
      </c>
      <c r="E136" s="301">
        <v>6</v>
      </c>
      <c r="F136" s="294">
        <v>0</v>
      </c>
      <c r="G136" s="301">
        <v>0</v>
      </c>
      <c r="H136" s="294">
        <v>218996</v>
      </c>
      <c r="I136" s="301">
        <v>2</v>
      </c>
      <c r="J136" s="294">
        <v>0</v>
      </c>
      <c r="K136" s="301">
        <v>0</v>
      </c>
      <c r="L136" s="294">
        <v>33125.47</v>
      </c>
      <c r="M136" s="301">
        <v>1</v>
      </c>
      <c r="N136" s="294">
        <v>99980</v>
      </c>
      <c r="O136" s="301">
        <v>1</v>
      </c>
      <c r="P136" s="294">
        <f t="shared" si="18"/>
        <v>444151.22</v>
      </c>
      <c r="Q136" s="301">
        <f t="shared" si="18"/>
        <v>9</v>
      </c>
      <c r="R136" s="294">
        <f t="shared" si="18"/>
        <v>99980</v>
      </c>
      <c r="S136" s="301">
        <f t="shared" si="18"/>
        <v>1</v>
      </c>
      <c r="T136" s="302">
        <f t="shared" si="19"/>
        <v>544131.22</v>
      </c>
      <c r="U136" s="303">
        <f t="shared" si="19"/>
        <v>10</v>
      </c>
    </row>
    <row r="137" spans="1:21" ht="15" customHeight="1" thickBot="1" x14ac:dyDescent="0.25">
      <c r="A137" s="1043" t="s">
        <v>531</v>
      </c>
      <c r="B137" s="1044"/>
      <c r="C137" s="1045"/>
      <c r="D137" s="295">
        <f t="shared" ref="D137:U137" si="29">SUM(D133:D136)</f>
        <v>6691181.5200000005</v>
      </c>
      <c r="E137" s="295">
        <f t="shared" si="29"/>
        <v>219</v>
      </c>
      <c r="F137" s="295">
        <f t="shared" si="29"/>
        <v>863173.39</v>
      </c>
      <c r="G137" s="295">
        <f t="shared" si="29"/>
        <v>16</v>
      </c>
      <c r="H137" s="295">
        <f t="shared" si="29"/>
        <v>2432543.29</v>
      </c>
      <c r="I137" s="295">
        <f t="shared" si="29"/>
        <v>33</v>
      </c>
      <c r="J137" s="295">
        <f t="shared" si="29"/>
        <v>392507.15</v>
      </c>
      <c r="K137" s="295">
        <f t="shared" si="29"/>
        <v>4</v>
      </c>
      <c r="L137" s="295">
        <f t="shared" si="29"/>
        <v>1884758.01</v>
      </c>
      <c r="M137" s="295">
        <f t="shared" si="29"/>
        <v>29</v>
      </c>
      <c r="N137" s="295">
        <f t="shared" si="29"/>
        <v>297980</v>
      </c>
      <c r="O137" s="295">
        <f t="shared" si="29"/>
        <v>3</v>
      </c>
      <c r="P137" s="295">
        <f t="shared" si="29"/>
        <v>11008482.820000002</v>
      </c>
      <c r="Q137" s="295">
        <f t="shared" si="29"/>
        <v>281</v>
      </c>
      <c r="R137" s="295">
        <f t="shared" si="29"/>
        <v>1553660.54</v>
      </c>
      <c r="S137" s="295">
        <f t="shared" si="29"/>
        <v>23</v>
      </c>
      <c r="T137" s="295">
        <f t="shared" si="29"/>
        <v>12562143.360000001</v>
      </c>
      <c r="U137" s="296">
        <f t="shared" si="29"/>
        <v>304</v>
      </c>
    </row>
    <row r="138" spans="1:21" ht="15" customHeight="1" x14ac:dyDescent="0.2">
      <c r="A138" s="1046">
        <v>27</v>
      </c>
      <c r="B138" s="1049" t="s">
        <v>451</v>
      </c>
      <c r="C138" s="270" t="s">
        <v>527</v>
      </c>
      <c r="D138" s="271">
        <v>2743870.5</v>
      </c>
      <c r="E138" s="272">
        <v>68</v>
      </c>
      <c r="F138" s="271">
        <v>162866.93</v>
      </c>
      <c r="G138" s="272">
        <v>2</v>
      </c>
      <c r="H138" s="271">
        <v>448085.61</v>
      </c>
      <c r="I138" s="272">
        <v>7</v>
      </c>
      <c r="J138" s="271">
        <v>0</v>
      </c>
      <c r="K138" s="272">
        <v>0</v>
      </c>
      <c r="L138" s="271">
        <v>571245.43999999994</v>
      </c>
      <c r="M138" s="272">
        <v>8</v>
      </c>
      <c r="N138" s="271">
        <v>0</v>
      </c>
      <c r="O138" s="272">
        <v>0</v>
      </c>
      <c r="P138" s="271">
        <f t="shared" si="18"/>
        <v>3763201.55</v>
      </c>
      <c r="Q138" s="272">
        <f t="shared" si="18"/>
        <v>83</v>
      </c>
      <c r="R138" s="271">
        <f t="shared" si="18"/>
        <v>162866.93</v>
      </c>
      <c r="S138" s="272">
        <f t="shared" si="18"/>
        <v>2</v>
      </c>
      <c r="T138" s="273">
        <f t="shared" si="19"/>
        <v>3926068.48</v>
      </c>
      <c r="U138" s="274">
        <f t="shared" si="19"/>
        <v>85</v>
      </c>
    </row>
    <row r="139" spans="1:21" ht="15" customHeight="1" x14ac:dyDescent="0.2">
      <c r="A139" s="1047"/>
      <c r="B139" s="1050"/>
      <c r="C139" s="275" t="s">
        <v>528</v>
      </c>
      <c r="D139" s="276">
        <v>1514660.83</v>
      </c>
      <c r="E139" s="277">
        <v>53</v>
      </c>
      <c r="F139" s="276">
        <v>418448.7</v>
      </c>
      <c r="G139" s="277">
        <v>12</v>
      </c>
      <c r="H139" s="276">
        <v>562802.34</v>
      </c>
      <c r="I139" s="277">
        <v>8</v>
      </c>
      <c r="J139" s="276">
        <v>0</v>
      </c>
      <c r="K139" s="277">
        <v>0</v>
      </c>
      <c r="L139" s="276">
        <v>195480</v>
      </c>
      <c r="M139" s="277">
        <v>4</v>
      </c>
      <c r="N139" s="276">
        <v>118915</v>
      </c>
      <c r="O139" s="277">
        <v>1</v>
      </c>
      <c r="P139" s="276">
        <f t="shared" si="18"/>
        <v>2272943.17</v>
      </c>
      <c r="Q139" s="277">
        <f t="shared" si="18"/>
        <v>65</v>
      </c>
      <c r="R139" s="276">
        <f t="shared" si="18"/>
        <v>537363.69999999995</v>
      </c>
      <c r="S139" s="277">
        <f t="shared" si="18"/>
        <v>13</v>
      </c>
      <c r="T139" s="278">
        <f t="shared" si="19"/>
        <v>2810306.87</v>
      </c>
      <c r="U139" s="279">
        <f t="shared" si="19"/>
        <v>78</v>
      </c>
    </row>
    <row r="140" spans="1:21" ht="15" customHeight="1" x14ac:dyDescent="0.2">
      <c r="A140" s="1047"/>
      <c r="B140" s="1050"/>
      <c r="C140" s="275" t="s">
        <v>529</v>
      </c>
      <c r="D140" s="276">
        <v>944751.07</v>
      </c>
      <c r="E140" s="277">
        <v>23</v>
      </c>
      <c r="F140" s="276">
        <v>147039.95000000001</v>
      </c>
      <c r="G140" s="277">
        <v>4</v>
      </c>
      <c r="H140" s="276">
        <v>1145232.94</v>
      </c>
      <c r="I140" s="277">
        <v>14</v>
      </c>
      <c r="J140" s="276">
        <v>0</v>
      </c>
      <c r="K140" s="277">
        <v>0</v>
      </c>
      <c r="L140" s="276">
        <v>333174</v>
      </c>
      <c r="M140" s="277">
        <v>6</v>
      </c>
      <c r="N140" s="276">
        <v>0</v>
      </c>
      <c r="O140" s="277">
        <v>0</v>
      </c>
      <c r="P140" s="276">
        <f t="shared" si="18"/>
        <v>2423158.0099999998</v>
      </c>
      <c r="Q140" s="277">
        <f t="shared" si="18"/>
        <v>43</v>
      </c>
      <c r="R140" s="276">
        <f t="shared" si="18"/>
        <v>147039.95000000001</v>
      </c>
      <c r="S140" s="277">
        <f t="shared" si="18"/>
        <v>4</v>
      </c>
      <c r="T140" s="278">
        <f t="shared" si="19"/>
        <v>2570197.96</v>
      </c>
      <c r="U140" s="279">
        <f t="shared" si="19"/>
        <v>47</v>
      </c>
    </row>
    <row r="141" spans="1:21" ht="15" customHeight="1" x14ac:dyDescent="0.2">
      <c r="A141" s="1048"/>
      <c r="B141" s="1051"/>
      <c r="C141" s="275" t="s">
        <v>530</v>
      </c>
      <c r="D141" s="276"/>
      <c r="E141" s="277"/>
      <c r="F141" s="276"/>
      <c r="G141" s="277"/>
      <c r="H141" s="276"/>
      <c r="I141" s="277"/>
      <c r="J141" s="276"/>
      <c r="K141" s="277"/>
      <c r="L141" s="276"/>
      <c r="M141" s="277"/>
      <c r="N141" s="276"/>
      <c r="O141" s="277"/>
      <c r="P141" s="276">
        <f t="shared" si="18"/>
        <v>0</v>
      </c>
      <c r="Q141" s="277">
        <f t="shared" si="18"/>
        <v>0</v>
      </c>
      <c r="R141" s="276">
        <f t="shared" si="18"/>
        <v>0</v>
      </c>
      <c r="S141" s="277">
        <f t="shared" si="18"/>
        <v>0</v>
      </c>
      <c r="T141" s="278">
        <f t="shared" si="19"/>
        <v>0</v>
      </c>
      <c r="U141" s="279">
        <f t="shared" si="19"/>
        <v>0</v>
      </c>
    </row>
    <row r="142" spans="1:21" ht="15" customHeight="1" thickBot="1" x14ac:dyDescent="0.25">
      <c r="A142" s="1052" t="s">
        <v>531</v>
      </c>
      <c r="B142" s="1053"/>
      <c r="C142" s="1054"/>
      <c r="D142" s="281">
        <f t="shared" ref="D142:U142" si="30">SUM(D138:D141)</f>
        <v>5203282.4000000004</v>
      </c>
      <c r="E142" s="281">
        <f t="shared" si="30"/>
        <v>144</v>
      </c>
      <c r="F142" s="281">
        <f t="shared" si="30"/>
        <v>728355.58000000007</v>
      </c>
      <c r="G142" s="281">
        <f t="shared" si="30"/>
        <v>18</v>
      </c>
      <c r="H142" s="281">
        <f t="shared" si="30"/>
        <v>2156120.8899999997</v>
      </c>
      <c r="I142" s="281">
        <f t="shared" si="30"/>
        <v>29</v>
      </c>
      <c r="J142" s="281">
        <f t="shared" si="30"/>
        <v>0</v>
      </c>
      <c r="K142" s="281">
        <f t="shared" si="30"/>
        <v>0</v>
      </c>
      <c r="L142" s="281">
        <f t="shared" si="30"/>
        <v>1099899.44</v>
      </c>
      <c r="M142" s="281">
        <f t="shared" si="30"/>
        <v>18</v>
      </c>
      <c r="N142" s="281">
        <f t="shared" si="30"/>
        <v>118915</v>
      </c>
      <c r="O142" s="281">
        <f t="shared" si="30"/>
        <v>1</v>
      </c>
      <c r="P142" s="281">
        <f t="shared" si="30"/>
        <v>8459302.7300000004</v>
      </c>
      <c r="Q142" s="281">
        <f t="shared" si="30"/>
        <v>191</v>
      </c>
      <c r="R142" s="281">
        <f t="shared" si="30"/>
        <v>847270.57999999984</v>
      </c>
      <c r="S142" s="281">
        <f t="shared" si="30"/>
        <v>19</v>
      </c>
      <c r="T142" s="281">
        <f t="shared" si="30"/>
        <v>9306573.3099999987</v>
      </c>
      <c r="U142" s="282">
        <f t="shared" si="30"/>
        <v>210</v>
      </c>
    </row>
    <row r="143" spans="1:21" ht="15" customHeight="1" x14ac:dyDescent="0.2">
      <c r="A143" s="1064">
        <v>28</v>
      </c>
      <c r="B143" s="1067" t="s">
        <v>452</v>
      </c>
      <c r="C143" s="283" t="s">
        <v>527</v>
      </c>
      <c r="D143" s="297">
        <v>3046598</v>
      </c>
      <c r="E143" s="298">
        <v>106</v>
      </c>
      <c r="F143" s="297">
        <v>94355</v>
      </c>
      <c r="G143" s="298">
        <v>3</v>
      </c>
      <c r="H143" s="297">
        <v>234435</v>
      </c>
      <c r="I143" s="298">
        <v>4</v>
      </c>
      <c r="J143" s="297">
        <v>0</v>
      </c>
      <c r="K143" s="298">
        <v>0</v>
      </c>
      <c r="L143" s="297">
        <v>49960</v>
      </c>
      <c r="M143" s="298">
        <v>1</v>
      </c>
      <c r="N143" s="297">
        <v>0</v>
      </c>
      <c r="O143" s="298">
        <v>0</v>
      </c>
      <c r="P143" s="297">
        <f t="shared" si="18"/>
        <v>3330993</v>
      </c>
      <c r="Q143" s="298">
        <f t="shared" si="18"/>
        <v>111</v>
      </c>
      <c r="R143" s="297">
        <f t="shared" si="18"/>
        <v>94355</v>
      </c>
      <c r="S143" s="298">
        <f t="shared" si="18"/>
        <v>3</v>
      </c>
      <c r="T143" s="299">
        <f t="shared" si="19"/>
        <v>3425348</v>
      </c>
      <c r="U143" s="300">
        <f t="shared" si="19"/>
        <v>114</v>
      </c>
    </row>
    <row r="144" spans="1:21" ht="15" customHeight="1" x14ac:dyDescent="0.2">
      <c r="A144" s="1065"/>
      <c r="B144" s="1068"/>
      <c r="C144" s="288" t="s">
        <v>528</v>
      </c>
      <c r="D144" s="294">
        <v>1048551.76</v>
      </c>
      <c r="E144" s="301">
        <v>53</v>
      </c>
      <c r="F144" s="294">
        <v>181739</v>
      </c>
      <c r="G144" s="301">
        <v>13</v>
      </c>
      <c r="H144" s="294">
        <v>634876</v>
      </c>
      <c r="I144" s="301">
        <v>10</v>
      </c>
      <c r="J144" s="294">
        <v>0</v>
      </c>
      <c r="K144" s="301">
        <v>0</v>
      </c>
      <c r="L144" s="294">
        <v>121986</v>
      </c>
      <c r="M144" s="301">
        <v>3</v>
      </c>
      <c r="N144" s="294">
        <v>0</v>
      </c>
      <c r="O144" s="301">
        <v>0</v>
      </c>
      <c r="P144" s="294">
        <f t="shared" si="18"/>
        <v>1805413.76</v>
      </c>
      <c r="Q144" s="301">
        <f t="shared" si="18"/>
        <v>66</v>
      </c>
      <c r="R144" s="294">
        <f t="shared" si="18"/>
        <v>181739</v>
      </c>
      <c r="S144" s="301">
        <f t="shared" si="18"/>
        <v>13</v>
      </c>
      <c r="T144" s="302">
        <f t="shared" si="19"/>
        <v>1987152.76</v>
      </c>
      <c r="U144" s="303">
        <f t="shared" si="19"/>
        <v>79</v>
      </c>
    </row>
    <row r="145" spans="1:21" ht="15" customHeight="1" x14ac:dyDescent="0.2">
      <c r="A145" s="1065"/>
      <c r="B145" s="1068"/>
      <c r="C145" s="288" t="s">
        <v>529</v>
      </c>
      <c r="D145" s="294">
        <v>1339229</v>
      </c>
      <c r="E145" s="301">
        <v>63</v>
      </c>
      <c r="F145" s="294">
        <v>177154</v>
      </c>
      <c r="G145" s="301">
        <v>9</v>
      </c>
      <c r="H145" s="294">
        <v>1023090</v>
      </c>
      <c r="I145" s="301">
        <v>14</v>
      </c>
      <c r="J145" s="294">
        <v>60960</v>
      </c>
      <c r="K145" s="301">
        <v>1</v>
      </c>
      <c r="L145" s="294">
        <v>59800</v>
      </c>
      <c r="M145" s="301">
        <v>1</v>
      </c>
      <c r="N145" s="294">
        <v>0</v>
      </c>
      <c r="O145" s="301">
        <v>0</v>
      </c>
      <c r="P145" s="294">
        <f t="shared" si="18"/>
        <v>2422119</v>
      </c>
      <c r="Q145" s="301">
        <f t="shared" si="18"/>
        <v>78</v>
      </c>
      <c r="R145" s="294">
        <f t="shared" si="18"/>
        <v>238114</v>
      </c>
      <c r="S145" s="301">
        <f t="shared" si="18"/>
        <v>10</v>
      </c>
      <c r="T145" s="302">
        <f t="shared" si="19"/>
        <v>2660233</v>
      </c>
      <c r="U145" s="303">
        <f t="shared" si="19"/>
        <v>88</v>
      </c>
    </row>
    <row r="146" spans="1:21" ht="15" customHeight="1" x14ac:dyDescent="0.2">
      <c r="A146" s="1066"/>
      <c r="B146" s="1069"/>
      <c r="C146" s="288" t="s">
        <v>530</v>
      </c>
      <c r="D146" s="294"/>
      <c r="E146" s="301"/>
      <c r="F146" s="294"/>
      <c r="G146" s="301"/>
      <c r="H146" s="294"/>
      <c r="I146" s="301"/>
      <c r="J146" s="294"/>
      <c r="K146" s="301"/>
      <c r="L146" s="294"/>
      <c r="M146" s="301"/>
      <c r="N146" s="294"/>
      <c r="O146" s="301"/>
      <c r="P146" s="294">
        <f t="shared" si="18"/>
        <v>0</v>
      </c>
      <c r="Q146" s="301">
        <f t="shared" si="18"/>
        <v>0</v>
      </c>
      <c r="R146" s="294">
        <f t="shared" si="18"/>
        <v>0</v>
      </c>
      <c r="S146" s="301">
        <f t="shared" si="18"/>
        <v>0</v>
      </c>
      <c r="T146" s="302">
        <f t="shared" si="19"/>
        <v>0</v>
      </c>
      <c r="U146" s="303">
        <f t="shared" si="19"/>
        <v>0</v>
      </c>
    </row>
    <row r="147" spans="1:21" ht="15" customHeight="1" thickBot="1" x14ac:dyDescent="0.25">
      <c r="A147" s="1043" t="s">
        <v>531</v>
      </c>
      <c r="B147" s="1044"/>
      <c r="C147" s="1045"/>
      <c r="D147" s="295">
        <f t="shared" ref="D147:U147" si="31">SUM(D143:D146)</f>
        <v>5434378.7599999998</v>
      </c>
      <c r="E147" s="295">
        <f t="shared" si="31"/>
        <v>222</v>
      </c>
      <c r="F147" s="295">
        <f t="shared" si="31"/>
        <v>453248</v>
      </c>
      <c r="G147" s="295">
        <f t="shared" si="31"/>
        <v>25</v>
      </c>
      <c r="H147" s="295">
        <f t="shared" si="31"/>
        <v>1892401</v>
      </c>
      <c r="I147" s="295">
        <f t="shared" si="31"/>
        <v>28</v>
      </c>
      <c r="J147" s="295">
        <f t="shared" si="31"/>
        <v>60960</v>
      </c>
      <c r="K147" s="295">
        <f t="shared" si="31"/>
        <v>1</v>
      </c>
      <c r="L147" s="295">
        <f t="shared" si="31"/>
        <v>231746</v>
      </c>
      <c r="M147" s="295">
        <f t="shared" si="31"/>
        <v>5</v>
      </c>
      <c r="N147" s="295">
        <f t="shared" si="31"/>
        <v>0</v>
      </c>
      <c r="O147" s="295">
        <f t="shared" si="31"/>
        <v>0</v>
      </c>
      <c r="P147" s="295">
        <f t="shared" si="31"/>
        <v>7558525.7599999998</v>
      </c>
      <c r="Q147" s="295">
        <f t="shared" si="31"/>
        <v>255</v>
      </c>
      <c r="R147" s="295">
        <f t="shared" si="31"/>
        <v>514208</v>
      </c>
      <c r="S147" s="295">
        <f t="shared" si="31"/>
        <v>26</v>
      </c>
      <c r="T147" s="295">
        <f t="shared" si="31"/>
        <v>8072733.7599999998</v>
      </c>
      <c r="U147" s="296">
        <f t="shared" si="31"/>
        <v>281</v>
      </c>
    </row>
    <row r="148" spans="1:21" ht="15" customHeight="1" x14ac:dyDescent="0.2">
      <c r="A148" s="1046">
        <v>29</v>
      </c>
      <c r="B148" s="1049" t="s">
        <v>453</v>
      </c>
      <c r="C148" s="270" t="s">
        <v>527</v>
      </c>
      <c r="D148" s="271">
        <v>6658475</v>
      </c>
      <c r="E148" s="272">
        <v>198</v>
      </c>
      <c r="F148" s="271">
        <v>162110</v>
      </c>
      <c r="G148" s="272">
        <v>7</v>
      </c>
      <c r="H148" s="271">
        <v>274170</v>
      </c>
      <c r="I148" s="272">
        <v>6</v>
      </c>
      <c r="J148" s="271">
        <v>0</v>
      </c>
      <c r="K148" s="272">
        <v>0</v>
      </c>
      <c r="L148" s="271">
        <v>143582</v>
      </c>
      <c r="M148" s="272">
        <v>2</v>
      </c>
      <c r="N148" s="271">
        <v>0</v>
      </c>
      <c r="O148" s="272">
        <v>0</v>
      </c>
      <c r="P148" s="271">
        <f t="shared" si="18"/>
        <v>7076227</v>
      </c>
      <c r="Q148" s="272">
        <f t="shared" si="18"/>
        <v>206</v>
      </c>
      <c r="R148" s="271">
        <f t="shared" si="18"/>
        <v>162110</v>
      </c>
      <c r="S148" s="272">
        <f t="shared" si="18"/>
        <v>7</v>
      </c>
      <c r="T148" s="273">
        <f t="shared" si="19"/>
        <v>7238337</v>
      </c>
      <c r="U148" s="274">
        <f t="shared" si="19"/>
        <v>213</v>
      </c>
    </row>
    <row r="149" spans="1:21" ht="15" customHeight="1" x14ac:dyDescent="0.2">
      <c r="A149" s="1047"/>
      <c r="B149" s="1050"/>
      <c r="C149" s="275" t="s">
        <v>528</v>
      </c>
      <c r="D149" s="276">
        <v>3413462</v>
      </c>
      <c r="E149" s="277">
        <v>165</v>
      </c>
      <c r="F149" s="276">
        <v>215271</v>
      </c>
      <c r="G149" s="277">
        <v>6</v>
      </c>
      <c r="H149" s="276">
        <v>1199410</v>
      </c>
      <c r="I149" s="277">
        <v>17</v>
      </c>
      <c r="J149" s="276">
        <v>0</v>
      </c>
      <c r="K149" s="277">
        <v>0</v>
      </c>
      <c r="L149" s="276">
        <v>328229</v>
      </c>
      <c r="M149" s="277">
        <v>8</v>
      </c>
      <c r="N149" s="276">
        <v>162596</v>
      </c>
      <c r="O149" s="277">
        <v>2</v>
      </c>
      <c r="P149" s="276">
        <f t="shared" si="18"/>
        <v>4941101</v>
      </c>
      <c r="Q149" s="277">
        <f t="shared" si="18"/>
        <v>190</v>
      </c>
      <c r="R149" s="276">
        <f t="shared" si="18"/>
        <v>377867</v>
      </c>
      <c r="S149" s="277">
        <f t="shared" si="18"/>
        <v>8</v>
      </c>
      <c r="T149" s="278">
        <f t="shared" si="19"/>
        <v>5318968</v>
      </c>
      <c r="U149" s="279">
        <f t="shared" si="19"/>
        <v>198</v>
      </c>
    </row>
    <row r="150" spans="1:21" ht="15" customHeight="1" x14ac:dyDescent="0.2">
      <c r="A150" s="1047"/>
      <c r="B150" s="1050"/>
      <c r="C150" s="275" t="s">
        <v>529</v>
      </c>
      <c r="D150" s="276">
        <v>3049547</v>
      </c>
      <c r="E150" s="277">
        <v>191</v>
      </c>
      <c r="F150" s="276">
        <v>481221</v>
      </c>
      <c r="G150" s="277">
        <v>10</v>
      </c>
      <c r="H150" s="276">
        <v>1650229</v>
      </c>
      <c r="I150" s="277">
        <v>32</v>
      </c>
      <c r="J150" s="276">
        <v>0</v>
      </c>
      <c r="K150" s="277">
        <v>0</v>
      </c>
      <c r="L150" s="276">
        <v>173971</v>
      </c>
      <c r="M150" s="277">
        <v>8</v>
      </c>
      <c r="N150" s="276">
        <v>0</v>
      </c>
      <c r="O150" s="277">
        <v>0</v>
      </c>
      <c r="P150" s="276">
        <f t="shared" si="18"/>
        <v>4873747</v>
      </c>
      <c r="Q150" s="277">
        <f t="shared" si="18"/>
        <v>231</v>
      </c>
      <c r="R150" s="276">
        <f t="shared" si="18"/>
        <v>481221</v>
      </c>
      <c r="S150" s="277">
        <f t="shared" si="18"/>
        <v>10</v>
      </c>
      <c r="T150" s="278">
        <f t="shared" si="19"/>
        <v>5354968</v>
      </c>
      <c r="U150" s="279">
        <f t="shared" si="19"/>
        <v>241</v>
      </c>
    </row>
    <row r="151" spans="1:21" ht="15" customHeight="1" x14ac:dyDescent="0.2">
      <c r="A151" s="1048"/>
      <c r="B151" s="1051"/>
      <c r="C151" s="275" t="s">
        <v>530</v>
      </c>
      <c r="D151" s="276"/>
      <c r="E151" s="277"/>
      <c r="F151" s="276"/>
      <c r="G151" s="277"/>
      <c r="H151" s="276"/>
      <c r="I151" s="277"/>
      <c r="J151" s="276"/>
      <c r="K151" s="277"/>
      <c r="L151" s="276"/>
      <c r="M151" s="277"/>
      <c r="N151" s="276"/>
      <c r="O151" s="277"/>
      <c r="P151" s="276">
        <f t="shared" si="18"/>
        <v>0</v>
      </c>
      <c r="Q151" s="277">
        <f t="shared" si="18"/>
        <v>0</v>
      </c>
      <c r="R151" s="276">
        <f t="shared" si="18"/>
        <v>0</v>
      </c>
      <c r="S151" s="277">
        <f t="shared" si="18"/>
        <v>0</v>
      </c>
      <c r="T151" s="278">
        <f t="shared" si="19"/>
        <v>0</v>
      </c>
      <c r="U151" s="279">
        <f t="shared" si="19"/>
        <v>0</v>
      </c>
    </row>
    <row r="152" spans="1:21" ht="15" customHeight="1" thickBot="1" x14ac:dyDescent="0.25">
      <c r="A152" s="1052" t="s">
        <v>531</v>
      </c>
      <c r="B152" s="1053"/>
      <c r="C152" s="1054"/>
      <c r="D152" s="281">
        <f t="shared" ref="D152:U152" si="32">SUM(D148:D151)</f>
        <v>13121484</v>
      </c>
      <c r="E152" s="281">
        <f t="shared" si="32"/>
        <v>554</v>
      </c>
      <c r="F152" s="281">
        <f t="shared" si="32"/>
        <v>858602</v>
      </c>
      <c r="G152" s="281">
        <f t="shared" si="32"/>
        <v>23</v>
      </c>
      <c r="H152" s="281">
        <f t="shared" si="32"/>
        <v>3123809</v>
      </c>
      <c r="I152" s="281">
        <f t="shared" si="32"/>
        <v>55</v>
      </c>
      <c r="J152" s="281">
        <f t="shared" si="32"/>
        <v>0</v>
      </c>
      <c r="K152" s="281">
        <f t="shared" si="32"/>
        <v>0</v>
      </c>
      <c r="L152" s="281">
        <f t="shared" si="32"/>
        <v>645782</v>
      </c>
      <c r="M152" s="281">
        <f t="shared" si="32"/>
        <v>18</v>
      </c>
      <c r="N152" s="281">
        <f t="shared" si="32"/>
        <v>162596</v>
      </c>
      <c r="O152" s="281">
        <f t="shared" si="32"/>
        <v>2</v>
      </c>
      <c r="P152" s="281">
        <f t="shared" si="32"/>
        <v>16891075</v>
      </c>
      <c r="Q152" s="281">
        <f t="shared" si="32"/>
        <v>627</v>
      </c>
      <c r="R152" s="281">
        <f t="shared" si="32"/>
        <v>1021198</v>
      </c>
      <c r="S152" s="281">
        <f t="shared" si="32"/>
        <v>25</v>
      </c>
      <c r="T152" s="281">
        <f t="shared" si="32"/>
        <v>17912273</v>
      </c>
      <c r="U152" s="282">
        <f t="shared" si="32"/>
        <v>652</v>
      </c>
    </row>
    <row r="153" spans="1:21" ht="15" customHeight="1" x14ac:dyDescent="0.2">
      <c r="A153" s="1064">
        <v>30</v>
      </c>
      <c r="B153" s="1067" t="s">
        <v>454</v>
      </c>
      <c r="C153" s="283" t="s">
        <v>527</v>
      </c>
      <c r="D153" s="297">
        <v>2321341.2200000002</v>
      </c>
      <c r="E153" s="298">
        <v>90</v>
      </c>
      <c r="F153" s="297">
        <v>382467.82</v>
      </c>
      <c r="G153" s="298">
        <v>9</v>
      </c>
      <c r="H153" s="297">
        <v>328637.34999999998</v>
      </c>
      <c r="I153" s="298">
        <v>4</v>
      </c>
      <c r="J153" s="297">
        <v>0</v>
      </c>
      <c r="K153" s="298">
        <v>0</v>
      </c>
      <c r="L153" s="297">
        <v>292234</v>
      </c>
      <c r="M153" s="298">
        <v>5</v>
      </c>
      <c r="N153" s="297">
        <v>196000</v>
      </c>
      <c r="O153" s="298">
        <v>2</v>
      </c>
      <c r="P153" s="297">
        <f t="shared" si="18"/>
        <v>2942212.5700000003</v>
      </c>
      <c r="Q153" s="298">
        <f t="shared" si="18"/>
        <v>99</v>
      </c>
      <c r="R153" s="297">
        <f t="shared" si="18"/>
        <v>578467.82000000007</v>
      </c>
      <c r="S153" s="298">
        <f t="shared" si="18"/>
        <v>11</v>
      </c>
      <c r="T153" s="299">
        <f t="shared" si="19"/>
        <v>3520680.3900000006</v>
      </c>
      <c r="U153" s="300">
        <f t="shared" si="19"/>
        <v>110</v>
      </c>
    </row>
    <row r="154" spans="1:21" ht="15" customHeight="1" x14ac:dyDescent="0.2">
      <c r="A154" s="1065"/>
      <c r="B154" s="1068"/>
      <c r="C154" s="288" t="s">
        <v>528</v>
      </c>
      <c r="D154" s="294">
        <v>415437.69</v>
      </c>
      <c r="E154" s="301">
        <v>33</v>
      </c>
      <c r="F154" s="294">
        <v>246362.3</v>
      </c>
      <c r="G154" s="301">
        <v>3</v>
      </c>
      <c r="H154" s="294">
        <v>621495.32999999996</v>
      </c>
      <c r="I154" s="301">
        <v>8</v>
      </c>
      <c r="J154" s="294">
        <v>0</v>
      </c>
      <c r="K154" s="301">
        <v>0</v>
      </c>
      <c r="L154" s="294">
        <v>0</v>
      </c>
      <c r="M154" s="301">
        <v>0</v>
      </c>
      <c r="N154" s="294">
        <v>0</v>
      </c>
      <c r="O154" s="301">
        <v>0</v>
      </c>
      <c r="P154" s="294">
        <f t="shared" si="18"/>
        <v>1036933.02</v>
      </c>
      <c r="Q154" s="301">
        <f t="shared" si="18"/>
        <v>41</v>
      </c>
      <c r="R154" s="294">
        <f t="shared" si="18"/>
        <v>246362.3</v>
      </c>
      <c r="S154" s="301">
        <f t="shared" si="18"/>
        <v>3</v>
      </c>
      <c r="T154" s="302">
        <f t="shared" si="19"/>
        <v>1283295.32</v>
      </c>
      <c r="U154" s="303">
        <f t="shared" si="19"/>
        <v>44</v>
      </c>
    </row>
    <row r="155" spans="1:21" ht="15" customHeight="1" x14ac:dyDescent="0.2">
      <c r="A155" s="1065"/>
      <c r="B155" s="1068"/>
      <c r="C155" s="288" t="s">
        <v>529</v>
      </c>
      <c r="D155" s="294">
        <v>280432.34000000003</v>
      </c>
      <c r="E155" s="301">
        <v>24</v>
      </c>
      <c r="F155" s="294">
        <v>381217.12</v>
      </c>
      <c r="G155" s="301">
        <v>18</v>
      </c>
      <c r="H155" s="294">
        <v>1354624.99</v>
      </c>
      <c r="I155" s="301">
        <v>15</v>
      </c>
      <c r="J155" s="294">
        <v>112360.08</v>
      </c>
      <c r="K155" s="301">
        <v>1</v>
      </c>
      <c r="L155" s="294">
        <v>59200</v>
      </c>
      <c r="M155" s="301">
        <v>1</v>
      </c>
      <c r="N155" s="294">
        <v>0</v>
      </c>
      <c r="O155" s="301">
        <v>0</v>
      </c>
      <c r="P155" s="294">
        <f t="shared" si="18"/>
        <v>1694257.33</v>
      </c>
      <c r="Q155" s="301">
        <f t="shared" si="18"/>
        <v>40</v>
      </c>
      <c r="R155" s="294">
        <f t="shared" si="18"/>
        <v>493577.2</v>
      </c>
      <c r="S155" s="301">
        <f t="shared" si="18"/>
        <v>19</v>
      </c>
      <c r="T155" s="302">
        <f t="shared" si="19"/>
        <v>2187834.5300000003</v>
      </c>
      <c r="U155" s="303">
        <f t="shared" si="19"/>
        <v>59</v>
      </c>
    </row>
    <row r="156" spans="1:21" ht="15" customHeight="1" x14ac:dyDescent="0.2">
      <c r="A156" s="1066"/>
      <c r="B156" s="1069"/>
      <c r="C156" s="288" t="s">
        <v>530</v>
      </c>
      <c r="D156" s="294"/>
      <c r="E156" s="301"/>
      <c r="F156" s="294"/>
      <c r="G156" s="301"/>
      <c r="H156" s="294"/>
      <c r="I156" s="301"/>
      <c r="J156" s="294"/>
      <c r="K156" s="301"/>
      <c r="L156" s="294"/>
      <c r="M156" s="301"/>
      <c r="N156" s="294"/>
      <c r="O156" s="301"/>
      <c r="P156" s="294">
        <f t="shared" si="18"/>
        <v>0</v>
      </c>
      <c r="Q156" s="301">
        <f t="shared" si="18"/>
        <v>0</v>
      </c>
      <c r="R156" s="294">
        <f t="shared" si="18"/>
        <v>0</v>
      </c>
      <c r="S156" s="301">
        <f t="shared" si="18"/>
        <v>0</v>
      </c>
      <c r="T156" s="302">
        <f t="shared" si="19"/>
        <v>0</v>
      </c>
      <c r="U156" s="303">
        <f t="shared" si="19"/>
        <v>0</v>
      </c>
    </row>
    <row r="157" spans="1:21" ht="15" customHeight="1" thickBot="1" x14ac:dyDescent="0.25">
      <c r="A157" s="1043" t="s">
        <v>531</v>
      </c>
      <c r="B157" s="1044"/>
      <c r="C157" s="1045"/>
      <c r="D157" s="295">
        <f t="shared" ref="D157:U157" si="33">SUM(D153:D156)</f>
        <v>3017211.25</v>
      </c>
      <c r="E157" s="295">
        <f t="shared" si="33"/>
        <v>147</v>
      </c>
      <c r="F157" s="295">
        <f t="shared" si="33"/>
        <v>1010047.24</v>
      </c>
      <c r="G157" s="295">
        <f t="shared" si="33"/>
        <v>30</v>
      </c>
      <c r="H157" s="295">
        <f t="shared" si="33"/>
        <v>2304757.67</v>
      </c>
      <c r="I157" s="295">
        <f t="shared" si="33"/>
        <v>27</v>
      </c>
      <c r="J157" s="295">
        <f t="shared" si="33"/>
        <v>112360.08</v>
      </c>
      <c r="K157" s="295">
        <f t="shared" si="33"/>
        <v>1</v>
      </c>
      <c r="L157" s="295">
        <f t="shared" si="33"/>
        <v>351434</v>
      </c>
      <c r="M157" s="295">
        <f t="shared" si="33"/>
        <v>6</v>
      </c>
      <c r="N157" s="295">
        <f t="shared" si="33"/>
        <v>196000</v>
      </c>
      <c r="O157" s="295">
        <f t="shared" si="33"/>
        <v>2</v>
      </c>
      <c r="P157" s="295">
        <f t="shared" si="33"/>
        <v>5673402.9199999999</v>
      </c>
      <c r="Q157" s="295">
        <f t="shared" si="33"/>
        <v>180</v>
      </c>
      <c r="R157" s="295">
        <f t="shared" si="33"/>
        <v>1318407.32</v>
      </c>
      <c r="S157" s="295">
        <f t="shared" si="33"/>
        <v>33</v>
      </c>
      <c r="T157" s="295">
        <f t="shared" si="33"/>
        <v>6991810.2400000012</v>
      </c>
      <c r="U157" s="296">
        <f t="shared" si="33"/>
        <v>213</v>
      </c>
    </row>
    <row r="158" spans="1:21" ht="15" customHeight="1" x14ac:dyDescent="0.2">
      <c r="A158" s="1046">
        <v>31</v>
      </c>
      <c r="B158" s="1049" t="s">
        <v>455</v>
      </c>
      <c r="C158" s="270" t="s">
        <v>527</v>
      </c>
      <c r="D158" s="271">
        <v>2608110.77</v>
      </c>
      <c r="E158" s="272">
        <v>88</v>
      </c>
      <c r="F158" s="271">
        <v>331696.09999999998</v>
      </c>
      <c r="G158" s="272">
        <v>15</v>
      </c>
      <c r="H158" s="271">
        <v>963829.49</v>
      </c>
      <c r="I158" s="272">
        <v>10</v>
      </c>
      <c r="J158" s="271">
        <v>0</v>
      </c>
      <c r="K158" s="272">
        <v>0</v>
      </c>
      <c r="L158" s="271">
        <v>108076</v>
      </c>
      <c r="M158" s="272">
        <v>2</v>
      </c>
      <c r="N158" s="271">
        <v>72000</v>
      </c>
      <c r="O158" s="272">
        <v>1</v>
      </c>
      <c r="P158" s="271">
        <f t="shared" si="18"/>
        <v>3680016.26</v>
      </c>
      <c r="Q158" s="272">
        <f t="shared" si="18"/>
        <v>100</v>
      </c>
      <c r="R158" s="271">
        <f t="shared" si="18"/>
        <v>403696.1</v>
      </c>
      <c r="S158" s="272">
        <f t="shared" si="18"/>
        <v>16</v>
      </c>
      <c r="T158" s="273">
        <f t="shared" si="19"/>
        <v>4083712.36</v>
      </c>
      <c r="U158" s="274">
        <f t="shared" si="19"/>
        <v>116</v>
      </c>
    </row>
    <row r="159" spans="1:21" ht="15" customHeight="1" x14ac:dyDescent="0.2">
      <c r="A159" s="1047"/>
      <c r="B159" s="1050"/>
      <c r="C159" s="275" t="s">
        <v>528</v>
      </c>
      <c r="D159" s="276">
        <v>1464300.9</v>
      </c>
      <c r="E159" s="277">
        <v>66</v>
      </c>
      <c r="F159" s="276">
        <v>323452.40000000002</v>
      </c>
      <c r="G159" s="277">
        <v>10</v>
      </c>
      <c r="H159" s="276">
        <v>1706655.66</v>
      </c>
      <c r="I159" s="277">
        <v>22</v>
      </c>
      <c r="J159" s="276">
        <v>106146.59</v>
      </c>
      <c r="K159" s="277">
        <v>1</v>
      </c>
      <c r="L159" s="276">
        <v>304661</v>
      </c>
      <c r="M159" s="277">
        <v>6</v>
      </c>
      <c r="N159" s="276">
        <v>108000</v>
      </c>
      <c r="O159" s="277">
        <v>1</v>
      </c>
      <c r="P159" s="276">
        <f t="shared" si="18"/>
        <v>3475617.5599999996</v>
      </c>
      <c r="Q159" s="277">
        <f t="shared" si="18"/>
        <v>94</v>
      </c>
      <c r="R159" s="276">
        <f t="shared" si="18"/>
        <v>537598.99</v>
      </c>
      <c r="S159" s="277">
        <f t="shared" si="18"/>
        <v>12</v>
      </c>
      <c r="T159" s="278">
        <f t="shared" si="19"/>
        <v>4013216.55</v>
      </c>
      <c r="U159" s="279">
        <f t="shared" si="19"/>
        <v>106</v>
      </c>
    </row>
    <row r="160" spans="1:21" ht="15" customHeight="1" x14ac:dyDescent="0.2">
      <c r="A160" s="1047"/>
      <c r="B160" s="1050"/>
      <c r="C160" s="275" t="s">
        <v>529</v>
      </c>
      <c r="D160" s="276">
        <v>1321996.49</v>
      </c>
      <c r="E160" s="277">
        <v>57</v>
      </c>
      <c r="F160" s="276">
        <v>195320.05</v>
      </c>
      <c r="G160" s="277">
        <v>7</v>
      </c>
      <c r="H160" s="276">
        <v>2956250.91</v>
      </c>
      <c r="I160" s="277">
        <v>28</v>
      </c>
      <c r="J160" s="276">
        <v>0</v>
      </c>
      <c r="K160" s="277">
        <v>0</v>
      </c>
      <c r="L160" s="276">
        <v>60000</v>
      </c>
      <c r="M160" s="277">
        <v>1</v>
      </c>
      <c r="N160" s="276">
        <v>99000</v>
      </c>
      <c r="O160" s="277">
        <v>3</v>
      </c>
      <c r="P160" s="276">
        <f t="shared" si="18"/>
        <v>4338247.4000000004</v>
      </c>
      <c r="Q160" s="277">
        <f t="shared" si="18"/>
        <v>86</v>
      </c>
      <c r="R160" s="276">
        <f t="shared" si="18"/>
        <v>294320.05</v>
      </c>
      <c r="S160" s="277">
        <f t="shared" si="18"/>
        <v>10</v>
      </c>
      <c r="T160" s="278">
        <f t="shared" si="19"/>
        <v>4632567.45</v>
      </c>
      <c r="U160" s="279">
        <f t="shared" si="19"/>
        <v>96</v>
      </c>
    </row>
    <row r="161" spans="1:21" ht="15" customHeight="1" x14ac:dyDescent="0.2">
      <c r="A161" s="1048"/>
      <c r="B161" s="1051"/>
      <c r="C161" s="275" t="s">
        <v>530</v>
      </c>
      <c r="D161" s="276"/>
      <c r="E161" s="277"/>
      <c r="F161" s="276"/>
      <c r="G161" s="277"/>
      <c r="H161" s="276"/>
      <c r="I161" s="277"/>
      <c r="J161" s="276"/>
      <c r="K161" s="277"/>
      <c r="L161" s="276"/>
      <c r="M161" s="277"/>
      <c r="N161" s="276"/>
      <c r="O161" s="277"/>
      <c r="P161" s="276">
        <f t="shared" si="18"/>
        <v>0</v>
      </c>
      <c r="Q161" s="277">
        <f t="shared" si="18"/>
        <v>0</v>
      </c>
      <c r="R161" s="276">
        <f t="shared" si="18"/>
        <v>0</v>
      </c>
      <c r="S161" s="277">
        <f t="shared" si="18"/>
        <v>0</v>
      </c>
      <c r="T161" s="278">
        <f t="shared" si="19"/>
        <v>0</v>
      </c>
      <c r="U161" s="279">
        <f t="shared" si="19"/>
        <v>0</v>
      </c>
    </row>
    <row r="162" spans="1:21" ht="15" customHeight="1" thickBot="1" x14ac:dyDescent="0.25">
      <c r="A162" s="1052" t="s">
        <v>531</v>
      </c>
      <c r="B162" s="1053"/>
      <c r="C162" s="1054"/>
      <c r="D162" s="281">
        <f t="shared" ref="D162:U162" si="34">SUM(D158:D161)</f>
        <v>5394408.1600000001</v>
      </c>
      <c r="E162" s="281">
        <f t="shared" si="34"/>
        <v>211</v>
      </c>
      <c r="F162" s="281">
        <f t="shared" si="34"/>
        <v>850468.55</v>
      </c>
      <c r="G162" s="281">
        <f t="shared" si="34"/>
        <v>32</v>
      </c>
      <c r="H162" s="281">
        <f t="shared" si="34"/>
        <v>5626736.0600000005</v>
      </c>
      <c r="I162" s="281">
        <f t="shared" si="34"/>
        <v>60</v>
      </c>
      <c r="J162" s="281">
        <f t="shared" si="34"/>
        <v>106146.59</v>
      </c>
      <c r="K162" s="281">
        <f t="shared" si="34"/>
        <v>1</v>
      </c>
      <c r="L162" s="281">
        <f t="shared" si="34"/>
        <v>472737</v>
      </c>
      <c r="M162" s="281">
        <f t="shared" si="34"/>
        <v>9</v>
      </c>
      <c r="N162" s="281">
        <f t="shared" si="34"/>
        <v>279000</v>
      </c>
      <c r="O162" s="281">
        <f t="shared" si="34"/>
        <v>5</v>
      </c>
      <c r="P162" s="281">
        <f t="shared" si="34"/>
        <v>11493881.219999999</v>
      </c>
      <c r="Q162" s="281">
        <f t="shared" si="34"/>
        <v>280</v>
      </c>
      <c r="R162" s="281">
        <f t="shared" si="34"/>
        <v>1235615.1399999999</v>
      </c>
      <c r="S162" s="281">
        <f t="shared" si="34"/>
        <v>38</v>
      </c>
      <c r="T162" s="281">
        <f t="shared" si="34"/>
        <v>12729496.359999999</v>
      </c>
      <c r="U162" s="282">
        <f t="shared" si="34"/>
        <v>318</v>
      </c>
    </row>
    <row r="163" spans="1:21" ht="15" customHeight="1" x14ac:dyDescent="0.2">
      <c r="A163" s="1058">
        <v>32</v>
      </c>
      <c r="B163" s="1061" t="s">
        <v>456</v>
      </c>
      <c r="C163" s="283" t="s">
        <v>527</v>
      </c>
      <c r="D163" s="284">
        <v>2223883.33</v>
      </c>
      <c r="E163" s="285">
        <v>48</v>
      </c>
      <c r="F163" s="284">
        <v>270122.08</v>
      </c>
      <c r="G163" s="285">
        <v>10</v>
      </c>
      <c r="H163" s="284">
        <v>1125065.58</v>
      </c>
      <c r="I163" s="285">
        <v>13</v>
      </c>
      <c r="J163" s="284">
        <v>0</v>
      </c>
      <c r="K163" s="285">
        <v>0</v>
      </c>
      <c r="L163" s="284">
        <v>482046.48</v>
      </c>
      <c r="M163" s="285">
        <v>8</v>
      </c>
      <c r="N163" s="284">
        <v>0</v>
      </c>
      <c r="O163" s="285">
        <v>0</v>
      </c>
      <c r="P163" s="284">
        <f t="shared" si="18"/>
        <v>3830995.39</v>
      </c>
      <c r="Q163" s="285">
        <f t="shared" si="18"/>
        <v>69</v>
      </c>
      <c r="R163" s="284">
        <f t="shared" si="18"/>
        <v>270122.08</v>
      </c>
      <c r="S163" s="285">
        <f t="shared" si="18"/>
        <v>10</v>
      </c>
      <c r="T163" s="286">
        <f t="shared" si="19"/>
        <v>4101117.47</v>
      </c>
      <c r="U163" s="287">
        <f t="shared" si="19"/>
        <v>79</v>
      </c>
    </row>
    <row r="164" spans="1:21" ht="15" customHeight="1" x14ac:dyDescent="0.2">
      <c r="A164" s="1059"/>
      <c r="B164" s="1062"/>
      <c r="C164" s="288" t="s">
        <v>528</v>
      </c>
      <c r="D164" s="289">
        <v>1969810</v>
      </c>
      <c r="E164" s="290">
        <v>45</v>
      </c>
      <c r="F164" s="289">
        <v>102000</v>
      </c>
      <c r="G164" s="290">
        <v>1</v>
      </c>
      <c r="H164" s="289">
        <v>2414231</v>
      </c>
      <c r="I164" s="290">
        <v>28</v>
      </c>
      <c r="J164" s="289">
        <v>0</v>
      </c>
      <c r="K164" s="290">
        <v>0</v>
      </c>
      <c r="L164" s="289">
        <v>118260</v>
      </c>
      <c r="M164" s="290">
        <v>3</v>
      </c>
      <c r="N164" s="289">
        <v>118718</v>
      </c>
      <c r="O164" s="290">
        <v>3</v>
      </c>
      <c r="P164" s="289">
        <f t="shared" si="18"/>
        <v>4502301</v>
      </c>
      <c r="Q164" s="290">
        <f t="shared" si="18"/>
        <v>76</v>
      </c>
      <c r="R164" s="289">
        <f t="shared" si="18"/>
        <v>220718</v>
      </c>
      <c r="S164" s="290">
        <f t="shared" si="18"/>
        <v>4</v>
      </c>
      <c r="T164" s="291">
        <f t="shared" si="19"/>
        <v>4723019</v>
      </c>
      <c r="U164" s="292">
        <f t="shared" si="19"/>
        <v>80</v>
      </c>
    </row>
    <row r="165" spans="1:21" ht="15" customHeight="1" x14ac:dyDescent="0.2">
      <c r="A165" s="1059"/>
      <c r="B165" s="1062"/>
      <c r="C165" s="288" t="s">
        <v>529</v>
      </c>
      <c r="D165" s="289">
        <v>848850.43</v>
      </c>
      <c r="E165" s="290">
        <v>19</v>
      </c>
      <c r="F165" s="289">
        <v>85016.95</v>
      </c>
      <c r="G165" s="290">
        <v>3</v>
      </c>
      <c r="H165" s="289">
        <v>2795599.5</v>
      </c>
      <c r="I165" s="290">
        <v>30</v>
      </c>
      <c r="J165" s="289">
        <v>0</v>
      </c>
      <c r="K165" s="290">
        <v>0</v>
      </c>
      <c r="L165" s="289">
        <v>399862</v>
      </c>
      <c r="M165" s="290">
        <v>7</v>
      </c>
      <c r="N165" s="289">
        <v>122550</v>
      </c>
      <c r="O165" s="290">
        <v>3</v>
      </c>
      <c r="P165" s="289">
        <f t="shared" si="18"/>
        <v>4044311.93</v>
      </c>
      <c r="Q165" s="290">
        <f t="shared" si="18"/>
        <v>56</v>
      </c>
      <c r="R165" s="289">
        <f t="shared" si="18"/>
        <v>207566.95</v>
      </c>
      <c r="S165" s="290">
        <f t="shared" si="18"/>
        <v>6</v>
      </c>
      <c r="T165" s="291">
        <f t="shared" si="19"/>
        <v>4251878.88</v>
      </c>
      <c r="U165" s="292">
        <f t="shared" si="19"/>
        <v>62</v>
      </c>
    </row>
    <row r="166" spans="1:21" ht="15" customHeight="1" x14ac:dyDescent="0.2">
      <c r="A166" s="1060"/>
      <c r="B166" s="1063"/>
      <c r="C166" s="288" t="s">
        <v>530</v>
      </c>
      <c r="D166" s="289"/>
      <c r="E166" s="290"/>
      <c r="F166" s="289"/>
      <c r="G166" s="290"/>
      <c r="H166" s="289"/>
      <c r="I166" s="290"/>
      <c r="J166" s="289"/>
      <c r="K166" s="290"/>
      <c r="L166" s="289"/>
      <c r="M166" s="290"/>
      <c r="N166" s="289"/>
      <c r="O166" s="290"/>
      <c r="P166" s="289">
        <f t="shared" si="18"/>
        <v>0</v>
      </c>
      <c r="Q166" s="290">
        <f t="shared" si="18"/>
        <v>0</v>
      </c>
      <c r="R166" s="289">
        <f t="shared" si="18"/>
        <v>0</v>
      </c>
      <c r="S166" s="290">
        <f t="shared" si="18"/>
        <v>0</v>
      </c>
      <c r="T166" s="291">
        <f t="shared" si="19"/>
        <v>0</v>
      </c>
      <c r="U166" s="292">
        <f t="shared" si="19"/>
        <v>0</v>
      </c>
    </row>
    <row r="167" spans="1:21" ht="15" customHeight="1" thickBot="1" x14ac:dyDescent="0.25">
      <c r="A167" s="1043" t="s">
        <v>531</v>
      </c>
      <c r="B167" s="1044"/>
      <c r="C167" s="1045"/>
      <c r="D167" s="295">
        <f t="shared" ref="D167:U167" si="35">SUM(D163:D166)</f>
        <v>5042543.76</v>
      </c>
      <c r="E167" s="295">
        <f t="shared" si="35"/>
        <v>112</v>
      </c>
      <c r="F167" s="295">
        <f t="shared" si="35"/>
        <v>457139.03</v>
      </c>
      <c r="G167" s="295">
        <f t="shared" si="35"/>
        <v>14</v>
      </c>
      <c r="H167" s="295">
        <f t="shared" si="35"/>
        <v>6334896.0800000001</v>
      </c>
      <c r="I167" s="295">
        <f t="shared" si="35"/>
        <v>71</v>
      </c>
      <c r="J167" s="295">
        <f t="shared" si="35"/>
        <v>0</v>
      </c>
      <c r="K167" s="295">
        <f t="shared" si="35"/>
        <v>0</v>
      </c>
      <c r="L167" s="295">
        <f t="shared" si="35"/>
        <v>1000168.48</v>
      </c>
      <c r="M167" s="295">
        <f t="shared" si="35"/>
        <v>18</v>
      </c>
      <c r="N167" s="295">
        <f t="shared" si="35"/>
        <v>241268</v>
      </c>
      <c r="O167" s="295">
        <f t="shared" si="35"/>
        <v>6</v>
      </c>
      <c r="P167" s="295">
        <f t="shared" si="35"/>
        <v>12377608.32</v>
      </c>
      <c r="Q167" s="295">
        <f t="shared" si="35"/>
        <v>201</v>
      </c>
      <c r="R167" s="295">
        <f t="shared" si="35"/>
        <v>698407.03</v>
      </c>
      <c r="S167" s="295">
        <f t="shared" si="35"/>
        <v>20</v>
      </c>
      <c r="T167" s="295">
        <f t="shared" si="35"/>
        <v>13076015.350000001</v>
      </c>
      <c r="U167" s="296">
        <f t="shared" si="35"/>
        <v>221</v>
      </c>
    </row>
    <row r="168" spans="1:21" ht="15" customHeight="1" x14ac:dyDescent="0.2">
      <c r="A168" s="1046">
        <v>33</v>
      </c>
      <c r="B168" s="1049" t="s">
        <v>457</v>
      </c>
      <c r="C168" s="270" t="s">
        <v>527</v>
      </c>
      <c r="D168" s="271">
        <v>9882848.4900000002</v>
      </c>
      <c r="E168" s="272">
        <v>155</v>
      </c>
      <c r="F168" s="271">
        <v>1911529.58</v>
      </c>
      <c r="G168" s="272">
        <v>51</v>
      </c>
      <c r="H168" s="271">
        <v>222230.93</v>
      </c>
      <c r="I168" s="272">
        <v>3</v>
      </c>
      <c r="J168" s="271">
        <v>0</v>
      </c>
      <c r="K168" s="272">
        <v>0</v>
      </c>
      <c r="L168" s="271">
        <v>2335887.17</v>
      </c>
      <c r="M168" s="272">
        <v>41</v>
      </c>
      <c r="N168" s="271">
        <v>609590.9</v>
      </c>
      <c r="O168" s="272">
        <v>12</v>
      </c>
      <c r="P168" s="271">
        <f t="shared" si="18"/>
        <v>12440966.59</v>
      </c>
      <c r="Q168" s="272">
        <f t="shared" si="18"/>
        <v>199</v>
      </c>
      <c r="R168" s="271">
        <f t="shared" si="18"/>
        <v>2521120.48</v>
      </c>
      <c r="S168" s="272">
        <f t="shared" si="18"/>
        <v>63</v>
      </c>
      <c r="T168" s="273">
        <f t="shared" si="19"/>
        <v>14962087.07</v>
      </c>
      <c r="U168" s="274">
        <f t="shared" si="19"/>
        <v>262</v>
      </c>
    </row>
    <row r="169" spans="1:21" ht="15" customHeight="1" x14ac:dyDescent="0.2">
      <c r="A169" s="1047"/>
      <c r="B169" s="1050"/>
      <c r="C169" s="275" t="s">
        <v>528</v>
      </c>
      <c r="D169" s="276">
        <v>4038138.23</v>
      </c>
      <c r="E169" s="277">
        <v>86</v>
      </c>
      <c r="F169" s="276">
        <v>1002876.91</v>
      </c>
      <c r="G169" s="277">
        <v>22</v>
      </c>
      <c r="H169" s="276">
        <v>1648270.6</v>
      </c>
      <c r="I169" s="277">
        <v>19</v>
      </c>
      <c r="J169" s="276">
        <v>0</v>
      </c>
      <c r="K169" s="277">
        <v>0</v>
      </c>
      <c r="L169" s="276">
        <v>1026948.94</v>
      </c>
      <c r="M169" s="277">
        <v>20</v>
      </c>
      <c r="N169" s="276">
        <v>475295.25</v>
      </c>
      <c r="O169" s="277">
        <v>7</v>
      </c>
      <c r="P169" s="276">
        <f t="shared" ref="P169:S181" si="36">D169+H169+L169</f>
        <v>6713357.7699999996</v>
      </c>
      <c r="Q169" s="277">
        <f t="shared" si="36"/>
        <v>125</v>
      </c>
      <c r="R169" s="276">
        <f t="shared" si="36"/>
        <v>1478172.1600000001</v>
      </c>
      <c r="S169" s="277">
        <f t="shared" si="36"/>
        <v>29</v>
      </c>
      <c r="T169" s="278">
        <f t="shared" ref="T169:U181" si="37">P169+R169</f>
        <v>8191529.9299999997</v>
      </c>
      <c r="U169" s="279">
        <f t="shared" si="37"/>
        <v>154</v>
      </c>
    </row>
    <row r="170" spans="1:21" ht="15" customHeight="1" x14ac:dyDescent="0.2">
      <c r="A170" s="1047"/>
      <c r="B170" s="1050"/>
      <c r="C170" s="275" t="s">
        <v>529</v>
      </c>
      <c r="D170" s="276">
        <v>2737043.62</v>
      </c>
      <c r="E170" s="277">
        <v>57</v>
      </c>
      <c r="F170" s="276">
        <v>1466442.39</v>
      </c>
      <c r="G170" s="277">
        <v>27</v>
      </c>
      <c r="H170" s="276">
        <v>3970976.22</v>
      </c>
      <c r="I170" s="277">
        <v>36</v>
      </c>
      <c r="J170" s="276">
        <v>96943.84</v>
      </c>
      <c r="K170" s="277">
        <v>1</v>
      </c>
      <c r="L170" s="276">
        <v>477437.58</v>
      </c>
      <c r="M170" s="277">
        <v>11</v>
      </c>
      <c r="N170" s="276">
        <v>285531</v>
      </c>
      <c r="O170" s="277">
        <v>5</v>
      </c>
      <c r="P170" s="276">
        <f t="shared" si="36"/>
        <v>7185457.4199999999</v>
      </c>
      <c r="Q170" s="277">
        <f t="shared" si="36"/>
        <v>104</v>
      </c>
      <c r="R170" s="276">
        <f t="shared" si="36"/>
        <v>1848917.23</v>
      </c>
      <c r="S170" s="277">
        <f t="shared" si="36"/>
        <v>33</v>
      </c>
      <c r="T170" s="278">
        <f t="shared" si="37"/>
        <v>9034374.6500000004</v>
      </c>
      <c r="U170" s="279">
        <f t="shared" si="37"/>
        <v>137</v>
      </c>
    </row>
    <row r="171" spans="1:21" ht="15" customHeight="1" x14ac:dyDescent="0.2">
      <c r="A171" s="1048"/>
      <c r="B171" s="1051"/>
      <c r="C171" s="275" t="s">
        <v>530</v>
      </c>
      <c r="D171" s="276"/>
      <c r="E171" s="277"/>
      <c r="F171" s="276"/>
      <c r="G171" s="277"/>
      <c r="H171" s="276"/>
      <c r="I171" s="277"/>
      <c r="J171" s="276"/>
      <c r="K171" s="277"/>
      <c r="L171" s="276"/>
      <c r="M171" s="277"/>
      <c r="N171" s="276"/>
      <c r="O171" s="277"/>
      <c r="P171" s="276">
        <f t="shared" si="36"/>
        <v>0</v>
      </c>
      <c r="Q171" s="277">
        <f t="shared" si="36"/>
        <v>0</v>
      </c>
      <c r="R171" s="276">
        <f t="shared" si="36"/>
        <v>0</v>
      </c>
      <c r="S171" s="277">
        <f t="shared" si="36"/>
        <v>0</v>
      </c>
      <c r="T171" s="278">
        <f t="shared" si="37"/>
        <v>0</v>
      </c>
      <c r="U171" s="279">
        <f t="shared" si="37"/>
        <v>0</v>
      </c>
    </row>
    <row r="172" spans="1:21" ht="15" customHeight="1" thickBot="1" x14ac:dyDescent="0.25">
      <c r="A172" s="1052" t="s">
        <v>531</v>
      </c>
      <c r="B172" s="1053"/>
      <c r="C172" s="1054"/>
      <c r="D172" s="281">
        <f t="shared" ref="D172:U172" si="38">SUM(D168:D171)</f>
        <v>16658030.34</v>
      </c>
      <c r="E172" s="281">
        <f t="shared" si="38"/>
        <v>298</v>
      </c>
      <c r="F172" s="281">
        <f t="shared" si="38"/>
        <v>4380848.88</v>
      </c>
      <c r="G172" s="281">
        <f t="shared" si="38"/>
        <v>100</v>
      </c>
      <c r="H172" s="281">
        <f t="shared" si="38"/>
        <v>5841477.75</v>
      </c>
      <c r="I172" s="281">
        <f t="shared" si="38"/>
        <v>58</v>
      </c>
      <c r="J172" s="281">
        <f t="shared" si="38"/>
        <v>96943.84</v>
      </c>
      <c r="K172" s="281">
        <f t="shared" si="38"/>
        <v>1</v>
      </c>
      <c r="L172" s="281">
        <f t="shared" si="38"/>
        <v>3840273.69</v>
      </c>
      <c r="M172" s="281">
        <f t="shared" si="38"/>
        <v>72</v>
      </c>
      <c r="N172" s="281">
        <f t="shared" si="38"/>
        <v>1370417.15</v>
      </c>
      <c r="O172" s="281">
        <f t="shared" si="38"/>
        <v>24</v>
      </c>
      <c r="P172" s="281">
        <f t="shared" si="38"/>
        <v>26339781.780000001</v>
      </c>
      <c r="Q172" s="281">
        <f t="shared" si="38"/>
        <v>428</v>
      </c>
      <c r="R172" s="281">
        <f t="shared" si="38"/>
        <v>5848209.8700000001</v>
      </c>
      <c r="S172" s="281">
        <f t="shared" si="38"/>
        <v>125</v>
      </c>
      <c r="T172" s="281">
        <f t="shared" si="38"/>
        <v>32187991.649999999</v>
      </c>
      <c r="U172" s="282">
        <f t="shared" si="38"/>
        <v>553</v>
      </c>
    </row>
    <row r="173" spans="1:21" ht="15" customHeight="1" x14ac:dyDescent="0.2">
      <c r="A173" s="1058">
        <v>34</v>
      </c>
      <c r="B173" s="1061" t="s">
        <v>458</v>
      </c>
      <c r="C173" s="283" t="s">
        <v>527</v>
      </c>
      <c r="D173" s="284">
        <v>958690</v>
      </c>
      <c r="E173" s="285">
        <v>18</v>
      </c>
      <c r="F173" s="284">
        <v>348200</v>
      </c>
      <c r="G173" s="285">
        <v>6</v>
      </c>
      <c r="H173" s="284">
        <v>0</v>
      </c>
      <c r="I173" s="285">
        <v>0</v>
      </c>
      <c r="J173" s="284">
        <v>0</v>
      </c>
      <c r="K173" s="285">
        <v>0</v>
      </c>
      <c r="L173" s="284">
        <v>378000</v>
      </c>
      <c r="M173" s="285">
        <v>10</v>
      </c>
      <c r="N173" s="284">
        <v>306400</v>
      </c>
      <c r="O173" s="285">
        <v>3</v>
      </c>
      <c r="P173" s="284">
        <f t="shared" si="36"/>
        <v>1336690</v>
      </c>
      <c r="Q173" s="285">
        <f t="shared" si="36"/>
        <v>28</v>
      </c>
      <c r="R173" s="284">
        <f t="shared" si="36"/>
        <v>654600</v>
      </c>
      <c r="S173" s="285">
        <f t="shared" si="36"/>
        <v>9</v>
      </c>
      <c r="T173" s="286">
        <f t="shared" si="37"/>
        <v>1991290</v>
      </c>
      <c r="U173" s="287">
        <f t="shared" si="37"/>
        <v>37</v>
      </c>
    </row>
    <row r="174" spans="1:21" ht="15" customHeight="1" x14ac:dyDescent="0.2">
      <c r="A174" s="1059"/>
      <c r="B174" s="1062"/>
      <c r="C174" s="288" t="s">
        <v>528</v>
      </c>
      <c r="D174" s="289">
        <v>24500</v>
      </c>
      <c r="E174" s="290">
        <v>1</v>
      </c>
      <c r="F174" s="289">
        <v>179600</v>
      </c>
      <c r="G174" s="290">
        <v>4</v>
      </c>
      <c r="H174" s="289">
        <v>207577</v>
      </c>
      <c r="I174" s="290">
        <v>2</v>
      </c>
      <c r="J174" s="289">
        <v>0</v>
      </c>
      <c r="K174" s="290">
        <v>0</v>
      </c>
      <c r="L174" s="289">
        <v>293348</v>
      </c>
      <c r="M174" s="290">
        <v>9</v>
      </c>
      <c r="N174" s="289">
        <v>50000</v>
      </c>
      <c r="O174" s="290">
        <v>1</v>
      </c>
      <c r="P174" s="289">
        <f t="shared" si="36"/>
        <v>525425</v>
      </c>
      <c r="Q174" s="290">
        <f t="shared" si="36"/>
        <v>12</v>
      </c>
      <c r="R174" s="289">
        <f t="shared" si="36"/>
        <v>229600</v>
      </c>
      <c r="S174" s="290">
        <f t="shared" si="36"/>
        <v>5</v>
      </c>
      <c r="T174" s="291">
        <f t="shared" si="37"/>
        <v>755025</v>
      </c>
      <c r="U174" s="292">
        <f t="shared" si="37"/>
        <v>17</v>
      </c>
    </row>
    <row r="175" spans="1:21" ht="15" customHeight="1" x14ac:dyDescent="0.2">
      <c r="A175" s="1059"/>
      <c r="B175" s="1062"/>
      <c r="C175" s="288" t="s">
        <v>529</v>
      </c>
      <c r="D175" s="289">
        <v>97531</v>
      </c>
      <c r="E175" s="290">
        <v>2</v>
      </c>
      <c r="F175" s="289">
        <v>0</v>
      </c>
      <c r="G175" s="290">
        <v>0</v>
      </c>
      <c r="H175" s="289">
        <v>367780</v>
      </c>
      <c r="I175" s="290">
        <v>5</v>
      </c>
      <c r="J175" s="289">
        <v>0</v>
      </c>
      <c r="K175" s="290">
        <v>0</v>
      </c>
      <c r="L175" s="289">
        <v>0</v>
      </c>
      <c r="M175" s="290">
        <v>0</v>
      </c>
      <c r="N175" s="289">
        <v>0</v>
      </c>
      <c r="O175" s="290">
        <v>0</v>
      </c>
      <c r="P175" s="289">
        <f t="shared" si="36"/>
        <v>465311</v>
      </c>
      <c r="Q175" s="290">
        <f t="shared" si="36"/>
        <v>7</v>
      </c>
      <c r="R175" s="289">
        <f t="shared" si="36"/>
        <v>0</v>
      </c>
      <c r="S175" s="290">
        <f t="shared" si="36"/>
        <v>0</v>
      </c>
      <c r="T175" s="291">
        <f t="shared" si="37"/>
        <v>465311</v>
      </c>
      <c r="U175" s="292">
        <f t="shared" si="37"/>
        <v>7</v>
      </c>
    </row>
    <row r="176" spans="1:21" ht="15" customHeight="1" x14ac:dyDescent="0.2">
      <c r="A176" s="1060"/>
      <c r="B176" s="1063"/>
      <c r="C176" s="288" t="s">
        <v>530</v>
      </c>
      <c r="D176" s="289"/>
      <c r="E176" s="290"/>
      <c r="F176" s="289"/>
      <c r="G176" s="290"/>
      <c r="H176" s="289"/>
      <c r="I176" s="290"/>
      <c r="J176" s="289"/>
      <c r="K176" s="290"/>
      <c r="L176" s="289"/>
      <c r="M176" s="290"/>
      <c r="N176" s="289"/>
      <c r="O176" s="290"/>
      <c r="P176" s="289">
        <f t="shared" si="36"/>
        <v>0</v>
      </c>
      <c r="Q176" s="290">
        <f t="shared" si="36"/>
        <v>0</v>
      </c>
      <c r="R176" s="289">
        <f t="shared" si="36"/>
        <v>0</v>
      </c>
      <c r="S176" s="290">
        <f t="shared" si="36"/>
        <v>0</v>
      </c>
      <c r="T176" s="291">
        <f t="shared" si="37"/>
        <v>0</v>
      </c>
      <c r="U176" s="292">
        <f t="shared" si="37"/>
        <v>0</v>
      </c>
    </row>
    <row r="177" spans="1:21" ht="15" customHeight="1" thickBot="1" x14ac:dyDescent="0.25">
      <c r="A177" s="1043" t="s">
        <v>531</v>
      </c>
      <c r="B177" s="1044"/>
      <c r="C177" s="1045"/>
      <c r="D177" s="295">
        <f t="shared" ref="D177:U177" si="39">SUM(D173:D176)</f>
        <v>1080721</v>
      </c>
      <c r="E177" s="295">
        <f t="shared" si="39"/>
        <v>21</v>
      </c>
      <c r="F177" s="295">
        <f t="shared" si="39"/>
        <v>527800</v>
      </c>
      <c r="G177" s="295">
        <f t="shared" si="39"/>
        <v>10</v>
      </c>
      <c r="H177" s="295">
        <f t="shared" si="39"/>
        <v>575357</v>
      </c>
      <c r="I177" s="295">
        <f t="shared" si="39"/>
        <v>7</v>
      </c>
      <c r="J177" s="295">
        <f t="shared" si="39"/>
        <v>0</v>
      </c>
      <c r="K177" s="295">
        <f t="shared" si="39"/>
        <v>0</v>
      </c>
      <c r="L177" s="295">
        <f t="shared" si="39"/>
        <v>671348</v>
      </c>
      <c r="M177" s="295">
        <f t="shared" si="39"/>
        <v>19</v>
      </c>
      <c r="N177" s="295">
        <f t="shared" si="39"/>
        <v>356400</v>
      </c>
      <c r="O177" s="295">
        <f t="shared" si="39"/>
        <v>4</v>
      </c>
      <c r="P177" s="295">
        <f t="shared" si="39"/>
        <v>2327426</v>
      </c>
      <c r="Q177" s="295">
        <f t="shared" si="39"/>
        <v>47</v>
      </c>
      <c r="R177" s="295">
        <f t="shared" si="39"/>
        <v>884200</v>
      </c>
      <c r="S177" s="295">
        <f t="shared" si="39"/>
        <v>14</v>
      </c>
      <c r="T177" s="295">
        <f t="shared" si="39"/>
        <v>3211626</v>
      </c>
      <c r="U177" s="296">
        <f t="shared" si="39"/>
        <v>61</v>
      </c>
    </row>
    <row r="178" spans="1:21" ht="15" customHeight="1" x14ac:dyDescent="0.2">
      <c r="A178" s="1046">
        <v>35</v>
      </c>
      <c r="B178" s="1049" t="s">
        <v>459</v>
      </c>
      <c r="C178" s="270" t="s">
        <v>527</v>
      </c>
      <c r="D178" s="271">
        <v>8219599</v>
      </c>
      <c r="E178" s="272">
        <v>200</v>
      </c>
      <c r="F178" s="271">
        <v>892407</v>
      </c>
      <c r="G178" s="272">
        <v>57</v>
      </c>
      <c r="H178" s="271">
        <v>1396522</v>
      </c>
      <c r="I178" s="272">
        <v>16</v>
      </c>
      <c r="J178" s="271">
        <v>0</v>
      </c>
      <c r="K178" s="272">
        <v>0</v>
      </c>
      <c r="L178" s="271">
        <v>646750</v>
      </c>
      <c r="M178" s="272">
        <v>15</v>
      </c>
      <c r="N178" s="271">
        <v>137409</v>
      </c>
      <c r="O178" s="272">
        <v>3</v>
      </c>
      <c r="P178" s="271">
        <f t="shared" si="36"/>
        <v>10262871</v>
      </c>
      <c r="Q178" s="272">
        <f t="shared" si="36"/>
        <v>231</v>
      </c>
      <c r="R178" s="271">
        <f t="shared" si="36"/>
        <v>1029816</v>
      </c>
      <c r="S178" s="272">
        <f t="shared" si="36"/>
        <v>60</v>
      </c>
      <c r="T178" s="273">
        <f t="shared" si="37"/>
        <v>11292687</v>
      </c>
      <c r="U178" s="274">
        <f t="shared" si="37"/>
        <v>291</v>
      </c>
    </row>
    <row r="179" spans="1:21" ht="15" customHeight="1" x14ac:dyDescent="0.2">
      <c r="A179" s="1047"/>
      <c r="B179" s="1050"/>
      <c r="C179" s="275" t="s">
        <v>528</v>
      </c>
      <c r="D179" s="276">
        <v>3524869</v>
      </c>
      <c r="E179" s="277">
        <v>133</v>
      </c>
      <c r="F179" s="276">
        <v>2202230</v>
      </c>
      <c r="G179" s="277">
        <v>57</v>
      </c>
      <c r="H179" s="276">
        <v>1693285</v>
      </c>
      <c r="I179" s="277">
        <v>23</v>
      </c>
      <c r="J179" s="276">
        <v>0</v>
      </c>
      <c r="K179" s="277">
        <v>0</v>
      </c>
      <c r="L179" s="276">
        <v>531590</v>
      </c>
      <c r="M179" s="277">
        <v>10</v>
      </c>
      <c r="N179" s="276">
        <v>47640</v>
      </c>
      <c r="O179" s="277">
        <v>1</v>
      </c>
      <c r="P179" s="276">
        <f t="shared" si="36"/>
        <v>5749744</v>
      </c>
      <c r="Q179" s="277">
        <f t="shared" si="36"/>
        <v>166</v>
      </c>
      <c r="R179" s="276">
        <f t="shared" si="36"/>
        <v>2249870</v>
      </c>
      <c r="S179" s="277">
        <f t="shared" si="36"/>
        <v>58</v>
      </c>
      <c r="T179" s="278">
        <f t="shared" si="37"/>
        <v>7999614</v>
      </c>
      <c r="U179" s="279">
        <f t="shared" si="37"/>
        <v>224</v>
      </c>
    </row>
    <row r="180" spans="1:21" ht="15" customHeight="1" x14ac:dyDescent="0.2">
      <c r="A180" s="1047"/>
      <c r="B180" s="1050"/>
      <c r="C180" s="275" t="s">
        <v>529</v>
      </c>
      <c r="D180" s="276">
        <v>1829617.4</v>
      </c>
      <c r="E180" s="277">
        <v>57</v>
      </c>
      <c r="F180" s="276">
        <v>1001953</v>
      </c>
      <c r="G180" s="277">
        <v>41</v>
      </c>
      <c r="H180" s="276">
        <v>908513</v>
      </c>
      <c r="I180" s="277">
        <v>17</v>
      </c>
      <c r="J180" s="276">
        <v>133690</v>
      </c>
      <c r="K180" s="277">
        <v>2</v>
      </c>
      <c r="L180" s="276">
        <v>539976</v>
      </c>
      <c r="M180" s="277">
        <v>6</v>
      </c>
      <c r="N180" s="276">
        <v>163627</v>
      </c>
      <c r="O180" s="277">
        <v>2</v>
      </c>
      <c r="P180" s="276">
        <f t="shared" si="36"/>
        <v>3278106.4</v>
      </c>
      <c r="Q180" s="277">
        <f t="shared" si="36"/>
        <v>80</v>
      </c>
      <c r="R180" s="276">
        <f t="shared" si="36"/>
        <v>1299270</v>
      </c>
      <c r="S180" s="277">
        <f t="shared" si="36"/>
        <v>45</v>
      </c>
      <c r="T180" s="278">
        <f t="shared" si="37"/>
        <v>4577376.4000000004</v>
      </c>
      <c r="U180" s="279">
        <f t="shared" si="37"/>
        <v>125</v>
      </c>
    </row>
    <row r="181" spans="1:21" ht="15" customHeight="1" x14ac:dyDescent="0.2">
      <c r="A181" s="1048"/>
      <c r="B181" s="1051"/>
      <c r="C181" s="275" t="s">
        <v>530</v>
      </c>
      <c r="D181" s="276"/>
      <c r="E181" s="277"/>
      <c r="F181" s="276"/>
      <c r="G181" s="277"/>
      <c r="H181" s="276"/>
      <c r="I181" s="277"/>
      <c r="J181" s="276"/>
      <c r="K181" s="277"/>
      <c r="L181" s="276"/>
      <c r="M181" s="277"/>
      <c r="N181" s="276"/>
      <c r="O181" s="277"/>
      <c r="P181" s="276">
        <f t="shared" si="36"/>
        <v>0</v>
      </c>
      <c r="Q181" s="277">
        <f t="shared" si="36"/>
        <v>0</v>
      </c>
      <c r="R181" s="276">
        <f t="shared" si="36"/>
        <v>0</v>
      </c>
      <c r="S181" s="277">
        <f t="shared" si="36"/>
        <v>0</v>
      </c>
      <c r="T181" s="278">
        <f t="shared" si="37"/>
        <v>0</v>
      </c>
      <c r="U181" s="279">
        <f t="shared" si="37"/>
        <v>0</v>
      </c>
    </row>
    <row r="182" spans="1:21" ht="15" customHeight="1" thickBot="1" x14ac:dyDescent="0.25">
      <c r="A182" s="1052" t="s">
        <v>531</v>
      </c>
      <c r="B182" s="1053"/>
      <c r="C182" s="1054"/>
      <c r="D182" s="281">
        <f t="shared" ref="D182:U182" si="40">SUM(D178:D181)</f>
        <v>13574085.4</v>
      </c>
      <c r="E182" s="305">
        <f t="shared" si="40"/>
        <v>390</v>
      </c>
      <c r="F182" s="281">
        <f t="shared" si="40"/>
        <v>4096590</v>
      </c>
      <c r="G182" s="305">
        <f t="shared" si="40"/>
        <v>155</v>
      </c>
      <c r="H182" s="281">
        <f t="shared" si="40"/>
        <v>3998320</v>
      </c>
      <c r="I182" s="305">
        <f t="shared" si="40"/>
        <v>56</v>
      </c>
      <c r="J182" s="281">
        <f t="shared" si="40"/>
        <v>133690</v>
      </c>
      <c r="K182" s="305">
        <f t="shared" si="40"/>
        <v>2</v>
      </c>
      <c r="L182" s="281">
        <f t="shared" si="40"/>
        <v>1718316</v>
      </c>
      <c r="M182" s="305">
        <f t="shared" si="40"/>
        <v>31</v>
      </c>
      <c r="N182" s="281">
        <f t="shared" si="40"/>
        <v>348676</v>
      </c>
      <c r="O182" s="305">
        <f t="shared" si="40"/>
        <v>6</v>
      </c>
      <c r="P182" s="281">
        <f t="shared" si="40"/>
        <v>19290721.399999999</v>
      </c>
      <c r="Q182" s="305">
        <f t="shared" si="40"/>
        <v>477</v>
      </c>
      <c r="R182" s="281">
        <f t="shared" si="40"/>
        <v>4578956</v>
      </c>
      <c r="S182" s="305">
        <f t="shared" si="40"/>
        <v>163</v>
      </c>
      <c r="T182" s="281">
        <f t="shared" si="40"/>
        <v>23869677.399999999</v>
      </c>
      <c r="U182" s="306">
        <f t="shared" si="40"/>
        <v>640</v>
      </c>
    </row>
    <row r="183" spans="1:21" s="309" customFormat="1" ht="22.5" customHeight="1" thickBot="1" x14ac:dyDescent="0.2">
      <c r="A183" s="1055" t="s">
        <v>268</v>
      </c>
      <c r="B183" s="1056"/>
      <c r="C183" s="1057"/>
      <c r="D183" s="307">
        <f>D182+D177+D172+D167+D162+D157+D152+D147+D142+D137+D132+D127+D122+D117+D112+D107+D102+D97+D92+D87+D82+D77+D72+D67+D62+D57+D52+D47+D42+D37+D32+D27+D22+D17+D12</f>
        <v>240376818.72499996</v>
      </c>
      <c r="E183" s="308">
        <f t="shared" ref="E183:U183" si="41">E182+E177+E172+E167+E162+E157+E152+E147+E142+E137+E132+E127+E122+E117+E112+E107+E102+E97+E92+E87+E82+E77+E72+E67+E62+E57+E52+E47+E42+E37+E32+E27+E22+E17+E12</f>
        <v>6635</v>
      </c>
      <c r="F183" s="307">
        <f t="shared" si="41"/>
        <v>39156268.419999987</v>
      </c>
      <c r="G183" s="308">
        <f t="shared" si="41"/>
        <v>1187</v>
      </c>
      <c r="H183" s="307">
        <f t="shared" si="41"/>
        <v>109246977.87999997</v>
      </c>
      <c r="I183" s="308">
        <f t="shared" si="41"/>
        <v>1353</v>
      </c>
      <c r="J183" s="307">
        <f t="shared" si="41"/>
        <v>6176365</v>
      </c>
      <c r="K183" s="308">
        <f t="shared" si="41"/>
        <v>48</v>
      </c>
      <c r="L183" s="307">
        <f t="shared" si="41"/>
        <v>35715765.409999996</v>
      </c>
      <c r="M183" s="308">
        <f t="shared" si="41"/>
        <v>732</v>
      </c>
      <c r="N183" s="307">
        <f t="shared" si="41"/>
        <v>6512414.7200000007</v>
      </c>
      <c r="O183" s="308">
        <f t="shared" si="41"/>
        <v>105</v>
      </c>
      <c r="P183" s="307">
        <f t="shared" si="41"/>
        <v>385339562.01500005</v>
      </c>
      <c r="Q183" s="308">
        <f t="shared" si="41"/>
        <v>8720</v>
      </c>
      <c r="R183" s="307">
        <f t="shared" si="41"/>
        <v>51845048.140000008</v>
      </c>
      <c r="S183" s="308">
        <f t="shared" si="41"/>
        <v>1340</v>
      </c>
      <c r="T183" s="307">
        <f t="shared" si="41"/>
        <v>437184610.15500009</v>
      </c>
      <c r="U183" s="308">
        <f t="shared" si="41"/>
        <v>10060</v>
      </c>
    </row>
  </sheetData>
  <mergeCells count="127">
    <mergeCell ref="R1:S1"/>
    <mergeCell ref="V1:W1"/>
    <mergeCell ref="A2:S2"/>
    <mergeCell ref="A3:S3"/>
    <mergeCell ref="A5:A7"/>
    <mergeCell ref="B5:B7"/>
    <mergeCell ref="C5:C7"/>
    <mergeCell ref="D5:G5"/>
    <mergeCell ref="H5:K5"/>
    <mergeCell ref="L5:O5"/>
    <mergeCell ref="V13:AD13"/>
    <mergeCell ref="P5:S5"/>
    <mergeCell ref="T5:U6"/>
    <mergeCell ref="D6:E6"/>
    <mergeCell ref="F6:G6"/>
    <mergeCell ref="H6:I6"/>
    <mergeCell ref="J6:K6"/>
    <mergeCell ref="L6:M6"/>
    <mergeCell ref="N6:O6"/>
    <mergeCell ref="P6:Q6"/>
    <mergeCell ref="R6:S6"/>
    <mergeCell ref="A17:C17"/>
    <mergeCell ref="A18:A21"/>
    <mergeCell ref="B18:B21"/>
    <mergeCell ref="A22:C22"/>
    <mergeCell ref="A23:A26"/>
    <mergeCell ref="B23:B26"/>
    <mergeCell ref="A8:A11"/>
    <mergeCell ref="B8:B11"/>
    <mergeCell ref="A12:C12"/>
    <mergeCell ref="A13:A16"/>
    <mergeCell ref="B13:B16"/>
    <mergeCell ref="A37:C37"/>
    <mergeCell ref="A38:A41"/>
    <mergeCell ref="B38:B41"/>
    <mergeCell ref="A42:C42"/>
    <mergeCell ref="A43:A46"/>
    <mergeCell ref="B43:B46"/>
    <mergeCell ref="A27:C27"/>
    <mergeCell ref="A28:A31"/>
    <mergeCell ref="B28:B31"/>
    <mergeCell ref="A32:C32"/>
    <mergeCell ref="A33:A36"/>
    <mergeCell ref="B33:B36"/>
    <mergeCell ref="A57:C57"/>
    <mergeCell ref="A58:A61"/>
    <mergeCell ref="B58:B61"/>
    <mergeCell ref="A62:C62"/>
    <mergeCell ref="A63:A66"/>
    <mergeCell ref="B63:B66"/>
    <mergeCell ref="A47:C47"/>
    <mergeCell ref="A48:A51"/>
    <mergeCell ref="B48:B51"/>
    <mergeCell ref="A52:C52"/>
    <mergeCell ref="A53:A56"/>
    <mergeCell ref="B53:B56"/>
    <mergeCell ref="A77:C77"/>
    <mergeCell ref="A78:A81"/>
    <mergeCell ref="B78:B81"/>
    <mergeCell ref="A82:C82"/>
    <mergeCell ref="A83:A86"/>
    <mergeCell ref="B83:B86"/>
    <mergeCell ref="A67:C67"/>
    <mergeCell ref="A68:A71"/>
    <mergeCell ref="B68:B71"/>
    <mergeCell ref="A72:C72"/>
    <mergeCell ref="A73:A76"/>
    <mergeCell ref="B73:B76"/>
    <mergeCell ref="A97:C97"/>
    <mergeCell ref="A98:A101"/>
    <mergeCell ref="B98:B101"/>
    <mergeCell ref="A102:C102"/>
    <mergeCell ref="A103:A106"/>
    <mergeCell ref="B103:B106"/>
    <mergeCell ref="A87:C87"/>
    <mergeCell ref="A88:A91"/>
    <mergeCell ref="B88:B91"/>
    <mergeCell ref="A92:C92"/>
    <mergeCell ref="A93:A96"/>
    <mergeCell ref="B93:B96"/>
    <mergeCell ref="A117:C117"/>
    <mergeCell ref="A118:A121"/>
    <mergeCell ref="B118:B121"/>
    <mergeCell ref="A122:C122"/>
    <mergeCell ref="A123:A126"/>
    <mergeCell ref="B123:B126"/>
    <mergeCell ref="A107:C107"/>
    <mergeCell ref="A108:A111"/>
    <mergeCell ref="B108:B111"/>
    <mergeCell ref="A112:C112"/>
    <mergeCell ref="A113:A116"/>
    <mergeCell ref="B113:B116"/>
    <mergeCell ref="A137:C137"/>
    <mergeCell ref="A138:A141"/>
    <mergeCell ref="B138:B141"/>
    <mergeCell ref="A142:C142"/>
    <mergeCell ref="A143:A146"/>
    <mergeCell ref="B143:B146"/>
    <mergeCell ref="A127:C127"/>
    <mergeCell ref="A128:A131"/>
    <mergeCell ref="B128:B131"/>
    <mergeCell ref="A132:C132"/>
    <mergeCell ref="A133:A136"/>
    <mergeCell ref="B133:B136"/>
    <mergeCell ref="A157:C157"/>
    <mergeCell ref="A158:A161"/>
    <mergeCell ref="B158:B161"/>
    <mergeCell ref="A162:C162"/>
    <mergeCell ref="A163:A166"/>
    <mergeCell ref="B163:B166"/>
    <mergeCell ref="A147:C147"/>
    <mergeCell ref="A148:A151"/>
    <mergeCell ref="B148:B151"/>
    <mergeCell ref="A152:C152"/>
    <mergeCell ref="A153:A156"/>
    <mergeCell ref="B153:B156"/>
    <mergeCell ref="A177:C177"/>
    <mergeCell ref="A178:A181"/>
    <mergeCell ref="B178:B181"/>
    <mergeCell ref="A182:C182"/>
    <mergeCell ref="A183:C183"/>
    <mergeCell ref="A167:C167"/>
    <mergeCell ref="A168:A171"/>
    <mergeCell ref="B168:B171"/>
    <mergeCell ref="A172:C172"/>
    <mergeCell ref="A173:A176"/>
    <mergeCell ref="B173:B176"/>
  </mergeCells>
  <printOptions horizontalCentered="1"/>
  <pageMargins left="0" right="0" top="0.59055118110236227" bottom="0" header="0.51181102362204722" footer="0.51181102362204722"/>
  <pageSetup paperSize="9" scale="1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J28"/>
  <sheetViews>
    <sheetView view="pageBreakPreview" topLeftCell="A16" zoomScaleNormal="55" zoomScaleSheetLayoutView="100" workbookViewId="0">
      <selection activeCell="K16" sqref="K16"/>
    </sheetView>
  </sheetViews>
  <sheetFormatPr defaultRowHeight="12.75" x14ac:dyDescent="0.2"/>
  <cols>
    <col min="1" max="1" width="7.42578125" style="7" customWidth="1"/>
    <col min="2" max="2" width="67.28515625" style="7" customWidth="1"/>
    <col min="3" max="3" width="13.85546875" style="7" customWidth="1"/>
    <col min="4" max="5" width="9.140625" style="7"/>
    <col min="6" max="6" width="36" style="7" customWidth="1"/>
    <col min="7" max="256" width="9.140625" style="7"/>
    <col min="257" max="257" width="7.42578125" style="7" customWidth="1"/>
    <col min="258" max="258" width="67.28515625" style="7" customWidth="1"/>
    <col min="259" max="259" width="13.85546875" style="7" customWidth="1"/>
    <col min="260" max="512" width="9.140625" style="7"/>
    <col min="513" max="513" width="7.42578125" style="7" customWidth="1"/>
    <col min="514" max="514" width="67.28515625" style="7" customWidth="1"/>
    <col min="515" max="515" width="13.85546875" style="7" customWidth="1"/>
    <col min="516" max="768" width="9.140625" style="7"/>
    <col min="769" max="769" width="7.42578125" style="7" customWidth="1"/>
    <col min="770" max="770" width="67.28515625" style="7" customWidth="1"/>
    <col min="771" max="771" width="13.85546875" style="7" customWidth="1"/>
    <col min="772" max="1024" width="9.140625" style="7"/>
    <col min="1025" max="1025" width="7.42578125" style="7" customWidth="1"/>
    <col min="1026" max="1026" width="67.28515625" style="7" customWidth="1"/>
    <col min="1027" max="1027" width="13.85546875" style="7" customWidth="1"/>
    <col min="1028" max="1280" width="9.140625" style="7"/>
    <col min="1281" max="1281" width="7.42578125" style="7" customWidth="1"/>
    <col min="1282" max="1282" width="67.28515625" style="7" customWidth="1"/>
    <col min="1283" max="1283" width="13.85546875" style="7" customWidth="1"/>
    <col min="1284" max="1536" width="9.140625" style="7"/>
    <col min="1537" max="1537" width="7.42578125" style="7" customWidth="1"/>
    <col min="1538" max="1538" width="67.28515625" style="7" customWidth="1"/>
    <col min="1539" max="1539" width="13.85546875" style="7" customWidth="1"/>
    <col min="1540" max="1792" width="9.140625" style="7"/>
    <col min="1793" max="1793" width="7.42578125" style="7" customWidth="1"/>
    <col min="1794" max="1794" width="67.28515625" style="7" customWidth="1"/>
    <col min="1795" max="1795" width="13.85546875" style="7" customWidth="1"/>
    <col min="1796" max="2048" width="9.140625" style="7"/>
    <col min="2049" max="2049" width="7.42578125" style="7" customWidth="1"/>
    <col min="2050" max="2050" width="67.28515625" style="7" customWidth="1"/>
    <col min="2051" max="2051" width="13.85546875" style="7" customWidth="1"/>
    <col min="2052" max="2304" width="9.140625" style="7"/>
    <col min="2305" max="2305" width="7.42578125" style="7" customWidth="1"/>
    <col min="2306" max="2306" width="67.28515625" style="7" customWidth="1"/>
    <col min="2307" max="2307" width="13.85546875" style="7" customWidth="1"/>
    <col min="2308" max="2560" width="9.140625" style="7"/>
    <col min="2561" max="2561" width="7.42578125" style="7" customWidth="1"/>
    <col min="2562" max="2562" width="67.28515625" style="7" customWidth="1"/>
    <col min="2563" max="2563" width="13.85546875" style="7" customWidth="1"/>
    <col min="2564" max="2816" width="9.140625" style="7"/>
    <col min="2817" max="2817" width="7.42578125" style="7" customWidth="1"/>
    <col min="2818" max="2818" width="67.28515625" style="7" customWidth="1"/>
    <col min="2819" max="2819" width="13.85546875" style="7" customWidth="1"/>
    <col min="2820" max="3072" width="9.140625" style="7"/>
    <col min="3073" max="3073" width="7.42578125" style="7" customWidth="1"/>
    <col min="3074" max="3074" width="67.28515625" style="7" customWidth="1"/>
    <col min="3075" max="3075" width="13.85546875" style="7" customWidth="1"/>
    <col min="3076" max="3328" width="9.140625" style="7"/>
    <col min="3329" max="3329" width="7.42578125" style="7" customWidth="1"/>
    <col min="3330" max="3330" width="67.28515625" style="7" customWidth="1"/>
    <col min="3331" max="3331" width="13.85546875" style="7" customWidth="1"/>
    <col min="3332" max="3584" width="9.140625" style="7"/>
    <col min="3585" max="3585" width="7.42578125" style="7" customWidth="1"/>
    <col min="3586" max="3586" width="67.28515625" style="7" customWidth="1"/>
    <col min="3587" max="3587" width="13.85546875" style="7" customWidth="1"/>
    <col min="3588" max="3840" width="9.140625" style="7"/>
    <col min="3841" max="3841" width="7.42578125" style="7" customWidth="1"/>
    <col min="3842" max="3842" width="67.28515625" style="7" customWidth="1"/>
    <col min="3843" max="3843" width="13.85546875" style="7" customWidth="1"/>
    <col min="3844" max="4096" width="9.140625" style="7"/>
    <col min="4097" max="4097" width="7.42578125" style="7" customWidth="1"/>
    <col min="4098" max="4098" width="67.28515625" style="7" customWidth="1"/>
    <col min="4099" max="4099" width="13.85546875" style="7" customWidth="1"/>
    <col min="4100" max="4352" width="9.140625" style="7"/>
    <col min="4353" max="4353" width="7.42578125" style="7" customWidth="1"/>
    <col min="4354" max="4354" width="67.28515625" style="7" customWidth="1"/>
    <col min="4355" max="4355" width="13.85546875" style="7" customWidth="1"/>
    <col min="4356" max="4608" width="9.140625" style="7"/>
    <col min="4609" max="4609" width="7.42578125" style="7" customWidth="1"/>
    <col min="4610" max="4610" width="67.28515625" style="7" customWidth="1"/>
    <col min="4611" max="4611" width="13.85546875" style="7" customWidth="1"/>
    <col min="4612" max="4864" width="9.140625" style="7"/>
    <col min="4865" max="4865" width="7.42578125" style="7" customWidth="1"/>
    <col min="4866" max="4866" width="67.28515625" style="7" customWidth="1"/>
    <col min="4867" max="4867" width="13.85546875" style="7" customWidth="1"/>
    <col min="4868" max="5120" width="9.140625" style="7"/>
    <col min="5121" max="5121" width="7.42578125" style="7" customWidth="1"/>
    <col min="5122" max="5122" width="67.28515625" style="7" customWidth="1"/>
    <col min="5123" max="5123" width="13.85546875" style="7" customWidth="1"/>
    <col min="5124" max="5376" width="9.140625" style="7"/>
    <col min="5377" max="5377" width="7.42578125" style="7" customWidth="1"/>
    <col min="5378" max="5378" width="67.28515625" style="7" customWidth="1"/>
    <col min="5379" max="5379" width="13.85546875" style="7" customWidth="1"/>
    <col min="5380" max="5632" width="9.140625" style="7"/>
    <col min="5633" max="5633" width="7.42578125" style="7" customWidth="1"/>
    <col min="5634" max="5634" width="67.28515625" style="7" customWidth="1"/>
    <col min="5635" max="5635" width="13.85546875" style="7" customWidth="1"/>
    <col min="5636" max="5888" width="9.140625" style="7"/>
    <col min="5889" max="5889" width="7.42578125" style="7" customWidth="1"/>
    <col min="5890" max="5890" width="67.28515625" style="7" customWidth="1"/>
    <col min="5891" max="5891" width="13.85546875" style="7" customWidth="1"/>
    <col min="5892" max="6144" width="9.140625" style="7"/>
    <col min="6145" max="6145" width="7.42578125" style="7" customWidth="1"/>
    <col min="6146" max="6146" width="67.28515625" style="7" customWidth="1"/>
    <col min="6147" max="6147" width="13.85546875" style="7" customWidth="1"/>
    <col min="6148" max="6400" width="9.140625" style="7"/>
    <col min="6401" max="6401" width="7.42578125" style="7" customWidth="1"/>
    <col min="6402" max="6402" width="67.28515625" style="7" customWidth="1"/>
    <col min="6403" max="6403" width="13.85546875" style="7" customWidth="1"/>
    <col min="6404" max="6656" width="9.140625" style="7"/>
    <col min="6657" max="6657" width="7.42578125" style="7" customWidth="1"/>
    <col min="6658" max="6658" width="67.28515625" style="7" customWidth="1"/>
    <col min="6659" max="6659" width="13.85546875" style="7" customWidth="1"/>
    <col min="6660" max="6912" width="9.140625" style="7"/>
    <col min="6913" max="6913" width="7.42578125" style="7" customWidth="1"/>
    <col min="6914" max="6914" width="67.28515625" style="7" customWidth="1"/>
    <col min="6915" max="6915" width="13.85546875" style="7" customWidth="1"/>
    <col min="6916" max="7168" width="9.140625" style="7"/>
    <col min="7169" max="7169" width="7.42578125" style="7" customWidth="1"/>
    <col min="7170" max="7170" width="67.28515625" style="7" customWidth="1"/>
    <col min="7171" max="7171" width="13.85546875" style="7" customWidth="1"/>
    <col min="7172" max="7424" width="9.140625" style="7"/>
    <col min="7425" max="7425" width="7.42578125" style="7" customWidth="1"/>
    <col min="7426" max="7426" width="67.28515625" style="7" customWidth="1"/>
    <col min="7427" max="7427" width="13.85546875" style="7" customWidth="1"/>
    <col min="7428" max="7680" width="9.140625" style="7"/>
    <col min="7681" max="7681" width="7.42578125" style="7" customWidth="1"/>
    <col min="7682" max="7682" width="67.28515625" style="7" customWidth="1"/>
    <col min="7683" max="7683" width="13.85546875" style="7" customWidth="1"/>
    <col min="7684" max="7936" width="9.140625" style="7"/>
    <col min="7937" max="7937" width="7.42578125" style="7" customWidth="1"/>
    <col min="7938" max="7938" width="67.28515625" style="7" customWidth="1"/>
    <col min="7939" max="7939" width="13.85546875" style="7" customWidth="1"/>
    <col min="7940" max="8192" width="9.140625" style="7"/>
    <col min="8193" max="8193" width="7.42578125" style="7" customWidth="1"/>
    <col min="8194" max="8194" width="67.28515625" style="7" customWidth="1"/>
    <col min="8195" max="8195" width="13.85546875" style="7" customWidth="1"/>
    <col min="8196" max="8448" width="9.140625" style="7"/>
    <col min="8449" max="8449" width="7.42578125" style="7" customWidth="1"/>
    <col min="8450" max="8450" width="67.28515625" style="7" customWidth="1"/>
    <col min="8451" max="8451" width="13.85546875" style="7" customWidth="1"/>
    <col min="8452" max="8704" width="9.140625" style="7"/>
    <col min="8705" max="8705" width="7.42578125" style="7" customWidth="1"/>
    <col min="8706" max="8706" width="67.28515625" style="7" customWidth="1"/>
    <col min="8707" max="8707" width="13.85546875" style="7" customWidth="1"/>
    <col min="8708" max="8960" width="9.140625" style="7"/>
    <col min="8961" max="8961" width="7.42578125" style="7" customWidth="1"/>
    <col min="8962" max="8962" width="67.28515625" style="7" customWidth="1"/>
    <col min="8963" max="8963" width="13.85546875" style="7" customWidth="1"/>
    <col min="8964" max="9216" width="9.140625" style="7"/>
    <col min="9217" max="9217" width="7.42578125" style="7" customWidth="1"/>
    <col min="9218" max="9218" width="67.28515625" style="7" customWidth="1"/>
    <col min="9219" max="9219" width="13.85546875" style="7" customWidth="1"/>
    <col min="9220" max="9472" width="9.140625" style="7"/>
    <col min="9473" max="9473" width="7.42578125" style="7" customWidth="1"/>
    <col min="9474" max="9474" width="67.28515625" style="7" customWidth="1"/>
    <col min="9475" max="9475" width="13.85546875" style="7" customWidth="1"/>
    <col min="9476" max="9728" width="9.140625" style="7"/>
    <col min="9729" max="9729" width="7.42578125" style="7" customWidth="1"/>
    <col min="9730" max="9730" width="67.28515625" style="7" customWidth="1"/>
    <col min="9731" max="9731" width="13.85546875" style="7" customWidth="1"/>
    <col min="9732" max="9984" width="9.140625" style="7"/>
    <col min="9985" max="9985" width="7.42578125" style="7" customWidth="1"/>
    <col min="9986" max="9986" width="67.28515625" style="7" customWidth="1"/>
    <col min="9987" max="9987" width="13.85546875" style="7" customWidth="1"/>
    <col min="9988" max="10240" width="9.140625" style="7"/>
    <col min="10241" max="10241" width="7.42578125" style="7" customWidth="1"/>
    <col min="10242" max="10242" width="67.28515625" style="7" customWidth="1"/>
    <col min="10243" max="10243" width="13.85546875" style="7" customWidth="1"/>
    <col min="10244" max="10496" width="9.140625" style="7"/>
    <col min="10497" max="10497" width="7.42578125" style="7" customWidth="1"/>
    <col min="10498" max="10498" width="67.28515625" style="7" customWidth="1"/>
    <col min="10499" max="10499" width="13.85546875" style="7" customWidth="1"/>
    <col min="10500" max="10752" width="9.140625" style="7"/>
    <col min="10753" max="10753" width="7.42578125" style="7" customWidth="1"/>
    <col min="10754" max="10754" width="67.28515625" style="7" customWidth="1"/>
    <col min="10755" max="10755" width="13.85546875" style="7" customWidth="1"/>
    <col min="10756" max="11008" width="9.140625" style="7"/>
    <col min="11009" max="11009" width="7.42578125" style="7" customWidth="1"/>
    <col min="11010" max="11010" width="67.28515625" style="7" customWidth="1"/>
    <col min="11011" max="11011" width="13.85546875" style="7" customWidth="1"/>
    <col min="11012" max="11264" width="9.140625" style="7"/>
    <col min="11265" max="11265" width="7.42578125" style="7" customWidth="1"/>
    <col min="11266" max="11266" width="67.28515625" style="7" customWidth="1"/>
    <col min="11267" max="11267" width="13.85546875" style="7" customWidth="1"/>
    <col min="11268" max="11520" width="9.140625" style="7"/>
    <col min="11521" max="11521" width="7.42578125" style="7" customWidth="1"/>
    <col min="11522" max="11522" width="67.28515625" style="7" customWidth="1"/>
    <col min="11523" max="11523" width="13.85546875" style="7" customWidth="1"/>
    <col min="11524" max="11776" width="9.140625" style="7"/>
    <col min="11777" max="11777" width="7.42578125" style="7" customWidth="1"/>
    <col min="11778" max="11778" width="67.28515625" style="7" customWidth="1"/>
    <col min="11779" max="11779" width="13.85546875" style="7" customWidth="1"/>
    <col min="11780" max="12032" width="9.140625" style="7"/>
    <col min="12033" max="12033" width="7.42578125" style="7" customWidth="1"/>
    <col min="12034" max="12034" width="67.28515625" style="7" customWidth="1"/>
    <col min="12035" max="12035" width="13.85546875" style="7" customWidth="1"/>
    <col min="12036" max="12288" width="9.140625" style="7"/>
    <col min="12289" max="12289" width="7.42578125" style="7" customWidth="1"/>
    <col min="12290" max="12290" width="67.28515625" style="7" customWidth="1"/>
    <col min="12291" max="12291" width="13.85546875" style="7" customWidth="1"/>
    <col min="12292" max="12544" width="9.140625" style="7"/>
    <col min="12545" max="12545" width="7.42578125" style="7" customWidth="1"/>
    <col min="12546" max="12546" width="67.28515625" style="7" customWidth="1"/>
    <col min="12547" max="12547" width="13.85546875" style="7" customWidth="1"/>
    <col min="12548" max="12800" width="9.140625" style="7"/>
    <col min="12801" max="12801" width="7.42578125" style="7" customWidth="1"/>
    <col min="12802" max="12802" width="67.28515625" style="7" customWidth="1"/>
    <col min="12803" max="12803" width="13.85546875" style="7" customWidth="1"/>
    <col min="12804" max="13056" width="9.140625" style="7"/>
    <col min="13057" max="13057" width="7.42578125" style="7" customWidth="1"/>
    <col min="13058" max="13058" width="67.28515625" style="7" customWidth="1"/>
    <col min="13059" max="13059" width="13.85546875" style="7" customWidth="1"/>
    <col min="13060" max="13312" width="9.140625" style="7"/>
    <col min="13313" max="13313" width="7.42578125" style="7" customWidth="1"/>
    <col min="13314" max="13314" width="67.28515625" style="7" customWidth="1"/>
    <col min="13315" max="13315" width="13.85546875" style="7" customWidth="1"/>
    <col min="13316" max="13568" width="9.140625" style="7"/>
    <col min="13569" max="13569" width="7.42578125" style="7" customWidth="1"/>
    <col min="13570" max="13570" width="67.28515625" style="7" customWidth="1"/>
    <col min="13571" max="13571" width="13.85546875" style="7" customWidth="1"/>
    <col min="13572" max="13824" width="9.140625" style="7"/>
    <col min="13825" max="13825" width="7.42578125" style="7" customWidth="1"/>
    <col min="13826" max="13826" width="67.28515625" style="7" customWidth="1"/>
    <col min="13827" max="13827" width="13.85546875" style="7" customWidth="1"/>
    <col min="13828" max="14080" width="9.140625" style="7"/>
    <col min="14081" max="14081" width="7.42578125" style="7" customWidth="1"/>
    <col min="14082" max="14082" width="67.28515625" style="7" customWidth="1"/>
    <col min="14083" max="14083" width="13.85546875" style="7" customWidth="1"/>
    <col min="14084" max="14336" width="9.140625" style="7"/>
    <col min="14337" max="14337" width="7.42578125" style="7" customWidth="1"/>
    <col min="14338" max="14338" width="67.28515625" style="7" customWidth="1"/>
    <col min="14339" max="14339" width="13.85546875" style="7" customWidth="1"/>
    <col min="14340" max="14592" width="9.140625" style="7"/>
    <col min="14593" max="14593" width="7.42578125" style="7" customWidth="1"/>
    <col min="14594" max="14594" width="67.28515625" style="7" customWidth="1"/>
    <col min="14595" max="14595" width="13.85546875" style="7" customWidth="1"/>
    <col min="14596" max="14848" width="9.140625" style="7"/>
    <col min="14849" max="14849" width="7.42578125" style="7" customWidth="1"/>
    <col min="14850" max="14850" width="67.28515625" style="7" customWidth="1"/>
    <col min="14851" max="14851" width="13.85546875" style="7" customWidth="1"/>
    <col min="14852" max="15104" width="9.140625" style="7"/>
    <col min="15105" max="15105" width="7.42578125" style="7" customWidth="1"/>
    <col min="15106" max="15106" width="67.28515625" style="7" customWidth="1"/>
    <col min="15107" max="15107" width="13.85546875" style="7" customWidth="1"/>
    <col min="15108" max="15360" width="9.140625" style="7"/>
    <col min="15361" max="15361" width="7.42578125" style="7" customWidth="1"/>
    <col min="15362" max="15362" width="67.28515625" style="7" customWidth="1"/>
    <col min="15363" max="15363" width="13.85546875" style="7" customWidth="1"/>
    <col min="15364" max="15616" width="9.140625" style="7"/>
    <col min="15617" max="15617" width="7.42578125" style="7" customWidth="1"/>
    <col min="15618" max="15618" width="67.28515625" style="7" customWidth="1"/>
    <col min="15619" max="15619" width="13.85546875" style="7" customWidth="1"/>
    <col min="15620" max="15872" width="9.140625" style="7"/>
    <col min="15873" max="15873" width="7.42578125" style="7" customWidth="1"/>
    <col min="15874" max="15874" width="67.28515625" style="7" customWidth="1"/>
    <col min="15875" max="15875" width="13.85546875" style="7" customWidth="1"/>
    <col min="15876" max="16128" width="9.140625" style="7"/>
    <col min="16129" max="16129" width="7.42578125" style="7" customWidth="1"/>
    <col min="16130" max="16130" width="67.28515625" style="7" customWidth="1"/>
    <col min="16131" max="16131" width="13.85546875" style="7" customWidth="1"/>
    <col min="16132" max="16384" width="9.140625" style="7"/>
  </cols>
  <sheetData>
    <row r="1" spans="1:10" s="8" customFormat="1" ht="16.5" customHeight="1" x14ac:dyDescent="0.2">
      <c r="A1" s="4"/>
      <c r="B1" s="759" t="s">
        <v>338</v>
      </c>
      <c r="C1" s="759"/>
      <c r="D1" s="4"/>
      <c r="E1" s="7"/>
      <c r="F1" s="7"/>
      <c r="G1" s="4"/>
      <c r="H1" s="6"/>
      <c r="I1" s="755"/>
      <c r="J1" s="755"/>
    </row>
    <row r="2" spans="1:10" s="8" customFormat="1" ht="16.5" customHeight="1" x14ac:dyDescent="0.2">
      <c r="A2" s="756" t="s">
        <v>339</v>
      </c>
      <c r="B2" s="756"/>
      <c r="C2" s="756"/>
      <c r="D2" s="9"/>
      <c r="E2" s="9"/>
      <c r="F2" s="9"/>
      <c r="G2" s="10"/>
      <c r="H2" s="10"/>
      <c r="I2" s="10"/>
      <c r="J2" s="11"/>
    </row>
    <row r="3" spans="1:10" s="8" customFormat="1" ht="16.5" customHeight="1" x14ac:dyDescent="0.2">
      <c r="A3" s="756" t="s">
        <v>677</v>
      </c>
      <c r="B3" s="756"/>
      <c r="C3" s="756"/>
      <c r="D3" s="9"/>
      <c r="E3" s="9"/>
      <c r="F3" s="9"/>
      <c r="G3" s="10"/>
      <c r="H3" s="10"/>
      <c r="I3" s="10"/>
      <c r="J3" s="11"/>
    </row>
    <row r="4" spans="1:10" s="8" customFormat="1" ht="16.5" customHeight="1" thickBot="1" x14ac:dyDescent="0.25">
      <c r="A4" s="12"/>
      <c r="B4" s="13"/>
      <c r="C4" s="13"/>
      <c r="D4" s="13"/>
      <c r="E4" s="13"/>
      <c r="F4" s="13"/>
      <c r="G4" s="13"/>
      <c r="H4" s="13"/>
      <c r="I4" s="13"/>
      <c r="J4" s="11"/>
    </row>
    <row r="5" spans="1:10" s="15" customFormat="1" ht="33" customHeight="1" thickBot="1" x14ac:dyDescent="0.3">
      <c r="A5" s="328" t="s">
        <v>299</v>
      </c>
      <c r="B5" s="318" t="s">
        <v>340</v>
      </c>
      <c r="C5" s="320" t="s">
        <v>341</v>
      </c>
      <c r="D5" s="14"/>
      <c r="E5" s="14"/>
    </row>
    <row r="6" spans="1:10" s="16" customFormat="1" ht="16.5" customHeight="1" x14ac:dyDescent="0.25">
      <c r="A6" s="322">
        <v>1</v>
      </c>
      <c r="B6" s="22" t="s">
        <v>342</v>
      </c>
      <c r="C6" s="399">
        <v>17</v>
      </c>
      <c r="F6" s="403"/>
      <c r="G6" s="404"/>
    </row>
    <row r="7" spans="1:10" s="16" customFormat="1" ht="16.5" customHeight="1" x14ac:dyDescent="0.25">
      <c r="A7" s="323">
        <v>2</v>
      </c>
      <c r="B7" s="17" t="s">
        <v>343</v>
      </c>
      <c r="C7" s="325">
        <v>6</v>
      </c>
      <c r="F7" s="403"/>
      <c r="G7" s="405"/>
    </row>
    <row r="8" spans="1:10" s="16" customFormat="1" ht="16.5" customHeight="1" x14ac:dyDescent="0.25">
      <c r="A8" s="324">
        <v>3</v>
      </c>
      <c r="B8" s="18" t="s">
        <v>344</v>
      </c>
      <c r="C8" s="326">
        <v>4</v>
      </c>
      <c r="F8" s="403"/>
      <c r="G8" s="405"/>
    </row>
    <row r="9" spans="1:10" s="16" customFormat="1" ht="16.5" customHeight="1" x14ac:dyDescent="0.25">
      <c r="A9" s="323">
        <v>4</v>
      </c>
      <c r="B9" s="17" t="s">
        <v>345</v>
      </c>
      <c r="C9" s="325">
        <v>145</v>
      </c>
      <c r="F9" s="403"/>
      <c r="G9" s="406"/>
    </row>
    <row r="10" spans="1:10" s="16" customFormat="1" ht="16.5" customHeight="1" x14ac:dyDescent="0.25">
      <c r="A10" s="324">
        <v>5</v>
      </c>
      <c r="B10" s="18" t="s">
        <v>346</v>
      </c>
      <c r="C10" s="326">
        <v>110</v>
      </c>
      <c r="F10" s="403"/>
      <c r="G10" s="405"/>
    </row>
    <row r="11" spans="1:10" s="16" customFormat="1" ht="16.5" customHeight="1" x14ac:dyDescent="0.25">
      <c r="A11" s="323">
        <v>6</v>
      </c>
      <c r="B11" s="17" t="s">
        <v>347</v>
      </c>
      <c r="C11" s="325">
        <v>6</v>
      </c>
      <c r="F11" s="403"/>
      <c r="G11" s="405"/>
    </row>
    <row r="12" spans="1:10" s="16" customFormat="1" ht="16.5" customHeight="1" x14ac:dyDescent="0.25">
      <c r="A12" s="324">
        <v>7</v>
      </c>
      <c r="B12" s="18" t="s">
        <v>348</v>
      </c>
      <c r="C12" s="326">
        <v>178</v>
      </c>
      <c r="F12" s="403"/>
      <c r="G12" s="405"/>
    </row>
    <row r="13" spans="1:10" s="16" customFormat="1" ht="16.5" customHeight="1" x14ac:dyDescent="0.25">
      <c r="A13" s="323">
        <v>8</v>
      </c>
      <c r="B13" s="17" t="s">
        <v>349</v>
      </c>
      <c r="C13" s="325">
        <v>317</v>
      </c>
      <c r="F13" s="403"/>
      <c r="G13" s="405"/>
    </row>
    <row r="14" spans="1:10" s="16" customFormat="1" ht="16.5" customHeight="1" x14ac:dyDescent="0.25">
      <c r="A14" s="324">
        <v>9</v>
      </c>
      <c r="B14" s="18" t="s">
        <v>350</v>
      </c>
      <c r="C14" s="327">
        <v>134</v>
      </c>
      <c r="F14" s="403"/>
      <c r="G14" s="405"/>
    </row>
    <row r="15" spans="1:10" s="16" customFormat="1" ht="16.5" customHeight="1" x14ac:dyDescent="0.25">
      <c r="A15" s="323">
        <v>10</v>
      </c>
      <c r="B15" s="17" t="s">
        <v>351</v>
      </c>
      <c r="C15" s="325">
        <v>98</v>
      </c>
      <c r="F15" s="403"/>
      <c r="G15" s="406"/>
    </row>
    <row r="16" spans="1:10" s="16" customFormat="1" ht="16.5" customHeight="1" x14ac:dyDescent="0.25">
      <c r="A16" s="324">
        <v>11</v>
      </c>
      <c r="B16" s="18" t="s">
        <v>352</v>
      </c>
      <c r="C16" s="326">
        <v>106</v>
      </c>
      <c r="F16" s="403"/>
      <c r="G16" s="405"/>
    </row>
    <row r="17" spans="1:10" s="16" customFormat="1" ht="16.5" customHeight="1" x14ac:dyDescent="0.25">
      <c r="A17" s="323">
        <v>12</v>
      </c>
      <c r="B17" s="17" t="s">
        <v>353</v>
      </c>
      <c r="C17" s="325">
        <v>53</v>
      </c>
      <c r="F17" s="403"/>
      <c r="G17" s="405"/>
    </row>
    <row r="18" spans="1:10" s="16" customFormat="1" ht="16.5" customHeight="1" x14ac:dyDescent="0.25">
      <c r="A18" s="400">
        <v>13</v>
      </c>
      <c r="B18" s="401" t="s">
        <v>554</v>
      </c>
      <c r="C18" s="402">
        <v>297</v>
      </c>
      <c r="F18" s="403"/>
      <c r="G18" s="405"/>
    </row>
    <row r="19" spans="1:10" s="16" customFormat="1" ht="16.5" customHeight="1" thickBot="1" x14ac:dyDescent="0.3">
      <c r="A19" s="389">
        <v>14</v>
      </c>
      <c r="B19" s="390" t="s">
        <v>354</v>
      </c>
      <c r="C19" s="391">
        <v>165</v>
      </c>
      <c r="F19" s="403"/>
      <c r="G19" s="405"/>
    </row>
    <row r="20" spans="1:10" ht="20.25" customHeight="1" thickBot="1" x14ac:dyDescent="0.3">
      <c r="A20" s="757" t="s">
        <v>268</v>
      </c>
      <c r="B20" s="760"/>
      <c r="C20" s="329">
        <v>1636</v>
      </c>
      <c r="F20" s="403"/>
      <c r="G20" s="406"/>
    </row>
    <row r="21" spans="1:10" ht="15" x14ac:dyDescent="0.25">
      <c r="F21" s="403"/>
      <c r="G21" s="405"/>
    </row>
    <row r="22" spans="1:10" ht="15" x14ac:dyDescent="0.25">
      <c r="F22" s="403"/>
      <c r="G22" s="406"/>
    </row>
    <row r="28" spans="1:10" s="21" customFormat="1" x14ac:dyDescent="0.2">
      <c r="A28" s="7"/>
      <c r="B28" s="20"/>
      <c r="C28" s="7"/>
      <c r="D28" s="7"/>
      <c r="E28" s="7"/>
      <c r="F28" s="7"/>
      <c r="G28" s="7"/>
      <c r="H28" s="7"/>
      <c r="I28" s="7"/>
      <c r="J28" s="7"/>
    </row>
  </sheetData>
  <mergeCells count="5">
    <mergeCell ref="B1:C1"/>
    <mergeCell ref="I1:J1"/>
    <mergeCell ref="A2:C2"/>
    <mergeCell ref="A3:C3"/>
    <mergeCell ref="A20:B20"/>
  </mergeCells>
  <printOptions horizontalCentered="1"/>
  <pageMargins left="0.98425196850393704" right="0.39370078740157483" top="0.39370078740157483" bottom="0.39370078740157483" header="0" footer="0"/>
  <pageSetup paperSize="9" scale="99" fitToHeight="0"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195"/>
  <sheetViews>
    <sheetView view="pageBreakPreview" zoomScaleNormal="85" zoomScaleSheetLayoutView="100" workbookViewId="0">
      <pane ySplit="6" topLeftCell="A74" activePane="bottomLeft" state="frozen"/>
      <selection activeCell="K16" sqref="K16"/>
      <selection pane="bottomLeft" activeCell="K16" sqref="K16"/>
    </sheetView>
  </sheetViews>
  <sheetFormatPr defaultColWidth="4.7109375" defaultRowHeight="12.75" x14ac:dyDescent="0.2"/>
  <cols>
    <col min="1" max="1" width="8.7109375" style="27" customWidth="1"/>
    <col min="2" max="2" width="55.28515625" style="28" customWidth="1"/>
    <col min="3" max="4" width="9.42578125" style="29" customWidth="1"/>
    <col min="5" max="6" width="9.42578125" style="7" customWidth="1"/>
    <col min="7" max="7" width="9.140625" style="7" customWidth="1"/>
    <col min="8" max="8" width="10.28515625" style="7" customWidth="1"/>
    <col min="9" max="255" width="9.140625" style="7" customWidth="1"/>
    <col min="256" max="256" width="4.7109375" style="7"/>
    <col min="257" max="257" width="8.7109375" style="7" customWidth="1"/>
    <col min="258" max="258" width="51.7109375" style="7" customWidth="1"/>
    <col min="259" max="260" width="14.5703125" style="7" customWidth="1"/>
    <col min="261" max="511" width="9.140625" style="7" customWidth="1"/>
    <col min="512" max="512" width="4.7109375" style="7"/>
    <col min="513" max="513" width="8.7109375" style="7" customWidth="1"/>
    <col min="514" max="514" width="51.7109375" style="7" customWidth="1"/>
    <col min="515" max="516" width="14.5703125" style="7" customWidth="1"/>
    <col min="517" max="767" width="9.140625" style="7" customWidth="1"/>
    <col min="768" max="768" width="4.7109375" style="7"/>
    <col min="769" max="769" width="8.7109375" style="7" customWidth="1"/>
    <col min="770" max="770" width="51.7109375" style="7" customWidth="1"/>
    <col min="771" max="772" width="14.5703125" style="7" customWidth="1"/>
    <col min="773" max="1023" width="9.140625" style="7" customWidth="1"/>
    <col min="1024" max="1024" width="4.7109375" style="7"/>
    <col min="1025" max="1025" width="8.7109375" style="7" customWidth="1"/>
    <col min="1026" max="1026" width="51.7109375" style="7" customWidth="1"/>
    <col min="1027" max="1028" width="14.5703125" style="7" customWidth="1"/>
    <col min="1029" max="1279" width="9.140625" style="7" customWidth="1"/>
    <col min="1280" max="1280" width="4.7109375" style="7"/>
    <col min="1281" max="1281" width="8.7109375" style="7" customWidth="1"/>
    <col min="1282" max="1282" width="51.7109375" style="7" customWidth="1"/>
    <col min="1283" max="1284" width="14.5703125" style="7" customWidth="1"/>
    <col min="1285" max="1535" width="9.140625" style="7" customWidth="1"/>
    <col min="1536" max="1536" width="4.7109375" style="7"/>
    <col min="1537" max="1537" width="8.7109375" style="7" customWidth="1"/>
    <col min="1538" max="1538" width="51.7109375" style="7" customWidth="1"/>
    <col min="1539" max="1540" width="14.5703125" style="7" customWidth="1"/>
    <col min="1541" max="1791" width="9.140625" style="7" customWidth="1"/>
    <col min="1792" max="1792" width="4.7109375" style="7"/>
    <col min="1793" max="1793" width="8.7109375" style="7" customWidth="1"/>
    <col min="1794" max="1794" width="51.7109375" style="7" customWidth="1"/>
    <col min="1795" max="1796" width="14.5703125" style="7" customWidth="1"/>
    <col min="1797" max="2047" width="9.140625" style="7" customWidth="1"/>
    <col min="2048" max="2048" width="4.7109375" style="7"/>
    <col min="2049" max="2049" width="8.7109375" style="7" customWidth="1"/>
    <col min="2050" max="2050" width="51.7109375" style="7" customWidth="1"/>
    <col min="2051" max="2052" width="14.5703125" style="7" customWidth="1"/>
    <col min="2053" max="2303" width="9.140625" style="7" customWidth="1"/>
    <col min="2304" max="2304" width="4.7109375" style="7"/>
    <col min="2305" max="2305" width="8.7109375" style="7" customWidth="1"/>
    <col min="2306" max="2306" width="51.7109375" style="7" customWidth="1"/>
    <col min="2307" max="2308" width="14.5703125" style="7" customWidth="1"/>
    <col min="2309" max="2559" width="9.140625" style="7" customWidth="1"/>
    <col min="2560" max="2560" width="4.7109375" style="7"/>
    <col min="2561" max="2561" width="8.7109375" style="7" customWidth="1"/>
    <col min="2562" max="2562" width="51.7109375" style="7" customWidth="1"/>
    <col min="2563" max="2564" width="14.5703125" style="7" customWidth="1"/>
    <col min="2565" max="2815" width="9.140625" style="7" customWidth="1"/>
    <col min="2816" max="2816" width="4.7109375" style="7"/>
    <col min="2817" max="2817" width="8.7109375" style="7" customWidth="1"/>
    <col min="2818" max="2818" width="51.7109375" style="7" customWidth="1"/>
    <col min="2819" max="2820" width="14.5703125" style="7" customWidth="1"/>
    <col min="2821" max="3071" width="9.140625" style="7" customWidth="1"/>
    <col min="3072" max="3072" width="4.7109375" style="7"/>
    <col min="3073" max="3073" width="8.7109375" style="7" customWidth="1"/>
    <col min="3074" max="3074" width="51.7109375" style="7" customWidth="1"/>
    <col min="3075" max="3076" width="14.5703125" style="7" customWidth="1"/>
    <col min="3077" max="3327" width="9.140625" style="7" customWidth="1"/>
    <col min="3328" max="3328" width="4.7109375" style="7"/>
    <col min="3329" max="3329" width="8.7109375" style="7" customWidth="1"/>
    <col min="3330" max="3330" width="51.7109375" style="7" customWidth="1"/>
    <col min="3331" max="3332" width="14.5703125" style="7" customWidth="1"/>
    <col min="3333" max="3583" width="9.140625" style="7" customWidth="1"/>
    <col min="3584" max="3584" width="4.7109375" style="7"/>
    <col min="3585" max="3585" width="8.7109375" style="7" customWidth="1"/>
    <col min="3586" max="3586" width="51.7109375" style="7" customWidth="1"/>
    <col min="3587" max="3588" width="14.5703125" style="7" customWidth="1"/>
    <col min="3589" max="3839" width="9.140625" style="7" customWidth="1"/>
    <col min="3840" max="3840" width="4.7109375" style="7"/>
    <col min="3841" max="3841" width="8.7109375" style="7" customWidth="1"/>
    <col min="3842" max="3842" width="51.7109375" style="7" customWidth="1"/>
    <col min="3843" max="3844" width="14.5703125" style="7" customWidth="1"/>
    <col min="3845" max="4095" width="9.140625" style="7" customWidth="1"/>
    <col min="4096" max="4096" width="4.7109375" style="7"/>
    <col min="4097" max="4097" width="8.7109375" style="7" customWidth="1"/>
    <col min="4098" max="4098" width="51.7109375" style="7" customWidth="1"/>
    <col min="4099" max="4100" width="14.5703125" style="7" customWidth="1"/>
    <col min="4101" max="4351" width="9.140625" style="7" customWidth="1"/>
    <col min="4352" max="4352" width="4.7109375" style="7"/>
    <col min="4353" max="4353" width="8.7109375" style="7" customWidth="1"/>
    <col min="4354" max="4354" width="51.7109375" style="7" customWidth="1"/>
    <col min="4355" max="4356" width="14.5703125" style="7" customWidth="1"/>
    <col min="4357" max="4607" width="9.140625" style="7" customWidth="1"/>
    <col min="4608" max="4608" width="4.7109375" style="7"/>
    <col min="4609" max="4609" width="8.7109375" style="7" customWidth="1"/>
    <col min="4610" max="4610" width="51.7109375" style="7" customWidth="1"/>
    <col min="4611" max="4612" width="14.5703125" style="7" customWidth="1"/>
    <col min="4613" max="4863" width="9.140625" style="7" customWidth="1"/>
    <col min="4864" max="4864" width="4.7109375" style="7"/>
    <col min="4865" max="4865" width="8.7109375" style="7" customWidth="1"/>
    <col min="4866" max="4866" width="51.7109375" style="7" customWidth="1"/>
    <col min="4867" max="4868" width="14.5703125" style="7" customWidth="1"/>
    <col min="4869" max="5119" width="9.140625" style="7" customWidth="1"/>
    <col min="5120" max="5120" width="4.7109375" style="7"/>
    <col min="5121" max="5121" width="8.7109375" style="7" customWidth="1"/>
    <col min="5122" max="5122" width="51.7109375" style="7" customWidth="1"/>
    <col min="5123" max="5124" width="14.5703125" style="7" customWidth="1"/>
    <col min="5125" max="5375" width="9.140625" style="7" customWidth="1"/>
    <col min="5376" max="5376" width="4.7109375" style="7"/>
    <col min="5377" max="5377" width="8.7109375" style="7" customWidth="1"/>
    <col min="5378" max="5378" width="51.7109375" style="7" customWidth="1"/>
    <col min="5379" max="5380" width="14.5703125" style="7" customWidth="1"/>
    <col min="5381" max="5631" width="9.140625" style="7" customWidth="1"/>
    <col min="5632" max="5632" width="4.7109375" style="7"/>
    <col min="5633" max="5633" width="8.7109375" style="7" customWidth="1"/>
    <col min="5634" max="5634" width="51.7109375" style="7" customWidth="1"/>
    <col min="5635" max="5636" width="14.5703125" style="7" customWidth="1"/>
    <col min="5637" max="5887" width="9.140625" style="7" customWidth="1"/>
    <col min="5888" max="5888" width="4.7109375" style="7"/>
    <col min="5889" max="5889" width="8.7109375" style="7" customWidth="1"/>
    <col min="5890" max="5890" width="51.7109375" style="7" customWidth="1"/>
    <col min="5891" max="5892" width="14.5703125" style="7" customWidth="1"/>
    <col min="5893" max="6143" width="9.140625" style="7" customWidth="1"/>
    <col min="6144" max="6144" width="4.7109375" style="7"/>
    <col min="6145" max="6145" width="8.7109375" style="7" customWidth="1"/>
    <col min="6146" max="6146" width="51.7109375" style="7" customWidth="1"/>
    <col min="6147" max="6148" width="14.5703125" style="7" customWidth="1"/>
    <col min="6149" max="6399" width="9.140625" style="7" customWidth="1"/>
    <col min="6400" max="6400" width="4.7109375" style="7"/>
    <col min="6401" max="6401" width="8.7109375" style="7" customWidth="1"/>
    <col min="6402" max="6402" width="51.7109375" style="7" customWidth="1"/>
    <col min="6403" max="6404" width="14.5703125" style="7" customWidth="1"/>
    <col min="6405" max="6655" width="9.140625" style="7" customWidth="1"/>
    <col min="6656" max="6656" width="4.7109375" style="7"/>
    <col min="6657" max="6657" width="8.7109375" style="7" customWidth="1"/>
    <col min="6658" max="6658" width="51.7109375" style="7" customWidth="1"/>
    <col min="6659" max="6660" width="14.5703125" style="7" customWidth="1"/>
    <col min="6661" max="6911" width="9.140625" style="7" customWidth="1"/>
    <col min="6912" max="6912" width="4.7109375" style="7"/>
    <col min="6913" max="6913" width="8.7109375" style="7" customWidth="1"/>
    <col min="6914" max="6914" width="51.7109375" style="7" customWidth="1"/>
    <col min="6915" max="6916" width="14.5703125" style="7" customWidth="1"/>
    <col min="6917" max="7167" width="9.140625" style="7" customWidth="1"/>
    <col min="7168" max="7168" width="4.7109375" style="7"/>
    <col min="7169" max="7169" width="8.7109375" style="7" customWidth="1"/>
    <col min="7170" max="7170" width="51.7109375" style="7" customWidth="1"/>
    <col min="7171" max="7172" width="14.5703125" style="7" customWidth="1"/>
    <col min="7173" max="7423" width="9.140625" style="7" customWidth="1"/>
    <col min="7424" max="7424" width="4.7109375" style="7"/>
    <col min="7425" max="7425" width="8.7109375" style="7" customWidth="1"/>
    <col min="7426" max="7426" width="51.7109375" style="7" customWidth="1"/>
    <col min="7427" max="7428" width="14.5703125" style="7" customWidth="1"/>
    <col min="7429" max="7679" width="9.140625" style="7" customWidth="1"/>
    <col min="7680" max="7680" width="4.7109375" style="7"/>
    <col min="7681" max="7681" width="8.7109375" style="7" customWidth="1"/>
    <col min="7682" max="7682" width="51.7109375" style="7" customWidth="1"/>
    <col min="7683" max="7684" width="14.5703125" style="7" customWidth="1"/>
    <col min="7685" max="7935" width="9.140625" style="7" customWidth="1"/>
    <col min="7936" max="7936" width="4.7109375" style="7"/>
    <col min="7937" max="7937" width="8.7109375" style="7" customWidth="1"/>
    <col min="7938" max="7938" width="51.7109375" style="7" customWidth="1"/>
    <col min="7939" max="7940" width="14.5703125" style="7" customWidth="1"/>
    <col min="7941" max="8191" width="9.140625" style="7" customWidth="1"/>
    <col min="8192" max="8192" width="4.7109375" style="7"/>
    <col min="8193" max="8193" width="8.7109375" style="7" customWidth="1"/>
    <col min="8194" max="8194" width="51.7109375" style="7" customWidth="1"/>
    <col min="8195" max="8196" width="14.5703125" style="7" customWidth="1"/>
    <col min="8197" max="8447" width="9.140625" style="7" customWidth="1"/>
    <col min="8448" max="8448" width="4.7109375" style="7"/>
    <col min="8449" max="8449" width="8.7109375" style="7" customWidth="1"/>
    <col min="8450" max="8450" width="51.7109375" style="7" customWidth="1"/>
    <col min="8451" max="8452" width="14.5703125" style="7" customWidth="1"/>
    <col min="8453" max="8703" width="9.140625" style="7" customWidth="1"/>
    <col min="8704" max="8704" width="4.7109375" style="7"/>
    <col min="8705" max="8705" width="8.7109375" style="7" customWidth="1"/>
    <col min="8706" max="8706" width="51.7109375" style="7" customWidth="1"/>
    <col min="8707" max="8708" width="14.5703125" style="7" customWidth="1"/>
    <col min="8709" max="8959" width="9.140625" style="7" customWidth="1"/>
    <col min="8960" max="8960" width="4.7109375" style="7"/>
    <col min="8961" max="8961" width="8.7109375" style="7" customWidth="1"/>
    <col min="8962" max="8962" width="51.7109375" style="7" customWidth="1"/>
    <col min="8963" max="8964" width="14.5703125" style="7" customWidth="1"/>
    <col min="8965" max="9215" width="9.140625" style="7" customWidth="1"/>
    <col min="9216" max="9216" width="4.7109375" style="7"/>
    <col min="9217" max="9217" width="8.7109375" style="7" customWidth="1"/>
    <col min="9218" max="9218" width="51.7109375" style="7" customWidth="1"/>
    <col min="9219" max="9220" width="14.5703125" style="7" customWidth="1"/>
    <col min="9221" max="9471" width="9.140625" style="7" customWidth="1"/>
    <col min="9472" max="9472" width="4.7109375" style="7"/>
    <col min="9473" max="9473" width="8.7109375" style="7" customWidth="1"/>
    <col min="9474" max="9474" width="51.7109375" style="7" customWidth="1"/>
    <col min="9475" max="9476" width="14.5703125" style="7" customWidth="1"/>
    <col min="9477" max="9727" width="9.140625" style="7" customWidth="1"/>
    <col min="9728" max="9728" width="4.7109375" style="7"/>
    <col min="9729" max="9729" width="8.7109375" style="7" customWidth="1"/>
    <col min="9730" max="9730" width="51.7109375" style="7" customWidth="1"/>
    <col min="9731" max="9732" width="14.5703125" style="7" customWidth="1"/>
    <col min="9733" max="9983" width="9.140625" style="7" customWidth="1"/>
    <col min="9984" max="9984" width="4.7109375" style="7"/>
    <col min="9985" max="9985" width="8.7109375" style="7" customWidth="1"/>
    <col min="9986" max="9986" width="51.7109375" style="7" customWidth="1"/>
    <col min="9987" max="9988" width="14.5703125" style="7" customWidth="1"/>
    <col min="9989" max="10239" width="9.140625" style="7" customWidth="1"/>
    <col min="10240" max="10240" width="4.7109375" style="7"/>
    <col min="10241" max="10241" width="8.7109375" style="7" customWidth="1"/>
    <col min="10242" max="10242" width="51.7109375" style="7" customWidth="1"/>
    <col min="10243" max="10244" width="14.5703125" style="7" customWidth="1"/>
    <col min="10245" max="10495" width="9.140625" style="7" customWidth="1"/>
    <col min="10496" max="10496" width="4.7109375" style="7"/>
    <col min="10497" max="10497" width="8.7109375" style="7" customWidth="1"/>
    <col min="10498" max="10498" width="51.7109375" style="7" customWidth="1"/>
    <col min="10499" max="10500" width="14.5703125" style="7" customWidth="1"/>
    <col min="10501" max="10751" width="9.140625" style="7" customWidth="1"/>
    <col min="10752" max="10752" width="4.7109375" style="7"/>
    <col min="10753" max="10753" width="8.7109375" style="7" customWidth="1"/>
    <col min="10754" max="10754" width="51.7109375" style="7" customWidth="1"/>
    <col min="10755" max="10756" width="14.5703125" style="7" customWidth="1"/>
    <col min="10757" max="11007" width="9.140625" style="7" customWidth="1"/>
    <col min="11008" max="11008" width="4.7109375" style="7"/>
    <col min="11009" max="11009" width="8.7109375" style="7" customWidth="1"/>
    <col min="11010" max="11010" width="51.7109375" style="7" customWidth="1"/>
    <col min="11011" max="11012" width="14.5703125" style="7" customWidth="1"/>
    <col min="11013" max="11263" width="9.140625" style="7" customWidth="1"/>
    <col min="11264" max="11264" width="4.7109375" style="7"/>
    <col min="11265" max="11265" width="8.7109375" style="7" customWidth="1"/>
    <col min="11266" max="11266" width="51.7109375" style="7" customWidth="1"/>
    <col min="11267" max="11268" width="14.5703125" style="7" customWidth="1"/>
    <col min="11269" max="11519" width="9.140625" style="7" customWidth="1"/>
    <col min="11520" max="11520" width="4.7109375" style="7"/>
    <col min="11521" max="11521" width="8.7109375" style="7" customWidth="1"/>
    <col min="11522" max="11522" width="51.7109375" style="7" customWidth="1"/>
    <col min="11523" max="11524" width="14.5703125" style="7" customWidth="1"/>
    <col min="11525" max="11775" width="9.140625" style="7" customWidth="1"/>
    <col min="11776" max="11776" width="4.7109375" style="7"/>
    <col min="11777" max="11777" width="8.7109375" style="7" customWidth="1"/>
    <col min="11778" max="11778" width="51.7109375" style="7" customWidth="1"/>
    <col min="11779" max="11780" width="14.5703125" style="7" customWidth="1"/>
    <col min="11781" max="12031" width="9.140625" style="7" customWidth="1"/>
    <col min="12032" max="12032" width="4.7109375" style="7"/>
    <col min="12033" max="12033" width="8.7109375" style="7" customWidth="1"/>
    <col min="12034" max="12034" width="51.7109375" style="7" customWidth="1"/>
    <col min="12035" max="12036" width="14.5703125" style="7" customWidth="1"/>
    <col min="12037" max="12287" width="9.140625" style="7" customWidth="1"/>
    <col min="12288" max="12288" width="4.7109375" style="7"/>
    <col min="12289" max="12289" width="8.7109375" style="7" customWidth="1"/>
    <col min="12290" max="12290" width="51.7109375" style="7" customWidth="1"/>
    <col min="12291" max="12292" width="14.5703125" style="7" customWidth="1"/>
    <col min="12293" max="12543" width="9.140625" style="7" customWidth="1"/>
    <col min="12544" max="12544" width="4.7109375" style="7"/>
    <col min="12545" max="12545" width="8.7109375" style="7" customWidth="1"/>
    <col min="12546" max="12546" width="51.7109375" style="7" customWidth="1"/>
    <col min="12547" max="12548" width="14.5703125" style="7" customWidth="1"/>
    <col min="12549" max="12799" width="9.140625" style="7" customWidth="1"/>
    <col min="12800" max="12800" width="4.7109375" style="7"/>
    <col min="12801" max="12801" width="8.7109375" style="7" customWidth="1"/>
    <col min="12802" max="12802" width="51.7109375" style="7" customWidth="1"/>
    <col min="12803" max="12804" width="14.5703125" style="7" customWidth="1"/>
    <col min="12805" max="13055" width="9.140625" style="7" customWidth="1"/>
    <col min="13056" max="13056" width="4.7109375" style="7"/>
    <col min="13057" max="13057" width="8.7109375" style="7" customWidth="1"/>
    <col min="13058" max="13058" width="51.7109375" style="7" customWidth="1"/>
    <col min="13059" max="13060" width="14.5703125" style="7" customWidth="1"/>
    <col min="13061" max="13311" width="9.140625" style="7" customWidth="1"/>
    <col min="13312" max="13312" width="4.7109375" style="7"/>
    <col min="13313" max="13313" width="8.7109375" style="7" customWidth="1"/>
    <col min="13314" max="13314" width="51.7109375" style="7" customWidth="1"/>
    <col min="13315" max="13316" width="14.5703125" style="7" customWidth="1"/>
    <col min="13317" max="13567" width="9.140625" style="7" customWidth="1"/>
    <col min="13568" max="13568" width="4.7109375" style="7"/>
    <col min="13569" max="13569" width="8.7109375" style="7" customWidth="1"/>
    <col min="13570" max="13570" width="51.7109375" style="7" customWidth="1"/>
    <col min="13571" max="13572" width="14.5703125" style="7" customWidth="1"/>
    <col min="13573" max="13823" width="9.140625" style="7" customWidth="1"/>
    <col min="13824" max="13824" width="4.7109375" style="7"/>
    <col min="13825" max="13825" width="8.7109375" style="7" customWidth="1"/>
    <col min="13826" max="13826" width="51.7109375" style="7" customWidth="1"/>
    <col min="13827" max="13828" width="14.5703125" style="7" customWidth="1"/>
    <col min="13829" max="14079" width="9.140625" style="7" customWidth="1"/>
    <col min="14080" max="14080" width="4.7109375" style="7"/>
    <col min="14081" max="14081" width="8.7109375" style="7" customWidth="1"/>
    <col min="14082" max="14082" width="51.7109375" style="7" customWidth="1"/>
    <col min="14083" max="14084" width="14.5703125" style="7" customWidth="1"/>
    <col min="14085" max="14335" width="9.140625" style="7" customWidth="1"/>
    <col min="14336" max="14336" width="4.7109375" style="7"/>
    <col min="14337" max="14337" width="8.7109375" style="7" customWidth="1"/>
    <col min="14338" max="14338" width="51.7109375" style="7" customWidth="1"/>
    <col min="14339" max="14340" width="14.5703125" style="7" customWidth="1"/>
    <col min="14341" max="14591" width="9.140625" style="7" customWidth="1"/>
    <col min="14592" max="14592" width="4.7109375" style="7"/>
    <col min="14593" max="14593" width="8.7109375" style="7" customWidth="1"/>
    <col min="14594" max="14594" width="51.7109375" style="7" customWidth="1"/>
    <col min="14595" max="14596" width="14.5703125" style="7" customWidth="1"/>
    <col min="14597" max="14847" width="9.140625" style="7" customWidth="1"/>
    <col min="14848" max="14848" width="4.7109375" style="7"/>
    <col min="14849" max="14849" width="8.7109375" style="7" customWidth="1"/>
    <col min="14850" max="14850" width="51.7109375" style="7" customWidth="1"/>
    <col min="14851" max="14852" width="14.5703125" style="7" customWidth="1"/>
    <col min="14853" max="15103" width="9.140625" style="7" customWidth="1"/>
    <col min="15104" max="15104" width="4.7109375" style="7"/>
    <col min="15105" max="15105" width="8.7109375" style="7" customWidth="1"/>
    <col min="15106" max="15106" width="51.7109375" style="7" customWidth="1"/>
    <col min="15107" max="15108" width="14.5703125" style="7" customWidth="1"/>
    <col min="15109" max="15359" width="9.140625" style="7" customWidth="1"/>
    <col min="15360" max="15360" width="4.7109375" style="7"/>
    <col min="15361" max="15361" width="8.7109375" style="7" customWidth="1"/>
    <col min="15362" max="15362" width="51.7109375" style="7" customWidth="1"/>
    <col min="15363" max="15364" width="14.5703125" style="7" customWidth="1"/>
    <col min="15365" max="15615" width="9.140625" style="7" customWidth="1"/>
    <col min="15616" max="15616" width="4.7109375" style="7"/>
    <col min="15617" max="15617" width="8.7109375" style="7" customWidth="1"/>
    <col min="15618" max="15618" width="51.7109375" style="7" customWidth="1"/>
    <col min="15619" max="15620" width="14.5703125" style="7" customWidth="1"/>
    <col min="15621" max="15871" width="9.140625" style="7" customWidth="1"/>
    <col min="15872" max="15872" width="4.7109375" style="7"/>
    <col min="15873" max="15873" width="8.7109375" style="7" customWidth="1"/>
    <col min="15874" max="15874" width="51.7109375" style="7" customWidth="1"/>
    <col min="15875" max="15876" width="14.5703125" style="7" customWidth="1"/>
    <col min="15877" max="16127" width="9.140625" style="7" customWidth="1"/>
    <col min="16128" max="16128" width="4.7109375" style="7"/>
    <col min="16129" max="16129" width="8.7109375" style="7" customWidth="1"/>
    <col min="16130" max="16130" width="51.7109375" style="7" customWidth="1"/>
    <col min="16131" max="16132" width="14.5703125" style="7" customWidth="1"/>
    <col min="16133" max="16383" width="9.140625" style="7" customWidth="1"/>
    <col min="16384" max="16384" width="4.7109375" style="7"/>
  </cols>
  <sheetData>
    <row r="1" spans="1:6" ht="16.5" customHeight="1" x14ac:dyDescent="0.2">
      <c r="A1" s="23"/>
      <c r="B1" s="24"/>
      <c r="E1" s="761" t="s">
        <v>355</v>
      </c>
      <c r="F1" s="761"/>
    </row>
    <row r="2" spans="1:6" ht="44.25" customHeight="1" x14ac:dyDescent="0.2">
      <c r="A2" s="762" t="s">
        <v>678</v>
      </c>
      <c r="B2" s="762"/>
      <c r="C2" s="762"/>
      <c r="D2" s="762"/>
      <c r="E2" s="762"/>
      <c r="F2" s="762"/>
    </row>
    <row r="3" spans="1:6" ht="15.75" customHeight="1" x14ac:dyDescent="0.2">
      <c r="A3" s="762"/>
      <c r="B3" s="762"/>
      <c r="C3" s="762"/>
      <c r="D3" s="762"/>
      <c r="E3" s="762"/>
      <c r="F3" s="762"/>
    </row>
    <row r="4" spans="1:6" ht="16.5" thickBot="1" x14ac:dyDescent="0.25">
      <c r="A4" s="482"/>
      <c r="B4" s="482"/>
      <c r="C4" s="482"/>
      <c r="D4" s="482"/>
    </row>
    <row r="5" spans="1:6" ht="40.5" customHeight="1" x14ac:dyDescent="0.2">
      <c r="A5" s="765" t="s">
        <v>2</v>
      </c>
      <c r="B5" s="767" t="s">
        <v>356</v>
      </c>
      <c r="C5" s="330" t="s">
        <v>289</v>
      </c>
      <c r="D5" s="330" t="s">
        <v>316</v>
      </c>
      <c r="E5" s="330" t="s">
        <v>536</v>
      </c>
      <c r="F5" s="483" t="s">
        <v>576</v>
      </c>
    </row>
    <row r="6" spans="1:6" ht="21" customHeight="1" x14ac:dyDescent="0.2">
      <c r="A6" s="766"/>
      <c r="B6" s="768"/>
      <c r="C6" s="485" t="s">
        <v>299</v>
      </c>
      <c r="D6" s="485" t="s">
        <v>299</v>
      </c>
      <c r="E6" s="485" t="s">
        <v>299</v>
      </c>
      <c r="F6" s="486" t="s">
        <v>299</v>
      </c>
    </row>
    <row r="7" spans="1:6" s="15" customFormat="1" x14ac:dyDescent="0.25">
      <c r="A7" s="678" t="s">
        <v>16</v>
      </c>
      <c r="B7" s="675" t="s">
        <v>17</v>
      </c>
      <c r="C7" s="50"/>
      <c r="D7" s="50">
        <v>11</v>
      </c>
      <c r="E7" s="50"/>
      <c r="F7" s="50">
        <v>11</v>
      </c>
    </row>
    <row r="8" spans="1:6" s="15" customFormat="1" x14ac:dyDescent="0.25">
      <c r="A8" s="677" t="s">
        <v>18</v>
      </c>
      <c r="B8" s="676" t="s">
        <v>19</v>
      </c>
      <c r="C8" s="53">
        <v>3</v>
      </c>
      <c r="D8" s="53">
        <v>13</v>
      </c>
      <c r="E8" s="53"/>
      <c r="F8" s="53">
        <v>16</v>
      </c>
    </row>
    <row r="9" spans="1:6" s="15" customFormat="1" x14ac:dyDescent="0.25">
      <c r="A9" s="678" t="s">
        <v>20</v>
      </c>
      <c r="B9" s="675" t="s">
        <v>21</v>
      </c>
      <c r="C9" s="50">
        <v>5</v>
      </c>
      <c r="D9" s="50">
        <v>16</v>
      </c>
      <c r="E9" s="50"/>
      <c r="F9" s="50">
        <v>21</v>
      </c>
    </row>
    <row r="10" spans="1:6" s="15" customFormat="1" x14ac:dyDescent="0.25">
      <c r="A10" s="677" t="s">
        <v>22</v>
      </c>
      <c r="B10" s="676" t="s">
        <v>23</v>
      </c>
      <c r="C10" s="53"/>
      <c r="D10" s="53">
        <v>1</v>
      </c>
      <c r="E10" s="53"/>
      <c r="F10" s="53">
        <v>1</v>
      </c>
    </row>
    <row r="11" spans="1:6" s="15" customFormat="1" x14ac:dyDescent="0.25">
      <c r="A11" s="678" t="s">
        <v>24</v>
      </c>
      <c r="B11" s="675" t="s">
        <v>25</v>
      </c>
      <c r="C11" s="50"/>
      <c r="D11" s="50">
        <v>3</v>
      </c>
      <c r="E11" s="50"/>
      <c r="F11" s="50">
        <v>3</v>
      </c>
    </row>
    <row r="12" spans="1:6" s="15" customFormat="1" x14ac:dyDescent="0.25">
      <c r="A12" s="677" t="s">
        <v>26</v>
      </c>
      <c r="B12" s="676" t="s">
        <v>27</v>
      </c>
      <c r="C12" s="53">
        <v>21</v>
      </c>
      <c r="D12" s="53">
        <v>70</v>
      </c>
      <c r="E12" s="53"/>
      <c r="F12" s="53">
        <v>91</v>
      </c>
    </row>
    <row r="13" spans="1:6" s="15" customFormat="1" x14ac:dyDescent="0.25">
      <c r="A13" s="678" t="s">
        <v>28</v>
      </c>
      <c r="B13" s="675" t="s">
        <v>29</v>
      </c>
      <c r="C13" s="50">
        <v>38</v>
      </c>
      <c r="D13" s="50">
        <v>95</v>
      </c>
      <c r="E13" s="50"/>
      <c r="F13" s="50">
        <v>133</v>
      </c>
    </row>
    <row r="14" spans="1:6" s="15" customFormat="1" x14ac:dyDescent="0.25">
      <c r="A14" s="677" t="s">
        <v>30</v>
      </c>
      <c r="B14" s="676" t="s">
        <v>31</v>
      </c>
      <c r="C14" s="53">
        <v>2</v>
      </c>
      <c r="D14" s="53">
        <v>3</v>
      </c>
      <c r="E14" s="53"/>
      <c r="F14" s="53">
        <v>5</v>
      </c>
    </row>
    <row r="15" spans="1:6" s="15" customFormat="1" x14ac:dyDescent="0.25">
      <c r="A15" s="678" t="s">
        <v>32</v>
      </c>
      <c r="B15" s="675" t="s">
        <v>33</v>
      </c>
      <c r="C15" s="50">
        <v>6</v>
      </c>
      <c r="D15" s="50">
        <v>13</v>
      </c>
      <c r="E15" s="50"/>
      <c r="F15" s="50">
        <v>19</v>
      </c>
    </row>
    <row r="16" spans="1:6" s="15" customFormat="1" x14ac:dyDescent="0.25">
      <c r="A16" s="677" t="s">
        <v>34</v>
      </c>
      <c r="B16" s="676" t="s">
        <v>35</v>
      </c>
      <c r="C16" s="53">
        <v>1</v>
      </c>
      <c r="D16" s="53"/>
      <c r="E16" s="53"/>
      <c r="F16" s="53">
        <v>1</v>
      </c>
    </row>
    <row r="17" spans="1:6" s="15" customFormat="1" x14ac:dyDescent="0.25">
      <c r="A17" s="678" t="s">
        <v>36</v>
      </c>
      <c r="B17" s="675" t="s">
        <v>37</v>
      </c>
      <c r="C17" s="50">
        <v>39</v>
      </c>
      <c r="D17" s="50">
        <v>267</v>
      </c>
      <c r="E17" s="50"/>
      <c r="F17" s="50">
        <v>306</v>
      </c>
    </row>
    <row r="18" spans="1:6" s="15" customFormat="1" x14ac:dyDescent="0.25">
      <c r="A18" s="677" t="s">
        <v>38</v>
      </c>
      <c r="B18" s="676" t="s">
        <v>39</v>
      </c>
      <c r="C18" s="53"/>
      <c r="D18" s="53">
        <v>6</v>
      </c>
      <c r="E18" s="53"/>
      <c r="F18" s="53">
        <v>6</v>
      </c>
    </row>
    <row r="19" spans="1:6" s="15" customFormat="1" x14ac:dyDescent="0.25">
      <c r="A19" s="678" t="s">
        <v>612</v>
      </c>
      <c r="B19" s="675" t="s">
        <v>613</v>
      </c>
      <c r="C19" s="50"/>
      <c r="D19" s="50">
        <v>1</v>
      </c>
      <c r="E19" s="50"/>
      <c r="F19" s="50">
        <v>1</v>
      </c>
    </row>
    <row r="20" spans="1:6" s="15" customFormat="1" x14ac:dyDescent="0.25">
      <c r="A20" s="677" t="s">
        <v>40</v>
      </c>
      <c r="B20" s="676" t="s">
        <v>41</v>
      </c>
      <c r="C20" s="53">
        <v>1</v>
      </c>
      <c r="D20" s="53">
        <v>23</v>
      </c>
      <c r="E20" s="53"/>
      <c r="F20" s="53">
        <v>24</v>
      </c>
    </row>
    <row r="21" spans="1:6" s="15" customFormat="1" x14ac:dyDescent="0.25">
      <c r="A21" s="678" t="s">
        <v>42</v>
      </c>
      <c r="B21" s="675" t="s">
        <v>43</v>
      </c>
      <c r="C21" s="50"/>
      <c r="D21" s="50">
        <v>2</v>
      </c>
      <c r="E21" s="50"/>
      <c r="F21" s="50">
        <v>2</v>
      </c>
    </row>
    <row r="22" spans="1:6" s="15" customFormat="1" x14ac:dyDescent="0.25">
      <c r="A22" s="677" t="s">
        <v>44</v>
      </c>
      <c r="B22" s="676" t="s">
        <v>45</v>
      </c>
      <c r="C22" s="53">
        <v>106</v>
      </c>
      <c r="D22" s="53">
        <v>170</v>
      </c>
      <c r="E22" s="53"/>
      <c r="F22" s="53">
        <v>276</v>
      </c>
    </row>
    <row r="23" spans="1:6" s="15" customFormat="1" x14ac:dyDescent="0.25">
      <c r="A23" s="678" t="s">
        <v>638</v>
      </c>
      <c r="B23" s="675" t="s">
        <v>639</v>
      </c>
      <c r="C23" s="50"/>
      <c r="D23" s="50">
        <v>1</v>
      </c>
      <c r="E23" s="50"/>
      <c r="F23" s="50">
        <v>1</v>
      </c>
    </row>
    <row r="24" spans="1:6" s="15" customFormat="1" x14ac:dyDescent="0.25">
      <c r="A24" s="677" t="s">
        <v>46</v>
      </c>
      <c r="B24" s="676" t="s">
        <v>47</v>
      </c>
      <c r="C24" s="53">
        <v>1</v>
      </c>
      <c r="D24" s="53"/>
      <c r="E24" s="53"/>
      <c r="F24" s="53">
        <v>1</v>
      </c>
    </row>
    <row r="25" spans="1:6" s="15" customFormat="1" x14ac:dyDescent="0.25">
      <c r="A25" s="678" t="s">
        <v>538</v>
      </c>
      <c r="B25" s="675" t="s">
        <v>539</v>
      </c>
      <c r="C25" s="50"/>
      <c r="D25" s="50">
        <v>5</v>
      </c>
      <c r="E25" s="50"/>
      <c r="F25" s="50">
        <v>5</v>
      </c>
    </row>
    <row r="26" spans="1:6" s="15" customFormat="1" x14ac:dyDescent="0.25">
      <c r="A26" s="677" t="s">
        <v>48</v>
      </c>
      <c r="B26" s="676" t="s">
        <v>49</v>
      </c>
      <c r="C26" s="53">
        <v>1</v>
      </c>
      <c r="D26" s="53">
        <v>6</v>
      </c>
      <c r="E26" s="53"/>
      <c r="F26" s="53">
        <v>7</v>
      </c>
    </row>
    <row r="27" spans="1:6" s="15" customFormat="1" x14ac:dyDescent="0.25">
      <c r="A27" s="678" t="s">
        <v>50</v>
      </c>
      <c r="B27" s="675" t="s">
        <v>51</v>
      </c>
      <c r="C27" s="50">
        <v>1</v>
      </c>
      <c r="D27" s="50">
        <v>3</v>
      </c>
      <c r="E27" s="50"/>
      <c r="F27" s="50">
        <v>4</v>
      </c>
    </row>
    <row r="28" spans="1:6" s="15" customFormat="1" x14ac:dyDescent="0.25">
      <c r="A28" s="677" t="s">
        <v>52</v>
      </c>
      <c r="B28" s="676" t="s">
        <v>53</v>
      </c>
      <c r="C28" s="53"/>
      <c r="D28" s="53">
        <v>3</v>
      </c>
      <c r="E28" s="53"/>
      <c r="F28" s="53">
        <v>3</v>
      </c>
    </row>
    <row r="29" spans="1:6" s="15" customFormat="1" x14ac:dyDescent="0.25">
      <c r="A29" s="678" t="s">
        <v>54</v>
      </c>
      <c r="B29" s="675" t="s">
        <v>55</v>
      </c>
      <c r="C29" s="50"/>
      <c r="D29" s="50">
        <v>1</v>
      </c>
      <c r="E29" s="50"/>
      <c r="F29" s="50">
        <v>1</v>
      </c>
    </row>
    <row r="30" spans="1:6" s="15" customFormat="1" x14ac:dyDescent="0.25">
      <c r="A30" s="677" t="s">
        <v>56</v>
      </c>
      <c r="B30" s="676" t="s">
        <v>57</v>
      </c>
      <c r="C30" s="53"/>
      <c r="D30" s="53">
        <v>2</v>
      </c>
      <c r="E30" s="53"/>
      <c r="F30" s="53">
        <v>2</v>
      </c>
    </row>
    <row r="31" spans="1:6" s="15" customFormat="1" x14ac:dyDescent="0.25">
      <c r="A31" s="678" t="s">
        <v>616</v>
      </c>
      <c r="B31" s="675" t="s">
        <v>617</v>
      </c>
      <c r="C31" s="50"/>
      <c r="D31" s="50">
        <v>1</v>
      </c>
      <c r="E31" s="50"/>
      <c r="F31" s="50">
        <v>1</v>
      </c>
    </row>
    <row r="32" spans="1:6" s="15" customFormat="1" x14ac:dyDescent="0.25">
      <c r="A32" s="677" t="s">
        <v>540</v>
      </c>
      <c r="B32" s="676" t="s">
        <v>541</v>
      </c>
      <c r="C32" s="53"/>
      <c r="D32" s="53">
        <v>1</v>
      </c>
      <c r="E32" s="53"/>
      <c r="F32" s="53">
        <v>1</v>
      </c>
    </row>
    <row r="33" spans="1:6" s="15" customFormat="1" x14ac:dyDescent="0.25">
      <c r="A33" s="678" t="s">
        <v>640</v>
      </c>
      <c r="B33" s="675" t="s">
        <v>641</v>
      </c>
      <c r="C33" s="50"/>
      <c r="D33" s="50">
        <v>1</v>
      </c>
      <c r="E33" s="50"/>
      <c r="F33" s="50">
        <v>1</v>
      </c>
    </row>
    <row r="34" spans="1:6" s="15" customFormat="1" x14ac:dyDescent="0.25">
      <c r="A34" s="677" t="s">
        <v>58</v>
      </c>
      <c r="B34" s="676" t="s">
        <v>59</v>
      </c>
      <c r="C34" s="53"/>
      <c r="D34" s="53">
        <v>1</v>
      </c>
      <c r="E34" s="53"/>
      <c r="F34" s="53">
        <v>1</v>
      </c>
    </row>
    <row r="35" spans="1:6" s="15" customFormat="1" x14ac:dyDescent="0.25">
      <c r="A35" s="678" t="s">
        <v>642</v>
      </c>
      <c r="B35" s="675" t="s">
        <v>643</v>
      </c>
      <c r="C35" s="50"/>
      <c r="D35" s="50">
        <v>2</v>
      </c>
      <c r="E35" s="50"/>
      <c r="F35" s="50">
        <v>2</v>
      </c>
    </row>
    <row r="36" spans="1:6" s="15" customFormat="1" x14ac:dyDescent="0.25">
      <c r="A36" s="677" t="s">
        <v>60</v>
      </c>
      <c r="B36" s="676" t="s">
        <v>61</v>
      </c>
      <c r="C36" s="53"/>
      <c r="D36" s="53">
        <v>3</v>
      </c>
      <c r="E36" s="53"/>
      <c r="F36" s="53">
        <v>3</v>
      </c>
    </row>
    <row r="37" spans="1:6" s="15" customFormat="1" ht="22.5" x14ac:dyDescent="0.25">
      <c r="A37" s="678" t="s">
        <v>62</v>
      </c>
      <c r="B37" s="675" t="s">
        <v>63</v>
      </c>
      <c r="C37" s="50">
        <v>1</v>
      </c>
      <c r="D37" s="50">
        <v>2</v>
      </c>
      <c r="E37" s="50"/>
      <c r="F37" s="50">
        <v>3</v>
      </c>
    </row>
    <row r="38" spans="1:6" s="15" customFormat="1" ht="22.5" x14ac:dyDescent="0.25">
      <c r="A38" s="677" t="s">
        <v>64</v>
      </c>
      <c r="B38" s="676" t="s">
        <v>65</v>
      </c>
      <c r="C38" s="53">
        <v>1</v>
      </c>
      <c r="D38" s="53">
        <v>10</v>
      </c>
      <c r="E38" s="53"/>
      <c r="F38" s="53">
        <v>11</v>
      </c>
    </row>
    <row r="39" spans="1:6" s="15" customFormat="1" x14ac:dyDescent="0.25">
      <c r="A39" s="678" t="s">
        <v>66</v>
      </c>
      <c r="B39" s="675" t="s">
        <v>67</v>
      </c>
      <c r="C39" s="50">
        <v>1</v>
      </c>
      <c r="D39" s="50">
        <v>4</v>
      </c>
      <c r="E39" s="50"/>
      <c r="F39" s="50">
        <v>5</v>
      </c>
    </row>
    <row r="40" spans="1:6" s="15" customFormat="1" x14ac:dyDescent="0.25">
      <c r="A40" s="677" t="s">
        <v>68</v>
      </c>
      <c r="B40" s="676" t="s">
        <v>69</v>
      </c>
      <c r="C40" s="53"/>
      <c r="D40" s="53">
        <v>3</v>
      </c>
      <c r="E40" s="53"/>
      <c r="F40" s="53">
        <v>3</v>
      </c>
    </row>
    <row r="41" spans="1:6" s="15" customFormat="1" x14ac:dyDescent="0.25">
      <c r="A41" s="678" t="s">
        <v>70</v>
      </c>
      <c r="B41" s="675" t="s">
        <v>71</v>
      </c>
      <c r="C41" s="50"/>
      <c r="D41" s="50">
        <v>1</v>
      </c>
      <c r="E41" s="50"/>
      <c r="F41" s="50">
        <v>1</v>
      </c>
    </row>
    <row r="42" spans="1:6" s="15" customFormat="1" x14ac:dyDescent="0.25">
      <c r="A42" s="677" t="s">
        <v>72</v>
      </c>
      <c r="B42" s="676" t="s">
        <v>73</v>
      </c>
      <c r="C42" s="53">
        <v>2</v>
      </c>
      <c r="D42" s="53">
        <v>13</v>
      </c>
      <c r="E42" s="53"/>
      <c r="F42" s="53">
        <v>15</v>
      </c>
    </row>
    <row r="43" spans="1:6" s="15" customFormat="1" x14ac:dyDescent="0.25">
      <c r="A43" s="678" t="s">
        <v>74</v>
      </c>
      <c r="B43" s="675" t="s">
        <v>75</v>
      </c>
      <c r="C43" s="50">
        <v>2</v>
      </c>
      <c r="D43" s="50">
        <v>2</v>
      </c>
      <c r="E43" s="50"/>
      <c r="F43" s="50">
        <v>4</v>
      </c>
    </row>
    <row r="44" spans="1:6" s="15" customFormat="1" ht="22.5" x14ac:dyDescent="0.25">
      <c r="A44" s="677" t="s">
        <v>76</v>
      </c>
      <c r="B44" s="676" t="s">
        <v>77</v>
      </c>
      <c r="C44" s="53"/>
      <c r="D44" s="53">
        <v>24</v>
      </c>
      <c r="E44" s="53"/>
      <c r="F44" s="53">
        <v>24</v>
      </c>
    </row>
    <row r="45" spans="1:6" s="15" customFormat="1" ht="22.5" x14ac:dyDescent="0.25">
      <c r="A45" s="678" t="s">
        <v>78</v>
      </c>
      <c r="B45" s="675" t="s">
        <v>79</v>
      </c>
      <c r="C45" s="50">
        <v>4</v>
      </c>
      <c r="D45" s="50">
        <v>39</v>
      </c>
      <c r="E45" s="50"/>
      <c r="F45" s="50">
        <v>43</v>
      </c>
    </row>
    <row r="46" spans="1:6" s="15" customFormat="1" x14ac:dyDescent="0.25">
      <c r="A46" s="677" t="s">
        <v>80</v>
      </c>
      <c r="B46" s="676" t="s">
        <v>81</v>
      </c>
      <c r="C46" s="53">
        <v>3</v>
      </c>
      <c r="D46" s="53">
        <v>12</v>
      </c>
      <c r="E46" s="53"/>
      <c r="F46" s="53">
        <v>15</v>
      </c>
    </row>
    <row r="47" spans="1:6" s="15" customFormat="1" x14ac:dyDescent="0.25">
      <c r="A47" s="678" t="s">
        <v>577</v>
      </c>
      <c r="B47" s="675" t="s">
        <v>578</v>
      </c>
      <c r="C47" s="50">
        <v>2</v>
      </c>
      <c r="D47" s="50">
        <v>1</v>
      </c>
      <c r="E47" s="50"/>
      <c r="F47" s="50">
        <v>3</v>
      </c>
    </row>
    <row r="48" spans="1:6" s="15" customFormat="1" x14ac:dyDescent="0.25">
      <c r="A48" s="677" t="s">
        <v>84</v>
      </c>
      <c r="B48" s="676" t="s">
        <v>85</v>
      </c>
      <c r="C48" s="53"/>
      <c r="D48" s="53">
        <v>5</v>
      </c>
      <c r="E48" s="53"/>
      <c r="F48" s="53">
        <v>5</v>
      </c>
    </row>
    <row r="49" spans="1:6" s="15" customFormat="1" ht="22.5" x14ac:dyDescent="0.25">
      <c r="A49" s="678" t="s">
        <v>88</v>
      </c>
      <c r="B49" s="675" t="s">
        <v>89</v>
      </c>
      <c r="C49" s="50">
        <v>1</v>
      </c>
      <c r="D49" s="50">
        <v>1</v>
      </c>
      <c r="E49" s="50"/>
      <c r="F49" s="50">
        <v>2</v>
      </c>
    </row>
    <row r="50" spans="1:6" s="15" customFormat="1" ht="22.5" x14ac:dyDescent="0.25">
      <c r="A50" s="677" t="s">
        <v>90</v>
      </c>
      <c r="B50" s="676" t="s">
        <v>91</v>
      </c>
      <c r="C50" s="53">
        <v>2</v>
      </c>
      <c r="D50" s="53">
        <v>11</v>
      </c>
      <c r="E50" s="53"/>
      <c r="F50" s="53">
        <v>13</v>
      </c>
    </row>
    <row r="51" spans="1:6" s="15" customFormat="1" x14ac:dyDescent="0.25">
      <c r="A51" s="678" t="s">
        <v>359</v>
      </c>
      <c r="B51" s="675" t="s">
        <v>360</v>
      </c>
      <c r="C51" s="50"/>
      <c r="D51" s="50">
        <v>2</v>
      </c>
      <c r="E51" s="50"/>
      <c r="F51" s="50">
        <v>2</v>
      </c>
    </row>
    <row r="52" spans="1:6" s="15" customFormat="1" ht="22.5" x14ac:dyDescent="0.25">
      <c r="A52" s="677" t="s">
        <v>92</v>
      </c>
      <c r="B52" s="676" t="s">
        <v>93</v>
      </c>
      <c r="C52" s="53">
        <v>21</v>
      </c>
      <c r="D52" s="53">
        <v>30</v>
      </c>
      <c r="E52" s="53"/>
      <c r="F52" s="53">
        <v>51</v>
      </c>
    </row>
    <row r="53" spans="1:6" s="15" customFormat="1" x14ac:dyDescent="0.25">
      <c r="A53" s="678" t="s">
        <v>94</v>
      </c>
      <c r="B53" s="675" t="s">
        <v>95</v>
      </c>
      <c r="C53" s="50">
        <v>19</v>
      </c>
      <c r="D53" s="50">
        <v>49</v>
      </c>
      <c r="E53" s="50"/>
      <c r="F53" s="50">
        <v>68</v>
      </c>
    </row>
    <row r="54" spans="1:6" s="15" customFormat="1" x14ac:dyDescent="0.25">
      <c r="A54" s="677" t="s">
        <v>96</v>
      </c>
      <c r="B54" s="676" t="s">
        <v>97</v>
      </c>
      <c r="C54" s="53">
        <v>27</v>
      </c>
      <c r="D54" s="53">
        <v>57</v>
      </c>
      <c r="E54" s="53"/>
      <c r="F54" s="53">
        <v>84</v>
      </c>
    </row>
    <row r="55" spans="1:6" s="15" customFormat="1" x14ac:dyDescent="0.25">
      <c r="A55" s="678" t="s">
        <v>98</v>
      </c>
      <c r="B55" s="675" t="s">
        <v>99</v>
      </c>
      <c r="C55" s="50"/>
      <c r="D55" s="50">
        <v>8</v>
      </c>
      <c r="E55" s="50"/>
      <c r="F55" s="50">
        <v>8</v>
      </c>
    </row>
    <row r="56" spans="1:6" s="15" customFormat="1" x14ac:dyDescent="0.25">
      <c r="A56" s="677" t="s">
        <v>579</v>
      </c>
      <c r="B56" s="676" t="s">
        <v>580</v>
      </c>
      <c r="C56" s="53"/>
      <c r="D56" s="53">
        <v>1</v>
      </c>
      <c r="E56" s="53"/>
      <c r="F56" s="53">
        <v>1</v>
      </c>
    </row>
    <row r="57" spans="1:6" s="15" customFormat="1" x14ac:dyDescent="0.25">
      <c r="A57" s="678" t="s">
        <v>100</v>
      </c>
      <c r="B57" s="675" t="s">
        <v>101</v>
      </c>
      <c r="C57" s="50">
        <v>2</v>
      </c>
      <c r="D57" s="50">
        <v>1</v>
      </c>
      <c r="E57" s="50"/>
      <c r="F57" s="50">
        <v>3</v>
      </c>
    </row>
    <row r="58" spans="1:6" s="15" customFormat="1" x14ac:dyDescent="0.25">
      <c r="A58" s="677" t="s">
        <v>102</v>
      </c>
      <c r="B58" s="676" t="s">
        <v>103</v>
      </c>
      <c r="C58" s="53">
        <v>22</v>
      </c>
      <c r="D58" s="53">
        <v>18</v>
      </c>
      <c r="E58" s="53"/>
      <c r="F58" s="53">
        <v>40</v>
      </c>
    </row>
    <row r="59" spans="1:6" s="15" customFormat="1" x14ac:dyDescent="0.25">
      <c r="A59" s="678" t="s">
        <v>104</v>
      </c>
      <c r="B59" s="675" t="s">
        <v>105</v>
      </c>
      <c r="C59" s="50">
        <v>4</v>
      </c>
      <c r="D59" s="50">
        <v>6</v>
      </c>
      <c r="E59" s="50"/>
      <c r="F59" s="50">
        <v>10</v>
      </c>
    </row>
    <row r="60" spans="1:6" s="15" customFormat="1" x14ac:dyDescent="0.25">
      <c r="A60" s="677" t="s">
        <v>106</v>
      </c>
      <c r="B60" s="676" t="s">
        <v>107</v>
      </c>
      <c r="C60" s="53"/>
      <c r="D60" s="53">
        <v>1</v>
      </c>
      <c r="E60" s="53"/>
      <c r="F60" s="53">
        <v>1</v>
      </c>
    </row>
    <row r="61" spans="1:6" s="15" customFormat="1" x14ac:dyDescent="0.25">
      <c r="A61" s="678" t="s">
        <v>108</v>
      </c>
      <c r="B61" s="675" t="s">
        <v>109</v>
      </c>
      <c r="C61" s="50">
        <v>6</v>
      </c>
      <c r="D61" s="50">
        <v>13</v>
      </c>
      <c r="E61" s="50"/>
      <c r="F61" s="50">
        <v>19</v>
      </c>
    </row>
    <row r="62" spans="1:6" s="15" customFormat="1" ht="22.5" x14ac:dyDescent="0.25">
      <c r="A62" s="677" t="s">
        <v>644</v>
      </c>
      <c r="B62" s="676" t="s">
        <v>645</v>
      </c>
      <c r="C62" s="53"/>
      <c r="D62" s="53">
        <v>2</v>
      </c>
      <c r="E62" s="53"/>
      <c r="F62" s="53">
        <v>2</v>
      </c>
    </row>
    <row r="63" spans="1:6" s="15" customFormat="1" x14ac:dyDescent="0.25">
      <c r="A63" s="678" t="s">
        <v>606</v>
      </c>
      <c r="B63" s="675" t="s">
        <v>607</v>
      </c>
      <c r="C63" s="50"/>
      <c r="D63" s="50">
        <v>1</v>
      </c>
      <c r="E63" s="50"/>
      <c r="F63" s="50">
        <v>1</v>
      </c>
    </row>
    <row r="64" spans="1:6" s="15" customFormat="1" x14ac:dyDescent="0.25">
      <c r="A64" s="677" t="s">
        <v>618</v>
      </c>
      <c r="B64" s="676" t="s">
        <v>619</v>
      </c>
      <c r="C64" s="53"/>
      <c r="D64" s="53">
        <v>2</v>
      </c>
      <c r="E64" s="53"/>
      <c r="F64" s="53">
        <v>2</v>
      </c>
    </row>
    <row r="65" spans="1:6" s="15" customFormat="1" ht="22.5" x14ac:dyDescent="0.25">
      <c r="A65" s="678" t="s">
        <v>361</v>
      </c>
      <c r="B65" s="675" t="s">
        <v>362</v>
      </c>
      <c r="C65" s="50"/>
      <c r="D65" s="50">
        <v>3</v>
      </c>
      <c r="E65" s="50"/>
      <c r="F65" s="50">
        <v>3</v>
      </c>
    </row>
    <row r="66" spans="1:6" s="15" customFormat="1" x14ac:dyDescent="0.25">
      <c r="A66" s="677" t="s">
        <v>567</v>
      </c>
      <c r="B66" s="676" t="s">
        <v>568</v>
      </c>
      <c r="C66" s="53">
        <v>1</v>
      </c>
      <c r="D66" s="53">
        <v>1</v>
      </c>
      <c r="E66" s="53"/>
      <c r="F66" s="53">
        <v>2</v>
      </c>
    </row>
    <row r="67" spans="1:6" s="15" customFormat="1" x14ac:dyDescent="0.25">
      <c r="A67" s="678" t="s">
        <v>110</v>
      </c>
      <c r="B67" s="675" t="s">
        <v>111</v>
      </c>
      <c r="C67" s="50">
        <v>1</v>
      </c>
      <c r="D67" s="50">
        <v>2</v>
      </c>
      <c r="E67" s="50"/>
      <c r="F67" s="50">
        <v>3</v>
      </c>
    </row>
    <row r="68" spans="1:6" s="15" customFormat="1" x14ac:dyDescent="0.25">
      <c r="A68" s="677" t="s">
        <v>112</v>
      </c>
      <c r="B68" s="676" t="s">
        <v>113</v>
      </c>
      <c r="C68" s="53">
        <v>3</v>
      </c>
      <c r="D68" s="53">
        <v>12</v>
      </c>
      <c r="E68" s="53"/>
      <c r="F68" s="53">
        <v>15</v>
      </c>
    </row>
    <row r="69" spans="1:6" s="15" customFormat="1" x14ac:dyDescent="0.25">
      <c r="A69" s="678" t="s">
        <v>620</v>
      </c>
      <c r="B69" s="675" t="s">
        <v>621</v>
      </c>
      <c r="C69" s="50">
        <v>1</v>
      </c>
      <c r="D69" s="50">
        <v>1</v>
      </c>
      <c r="E69" s="50"/>
      <c r="F69" s="50">
        <v>2</v>
      </c>
    </row>
    <row r="70" spans="1:6" s="15" customFormat="1" x14ac:dyDescent="0.25">
      <c r="A70" s="677" t="s">
        <v>114</v>
      </c>
      <c r="B70" s="676" t="s">
        <v>115</v>
      </c>
      <c r="C70" s="53">
        <v>1</v>
      </c>
      <c r="D70" s="53">
        <v>2</v>
      </c>
      <c r="E70" s="53"/>
      <c r="F70" s="53">
        <v>3</v>
      </c>
    </row>
    <row r="71" spans="1:6" s="15" customFormat="1" x14ac:dyDescent="0.25">
      <c r="A71" s="678" t="s">
        <v>591</v>
      </c>
      <c r="B71" s="675" t="s">
        <v>592</v>
      </c>
      <c r="C71" s="50"/>
      <c r="D71" s="50">
        <v>2</v>
      </c>
      <c r="E71" s="50"/>
      <c r="F71" s="50">
        <v>2</v>
      </c>
    </row>
    <row r="72" spans="1:6" s="15" customFormat="1" x14ac:dyDescent="0.25">
      <c r="A72" s="677" t="s">
        <v>646</v>
      </c>
      <c r="B72" s="676" t="s">
        <v>647</v>
      </c>
      <c r="C72" s="53"/>
      <c r="D72" s="53">
        <v>1</v>
      </c>
      <c r="E72" s="53"/>
      <c r="F72" s="53">
        <v>1</v>
      </c>
    </row>
    <row r="73" spans="1:6" s="15" customFormat="1" x14ac:dyDescent="0.25">
      <c r="A73" s="678" t="s">
        <v>116</v>
      </c>
      <c r="B73" s="675" t="s">
        <v>117</v>
      </c>
      <c r="C73" s="50"/>
      <c r="D73" s="50">
        <v>1</v>
      </c>
      <c r="E73" s="50"/>
      <c r="F73" s="50">
        <v>1</v>
      </c>
    </row>
    <row r="74" spans="1:6" s="15" customFormat="1" x14ac:dyDescent="0.25">
      <c r="A74" s="677" t="s">
        <v>648</v>
      </c>
      <c r="B74" s="676" t="s">
        <v>649</v>
      </c>
      <c r="C74" s="53"/>
      <c r="D74" s="53">
        <v>1</v>
      </c>
      <c r="E74" s="53"/>
      <c r="F74" s="53">
        <v>1</v>
      </c>
    </row>
    <row r="75" spans="1:6" s="15" customFormat="1" ht="22.5" x14ac:dyDescent="0.25">
      <c r="A75" s="678" t="s">
        <v>118</v>
      </c>
      <c r="B75" s="675" t="s">
        <v>119</v>
      </c>
      <c r="C75" s="50">
        <v>2</v>
      </c>
      <c r="D75" s="50">
        <v>18</v>
      </c>
      <c r="E75" s="50"/>
      <c r="F75" s="50">
        <v>20</v>
      </c>
    </row>
    <row r="76" spans="1:6" s="15" customFormat="1" x14ac:dyDescent="0.25">
      <c r="A76" s="677" t="s">
        <v>120</v>
      </c>
      <c r="B76" s="676" t="s">
        <v>121</v>
      </c>
      <c r="C76" s="53">
        <v>10</v>
      </c>
      <c r="D76" s="53">
        <v>40</v>
      </c>
      <c r="E76" s="53"/>
      <c r="F76" s="53">
        <v>50</v>
      </c>
    </row>
    <row r="77" spans="1:6" s="15" customFormat="1" x14ac:dyDescent="0.25">
      <c r="A77" s="678" t="s">
        <v>122</v>
      </c>
      <c r="B77" s="675" t="s">
        <v>123</v>
      </c>
      <c r="C77" s="50">
        <v>1</v>
      </c>
      <c r="D77" s="50">
        <v>10</v>
      </c>
      <c r="E77" s="50"/>
      <c r="F77" s="50">
        <v>11</v>
      </c>
    </row>
    <row r="78" spans="1:6" s="15" customFormat="1" x14ac:dyDescent="0.25">
      <c r="A78" s="677" t="s">
        <v>124</v>
      </c>
      <c r="B78" s="676" t="s">
        <v>125</v>
      </c>
      <c r="C78" s="53"/>
      <c r="D78" s="53">
        <v>2</v>
      </c>
      <c r="E78" s="53"/>
      <c r="F78" s="53">
        <v>2</v>
      </c>
    </row>
    <row r="79" spans="1:6" s="15" customFormat="1" x14ac:dyDescent="0.25">
      <c r="A79" s="678" t="s">
        <v>126</v>
      </c>
      <c r="B79" s="675" t="s">
        <v>127</v>
      </c>
      <c r="C79" s="50">
        <v>1</v>
      </c>
      <c r="D79" s="50">
        <v>7</v>
      </c>
      <c r="E79" s="50"/>
      <c r="F79" s="50">
        <v>8</v>
      </c>
    </row>
    <row r="80" spans="1:6" s="15" customFormat="1" x14ac:dyDescent="0.25">
      <c r="A80" s="677" t="s">
        <v>128</v>
      </c>
      <c r="B80" s="676" t="s">
        <v>129</v>
      </c>
      <c r="C80" s="53"/>
      <c r="D80" s="53">
        <v>25</v>
      </c>
      <c r="E80" s="53"/>
      <c r="F80" s="53">
        <v>25</v>
      </c>
    </row>
    <row r="81" spans="1:6" s="15" customFormat="1" x14ac:dyDescent="0.25">
      <c r="A81" s="678" t="s">
        <v>130</v>
      </c>
      <c r="B81" s="675" t="s">
        <v>131</v>
      </c>
      <c r="C81" s="50"/>
      <c r="D81" s="50">
        <v>17</v>
      </c>
      <c r="E81" s="50"/>
      <c r="F81" s="50">
        <v>17</v>
      </c>
    </row>
    <row r="82" spans="1:6" s="15" customFormat="1" x14ac:dyDescent="0.25">
      <c r="A82" s="677" t="s">
        <v>589</v>
      </c>
      <c r="B82" s="676" t="s">
        <v>590</v>
      </c>
      <c r="C82" s="53"/>
      <c r="D82" s="53">
        <v>1</v>
      </c>
      <c r="E82" s="53"/>
      <c r="F82" s="53">
        <v>1</v>
      </c>
    </row>
    <row r="83" spans="1:6" s="15" customFormat="1" x14ac:dyDescent="0.25">
      <c r="A83" s="678" t="s">
        <v>363</v>
      </c>
      <c r="B83" s="675" t="s">
        <v>364</v>
      </c>
      <c r="C83" s="50"/>
      <c r="D83" s="50">
        <v>1</v>
      </c>
      <c r="E83" s="50"/>
      <c r="F83" s="50">
        <v>1</v>
      </c>
    </row>
    <row r="84" spans="1:6" s="15" customFormat="1" x14ac:dyDescent="0.25">
      <c r="A84" s="677" t="s">
        <v>650</v>
      </c>
      <c r="B84" s="676" t="s">
        <v>651</v>
      </c>
      <c r="C84" s="53"/>
      <c r="D84" s="53">
        <v>2</v>
      </c>
      <c r="E84" s="53"/>
      <c r="F84" s="53">
        <v>2</v>
      </c>
    </row>
    <row r="85" spans="1:6" s="15" customFormat="1" ht="22.5" x14ac:dyDescent="0.25">
      <c r="A85" s="678" t="s">
        <v>132</v>
      </c>
      <c r="B85" s="675" t="s">
        <v>133</v>
      </c>
      <c r="C85" s="50"/>
      <c r="D85" s="50">
        <v>2</v>
      </c>
      <c r="E85" s="50"/>
      <c r="F85" s="50">
        <v>2</v>
      </c>
    </row>
    <row r="86" spans="1:6" s="15" customFormat="1" x14ac:dyDescent="0.25">
      <c r="A86" s="677" t="s">
        <v>652</v>
      </c>
      <c r="B86" s="676" t="s">
        <v>653</v>
      </c>
      <c r="C86" s="53">
        <v>1</v>
      </c>
      <c r="D86" s="53"/>
      <c r="E86" s="53"/>
      <c r="F86" s="53">
        <v>1</v>
      </c>
    </row>
    <row r="87" spans="1:6" s="15" customFormat="1" x14ac:dyDescent="0.25">
      <c r="A87" s="678" t="s">
        <v>134</v>
      </c>
      <c r="B87" s="675" t="s">
        <v>135</v>
      </c>
      <c r="C87" s="50"/>
      <c r="D87" s="50">
        <v>1</v>
      </c>
      <c r="E87" s="50"/>
      <c r="F87" s="50">
        <v>1</v>
      </c>
    </row>
    <row r="88" spans="1:6" s="15" customFormat="1" x14ac:dyDescent="0.25">
      <c r="A88" s="677" t="s">
        <v>654</v>
      </c>
      <c r="B88" s="676" t="s">
        <v>655</v>
      </c>
      <c r="C88" s="53"/>
      <c r="D88" s="53">
        <v>1</v>
      </c>
      <c r="E88" s="53"/>
      <c r="F88" s="53">
        <v>1</v>
      </c>
    </row>
    <row r="89" spans="1:6" s="15" customFormat="1" x14ac:dyDescent="0.25">
      <c r="A89" s="678" t="s">
        <v>136</v>
      </c>
      <c r="B89" s="675" t="s">
        <v>137</v>
      </c>
      <c r="C89" s="50">
        <v>1</v>
      </c>
      <c r="D89" s="50">
        <v>1</v>
      </c>
      <c r="E89" s="50"/>
      <c r="F89" s="50">
        <v>2</v>
      </c>
    </row>
    <row r="90" spans="1:6" s="15" customFormat="1" x14ac:dyDescent="0.25">
      <c r="A90" s="677" t="s">
        <v>138</v>
      </c>
      <c r="B90" s="676" t="s">
        <v>139</v>
      </c>
      <c r="C90" s="53">
        <v>1</v>
      </c>
      <c r="D90" s="53">
        <v>4</v>
      </c>
      <c r="E90" s="53"/>
      <c r="F90" s="53">
        <v>5</v>
      </c>
    </row>
    <row r="91" spans="1:6" s="15" customFormat="1" x14ac:dyDescent="0.25">
      <c r="A91" s="678" t="s">
        <v>656</v>
      </c>
      <c r="B91" s="675" t="s">
        <v>657</v>
      </c>
      <c r="C91" s="50">
        <v>2</v>
      </c>
      <c r="D91" s="50"/>
      <c r="E91" s="50"/>
      <c r="F91" s="50">
        <v>2</v>
      </c>
    </row>
    <row r="92" spans="1:6" s="15" customFormat="1" ht="22.5" x14ac:dyDescent="0.25">
      <c r="A92" s="677" t="s">
        <v>581</v>
      </c>
      <c r="B92" s="676" t="s">
        <v>582</v>
      </c>
      <c r="C92" s="53">
        <v>1</v>
      </c>
      <c r="D92" s="53">
        <v>14</v>
      </c>
      <c r="E92" s="53"/>
      <c r="F92" s="53">
        <v>15</v>
      </c>
    </row>
    <row r="93" spans="1:6" s="15" customFormat="1" x14ac:dyDescent="0.25">
      <c r="A93" s="678" t="s">
        <v>140</v>
      </c>
      <c r="B93" s="675" t="s">
        <v>141</v>
      </c>
      <c r="C93" s="50">
        <v>9</v>
      </c>
      <c r="D93" s="50">
        <v>46</v>
      </c>
      <c r="E93" s="50"/>
      <c r="F93" s="50">
        <v>55</v>
      </c>
    </row>
    <row r="94" spans="1:6" s="15" customFormat="1" x14ac:dyDescent="0.25">
      <c r="A94" s="677" t="s">
        <v>142</v>
      </c>
      <c r="B94" s="676" t="s">
        <v>143</v>
      </c>
      <c r="C94" s="53"/>
      <c r="D94" s="53">
        <v>2</v>
      </c>
      <c r="E94" s="53"/>
      <c r="F94" s="53">
        <v>2</v>
      </c>
    </row>
    <row r="95" spans="1:6" s="15" customFormat="1" x14ac:dyDescent="0.25">
      <c r="A95" s="678" t="s">
        <v>542</v>
      </c>
      <c r="B95" s="675" t="s">
        <v>543</v>
      </c>
      <c r="C95" s="50"/>
      <c r="D95" s="50">
        <v>2</v>
      </c>
      <c r="E95" s="50"/>
      <c r="F95" s="50">
        <v>2</v>
      </c>
    </row>
    <row r="96" spans="1:6" s="15" customFormat="1" x14ac:dyDescent="0.25">
      <c r="A96" s="677" t="s">
        <v>365</v>
      </c>
      <c r="B96" s="676" t="s">
        <v>366</v>
      </c>
      <c r="C96" s="53">
        <v>1</v>
      </c>
      <c r="D96" s="53"/>
      <c r="E96" s="53"/>
      <c r="F96" s="53">
        <v>1</v>
      </c>
    </row>
    <row r="97" spans="1:6" s="15" customFormat="1" x14ac:dyDescent="0.25">
      <c r="A97" s="678" t="s">
        <v>144</v>
      </c>
      <c r="B97" s="675" t="s">
        <v>145</v>
      </c>
      <c r="C97" s="50"/>
      <c r="D97" s="50">
        <v>2</v>
      </c>
      <c r="E97" s="50"/>
      <c r="F97" s="50">
        <v>2</v>
      </c>
    </row>
    <row r="98" spans="1:6" s="15" customFormat="1" ht="22.5" x14ac:dyDescent="0.25">
      <c r="A98" s="677" t="s">
        <v>146</v>
      </c>
      <c r="B98" s="676" t="s">
        <v>147</v>
      </c>
      <c r="C98" s="53">
        <v>2</v>
      </c>
      <c r="D98" s="53">
        <v>2</v>
      </c>
      <c r="E98" s="53"/>
      <c r="F98" s="53">
        <v>4</v>
      </c>
    </row>
    <row r="99" spans="1:6" s="15" customFormat="1" x14ac:dyDescent="0.25">
      <c r="A99" s="678" t="s">
        <v>658</v>
      </c>
      <c r="B99" s="675" t="s">
        <v>659</v>
      </c>
      <c r="C99" s="50"/>
      <c r="D99" s="50">
        <v>2</v>
      </c>
      <c r="E99" s="50"/>
      <c r="F99" s="50">
        <v>2</v>
      </c>
    </row>
    <row r="100" spans="1:6" s="15" customFormat="1" x14ac:dyDescent="0.25">
      <c r="A100" s="677" t="s">
        <v>660</v>
      </c>
      <c r="B100" s="676" t="s">
        <v>661</v>
      </c>
      <c r="C100" s="53"/>
      <c r="D100" s="53">
        <v>1</v>
      </c>
      <c r="E100" s="53"/>
      <c r="F100" s="53">
        <v>1</v>
      </c>
    </row>
    <row r="101" spans="1:6" s="15" customFormat="1" x14ac:dyDescent="0.25">
      <c r="A101" s="678" t="s">
        <v>148</v>
      </c>
      <c r="B101" s="675" t="s">
        <v>149</v>
      </c>
      <c r="C101" s="50">
        <v>19</v>
      </c>
      <c r="D101" s="50">
        <v>54</v>
      </c>
      <c r="E101" s="50"/>
      <c r="F101" s="50">
        <v>73</v>
      </c>
    </row>
    <row r="102" spans="1:6" s="15" customFormat="1" x14ac:dyDescent="0.25">
      <c r="A102" s="677" t="s">
        <v>150</v>
      </c>
      <c r="B102" s="676" t="s">
        <v>151</v>
      </c>
      <c r="C102" s="53">
        <v>4</v>
      </c>
      <c r="D102" s="53">
        <v>17</v>
      </c>
      <c r="E102" s="53"/>
      <c r="F102" s="53">
        <v>21</v>
      </c>
    </row>
    <row r="103" spans="1:6" s="15" customFormat="1" x14ac:dyDescent="0.25">
      <c r="A103" s="678" t="s">
        <v>152</v>
      </c>
      <c r="B103" s="675" t="s">
        <v>153</v>
      </c>
      <c r="C103" s="50">
        <v>88</v>
      </c>
      <c r="D103" s="50">
        <v>335</v>
      </c>
      <c r="E103" s="50"/>
      <c r="F103" s="50">
        <v>423</v>
      </c>
    </row>
    <row r="104" spans="1:6" s="15" customFormat="1" x14ac:dyDescent="0.25">
      <c r="A104" s="677" t="s">
        <v>154</v>
      </c>
      <c r="B104" s="676" t="s">
        <v>155</v>
      </c>
      <c r="C104" s="53">
        <v>36</v>
      </c>
      <c r="D104" s="53">
        <v>73</v>
      </c>
      <c r="E104" s="53"/>
      <c r="F104" s="53">
        <v>109</v>
      </c>
    </row>
    <row r="105" spans="1:6" s="15" customFormat="1" x14ac:dyDescent="0.25">
      <c r="A105" s="678" t="s">
        <v>156</v>
      </c>
      <c r="B105" s="675" t="s">
        <v>157</v>
      </c>
      <c r="C105" s="50">
        <v>33</v>
      </c>
      <c r="D105" s="50">
        <v>346</v>
      </c>
      <c r="E105" s="50"/>
      <c r="F105" s="50">
        <v>379</v>
      </c>
    </row>
    <row r="106" spans="1:6" s="15" customFormat="1" ht="22.5" x14ac:dyDescent="0.25">
      <c r="A106" s="677" t="s">
        <v>158</v>
      </c>
      <c r="B106" s="676" t="s">
        <v>159</v>
      </c>
      <c r="C106" s="53"/>
      <c r="D106" s="53">
        <v>1</v>
      </c>
      <c r="E106" s="53"/>
      <c r="F106" s="53">
        <v>1</v>
      </c>
    </row>
    <row r="107" spans="1:6" s="15" customFormat="1" x14ac:dyDescent="0.25">
      <c r="A107" s="678" t="s">
        <v>162</v>
      </c>
      <c r="B107" s="675" t="s">
        <v>163</v>
      </c>
      <c r="C107" s="50">
        <v>1</v>
      </c>
      <c r="D107" s="50">
        <v>6</v>
      </c>
      <c r="E107" s="50"/>
      <c r="F107" s="50">
        <v>7</v>
      </c>
    </row>
    <row r="108" spans="1:6" s="15" customFormat="1" ht="22.5" x14ac:dyDescent="0.25">
      <c r="A108" s="677" t="s">
        <v>164</v>
      </c>
      <c r="B108" s="676" t="s">
        <v>165</v>
      </c>
      <c r="C108" s="53"/>
      <c r="D108" s="53">
        <v>10</v>
      </c>
      <c r="E108" s="53"/>
      <c r="F108" s="53">
        <v>10</v>
      </c>
    </row>
    <row r="109" spans="1:6" s="15" customFormat="1" ht="22.5" x14ac:dyDescent="0.25">
      <c r="A109" s="678" t="s">
        <v>166</v>
      </c>
      <c r="B109" s="675" t="s">
        <v>167</v>
      </c>
      <c r="C109" s="50">
        <v>1</v>
      </c>
      <c r="D109" s="50">
        <v>1</v>
      </c>
      <c r="E109" s="50"/>
      <c r="F109" s="50">
        <v>2</v>
      </c>
    </row>
    <row r="110" spans="1:6" s="15" customFormat="1" ht="33.75" x14ac:dyDescent="0.25">
      <c r="A110" s="677" t="s">
        <v>168</v>
      </c>
      <c r="B110" s="676" t="s">
        <v>169</v>
      </c>
      <c r="C110" s="53"/>
      <c r="D110" s="53">
        <v>1</v>
      </c>
      <c r="E110" s="53"/>
      <c r="F110" s="53">
        <v>1</v>
      </c>
    </row>
    <row r="111" spans="1:6" s="15" customFormat="1" x14ac:dyDescent="0.25">
      <c r="A111" s="678" t="s">
        <v>170</v>
      </c>
      <c r="B111" s="675" t="s">
        <v>171</v>
      </c>
      <c r="C111" s="50">
        <v>1</v>
      </c>
      <c r="D111" s="50">
        <v>11</v>
      </c>
      <c r="E111" s="50"/>
      <c r="F111" s="50">
        <v>12</v>
      </c>
    </row>
    <row r="112" spans="1:6" s="15" customFormat="1" ht="22.5" x14ac:dyDescent="0.25">
      <c r="A112" s="677" t="s">
        <v>172</v>
      </c>
      <c r="B112" s="676" t="s">
        <v>173</v>
      </c>
      <c r="C112" s="53"/>
      <c r="D112" s="53">
        <v>1</v>
      </c>
      <c r="E112" s="53"/>
      <c r="F112" s="53">
        <v>1</v>
      </c>
    </row>
    <row r="113" spans="1:6" s="15" customFormat="1" x14ac:dyDescent="0.25">
      <c r="A113" s="678" t="s">
        <v>662</v>
      </c>
      <c r="B113" s="675" t="s">
        <v>663</v>
      </c>
      <c r="C113" s="50"/>
      <c r="D113" s="50">
        <v>2</v>
      </c>
      <c r="E113" s="50"/>
      <c r="F113" s="50">
        <v>2</v>
      </c>
    </row>
    <row r="114" spans="1:6" s="15" customFormat="1" x14ac:dyDescent="0.25">
      <c r="A114" s="677" t="s">
        <v>174</v>
      </c>
      <c r="B114" s="676" t="s">
        <v>175</v>
      </c>
      <c r="C114" s="53">
        <v>1</v>
      </c>
      <c r="D114" s="53">
        <v>2</v>
      </c>
      <c r="E114" s="53"/>
      <c r="F114" s="53">
        <v>3</v>
      </c>
    </row>
    <row r="115" spans="1:6" s="15" customFormat="1" x14ac:dyDescent="0.25">
      <c r="A115" s="678" t="s">
        <v>664</v>
      </c>
      <c r="B115" s="675" t="s">
        <v>665</v>
      </c>
      <c r="C115" s="50"/>
      <c r="D115" s="50">
        <v>2</v>
      </c>
      <c r="E115" s="50"/>
      <c r="F115" s="50">
        <v>2</v>
      </c>
    </row>
    <row r="116" spans="1:6" s="15" customFormat="1" x14ac:dyDescent="0.25">
      <c r="A116" s="677" t="s">
        <v>406</v>
      </c>
      <c r="B116" s="676" t="s">
        <v>407</v>
      </c>
      <c r="C116" s="53"/>
      <c r="D116" s="53">
        <v>1</v>
      </c>
      <c r="E116" s="53"/>
      <c r="F116" s="53">
        <v>1</v>
      </c>
    </row>
    <row r="117" spans="1:6" s="15" customFormat="1" x14ac:dyDescent="0.25">
      <c r="A117" s="678" t="s">
        <v>574</v>
      </c>
      <c r="B117" s="675" t="s">
        <v>575</v>
      </c>
      <c r="C117" s="50"/>
      <c r="D117" s="50">
        <v>1</v>
      </c>
      <c r="E117" s="50"/>
      <c r="F117" s="50">
        <v>1</v>
      </c>
    </row>
    <row r="118" spans="1:6" s="15" customFormat="1" ht="22.5" x14ac:dyDescent="0.25">
      <c r="A118" s="677" t="s">
        <v>622</v>
      </c>
      <c r="B118" s="676" t="s">
        <v>623</v>
      </c>
      <c r="C118" s="53"/>
      <c r="D118" s="53">
        <v>1</v>
      </c>
      <c r="E118" s="53"/>
      <c r="F118" s="53">
        <v>1</v>
      </c>
    </row>
    <row r="119" spans="1:6" s="15" customFormat="1" x14ac:dyDescent="0.25">
      <c r="A119" s="678" t="s">
        <v>666</v>
      </c>
      <c r="B119" s="675" t="s">
        <v>667</v>
      </c>
      <c r="C119" s="50"/>
      <c r="D119" s="50">
        <v>1</v>
      </c>
      <c r="E119" s="50"/>
      <c r="F119" s="50">
        <v>1</v>
      </c>
    </row>
    <row r="120" spans="1:6" s="15" customFormat="1" x14ac:dyDescent="0.25">
      <c r="A120" s="677" t="s">
        <v>176</v>
      </c>
      <c r="B120" s="676" t="s">
        <v>177</v>
      </c>
      <c r="C120" s="53"/>
      <c r="D120" s="53">
        <v>9</v>
      </c>
      <c r="E120" s="53"/>
      <c r="F120" s="53">
        <v>9</v>
      </c>
    </row>
    <row r="121" spans="1:6" s="15" customFormat="1" x14ac:dyDescent="0.25">
      <c r="A121" s="678" t="s">
        <v>178</v>
      </c>
      <c r="B121" s="675" t="s">
        <v>179</v>
      </c>
      <c r="C121" s="50">
        <v>9</v>
      </c>
      <c r="D121" s="50">
        <v>8</v>
      </c>
      <c r="E121" s="50"/>
      <c r="F121" s="50">
        <v>17</v>
      </c>
    </row>
    <row r="122" spans="1:6" s="15" customFormat="1" x14ac:dyDescent="0.25">
      <c r="A122" s="677" t="s">
        <v>180</v>
      </c>
      <c r="B122" s="676" t="s">
        <v>181</v>
      </c>
      <c r="C122" s="53">
        <v>4</v>
      </c>
      <c r="D122" s="53">
        <v>2</v>
      </c>
      <c r="E122" s="53"/>
      <c r="F122" s="53">
        <v>6</v>
      </c>
    </row>
    <row r="123" spans="1:6" s="15" customFormat="1" x14ac:dyDescent="0.25">
      <c r="A123" s="678" t="s">
        <v>182</v>
      </c>
      <c r="B123" s="675" t="s">
        <v>183</v>
      </c>
      <c r="C123" s="50">
        <v>10</v>
      </c>
      <c r="D123" s="50">
        <v>25</v>
      </c>
      <c r="E123" s="50"/>
      <c r="F123" s="50">
        <v>35</v>
      </c>
    </row>
    <row r="124" spans="1:6" s="15" customFormat="1" x14ac:dyDescent="0.25">
      <c r="A124" s="677" t="s">
        <v>184</v>
      </c>
      <c r="B124" s="676" t="s">
        <v>185</v>
      </c>
      <c r="C124" s="53"/>
      <c r="D124" s="53">
        <v>1</v>
      </c>
      <c r="E124" s="53"/>
      <c r="F124" s="53">
        <v>1</v>
      </c>
    </row>
    <row r="125" spans="1:6" s="15" customFormat="1" x14ac:dyDescent="0.25">
      <c r="A125" s="678" t="s">
        <v>186</v>
      </c>
      <c r="B125" s="675" t="s">
        <v>187</v>
      </c>
      <c r="C125" s="50"/>
      <c r="D125" s="50">
        <v>2</v>
      </c>
      <c r="E125" s="50"/>
      <c r="F125" s="50">
        <v>2</v>
      </c>
    </row>
    <row r="126" spans="1:6" s="15" customFormat="1" x14ac:dyDescent="0.25">
      <c r="A126" s="677" t="s">
        <v>188</v>
      </c>
      <c r="B126" s="676" t="s">
        <v>189</v>
      </c>
      <c r="C126" s="53">
        <v>4</v>
      </c>
      <c r="D126" s="53">
        <v>16</v>
      </c>
      <c r="E126" s="53"/>
      <c r="F126" s="53">
        <v>20</v>
      </c>
    </row>
    <row r="127" spans="1:6" s="15" customFormat="1" x14ac:dyDescent="0.25">
      <c r="A127" s="678" t="s">
        <v>190</v>
      </c>
      <c r="B127" s="675" t="s">
        <v>191</v>
      </c>
      <c r="C127" s="50">
        <v>4</v>
      </c>
      <c r="D127" s="50"/>
      <c r="E127" s="50">
        <v>20</v>
      </c>
      <c r="F127" s="50">
        <v>24</v>
      </c>
    </row>
    <row r="128" spans="1:6" s="15" customFormat="1" x14ac:dyDescent="0.25">
      <c r="A128" s="677" t="s">
        <v>192</v>
      </c>
      <c r="B128" s="676" t="s">
        <v>193</v>
      </c>
      <c r="C128" s="53"/>
      <c r="D128" s="53">
        <v>2</v>
      </c>
      <c r="E128" s="53"/>
      <c r="F128" s="53">
        <v>2</v>
      </c>
    </row>
    <row r="129" spans="1:6" s="15" customFormat="1" x14ac:dyDescent="0.25">
      <c r="A129" s="678" t="s">
        <v>367</v>
      </c>
      <c r="B129" s="675" t="s">
        <v>368</v>
      </c>
      <c r="C129" s="50"/>
      <c r="D129" s="50">
        <v>1</v>
      </c>
      <c r="E129" s="50"/>
      <c r="F129" s="50">
        <v>1</v>
      </c>
    </row>
    <row r="130" spans="1:6" s="15" customFormat="1" x14ac:dyDescent="0.25">
      <c r="A130" s="677" t="s">
        <v>583</v>
      </c>
      <c r="B130" s="676" t="s">
        <v>584</v>
      </c>
      <c r="C130" s="53"/>
      <c r="D130" s="53">
        <v>1</v>
      </c>
      <c r="E130" s="53"/>
      <c r="F130" s="53">
        <v>1</v>
      </c>
    </row>
    <row r="131" spans="1:6" s="15" customFormat="1" x14ac:dyDescent="0.25">
      <c r="A131" s="678" t="s">
        <v>194</v>
      </c>
      <c r="B131" s="675" t="s">
        <v>195</v>
      </c>
      <c r="C131" s="50"/>
      <c r="D131" s="50">
        <v>2</v>
      </c>
      <c r="E131" s="50"/>
      <c r="F131" s="50">
        <v>2</v>
      </c>
    </row>
    <row r="132" spans="1:6" s="15" customFormat="1" x14ac:dyDescent="0.25">
      <c r="A132" s="677" t="s">
        <v>196</v>
      </c>
      <c r="B132" s="676" t="s">
        <v>197</v>
      </c>
      <c r="C132" s="53"/>
      <c r="D132" s="53">
        <v>1</v>
      </c>
      <c r="E132" s="53"/>
      <c r="F132" s="53">
        <v>1</v>
      </c>
    </row>
    <row r="133" spans="1:6" s="15" customFormat="1" x14ac:dyDescent="0.25">
      <c r="A133" s="678" t="s">
        <v>198</v>
      </c>
      <c r="B133" s="675" t="s">
        <v>199</v>
      </c>
      <c r="C133" s="50"/>
      <c r="D133" s="50">
        <v>10</v>
      </c>
      <c r="E133" s="50"/>
      <c r="F133" s="50">
        <v>10</v>
      </c>
    </row>
    <row r="134" spans="1:6" s="15" customFormat="1" x14ac:dyDescent="0.25">
      <c r="A134" s="677" t="s">
        <v>200</v>
      </c>
      <c r="B134" s="676" t="s">
        <v>201</v>
      </c>
      <c r="C134" s="53">
        <v>1</v>
      </c>
      <c r="D134" s="53">
        <v>3</v>
      </c>
      <c r="E134" s="53"/>
      <c r="F134" s="53">
        <v>4</v>
      </c>
    </row>
    <row r="135" spans="1:6" s="15" customFormat="1" x14ac:dyDescent="0.25">
      <c r="A135" s="678" t="s">
        <v>202</v>
      </c>
      <c r="B135" s="675" t="s">
        <v>203</v>
      </c>
      <c r="C135" s="50"/>
      <c r="D135" s="50">
        <v>9</v>
      </c>
      <c r="E135" s="50"/>
      <c r="F135" s="50">
        <v>9</v>
      </c>
    </row>
    <row r="136" spans="1:6" s="15" customFormat="1" x14ac:dyDescent="0.25">
      <c r="A136" s="677" t="s">
        <v>371</v>
      </c>
      <c r="B136" s="676" t="s">
        <v>372</v>
      </c>
      <c r="C136" s="53">
        <v>2</v>
      </c>
      <c r="D136" s="53">
        <v>1</v>
      </c>
      <c r="E136" s="53"/>
      <c r="F136" s="53">
        <v>3</v>
      </c>
    </row>
    <row r="137" spans="1:6" s="15" customFormat="1" x14ac:dyDescent="0.25">
      <c r="A137" s="678" t="s">
        <v>206</v>
      </c>
      <c r="B137" s="675" t="s">
        <v>207</v>
      </c>
      <c r="C137" s="50"/>
      <c r="D137" s="50">
        <v>2</v>
      </c>
      <c r="E137" s="50"/>
      <c r="F137" s="50">
        <v>2</v>
      </c>
    </row>
    <row r="138" spans="1:6" s="15" customFormat="1" x14ac:dyDescent="0.25">
      <c r="A138" s="677" t="s">
        <v>208</v>
      </c>
      <c r="B138" s="676" t="s">
        <v>209</v>
      </c>
      <c r="C138" s="53">
        <v>8</v>
      </c>
      <c r="D138" s="53">
        <v>19</v>
      </c>
      <c r="E138" s="53"/>
      <c r="F138" s="53">
        <v>27</v>
      </c>
    </row>
    <row r="139" spans="1:6" s="15" customFormat="1" x14ac:dyDescent="0.25">
      <c r="A139" s="678" t="s">
        <v>210</v>
      </c>
      <c r="B139" s="675" t="s">
        <v>211</v>
      </c>
      <c r="C139" s="50">
        <v>6</v>
      </c>
      <c r="D139" s="50">
        <v>21</v>
      </c>
      <c r="E139" s="50"/>
      <c r="F139" s="50">
        <v>27</v>
      </c>
    </row>
    <row r="140" spans="1:6" s="15" customFormat="1" x14ac:dyDescent="0.25">
      <c r="A140" s="677" t="s">
        <v>212</v>
      </c>
      <c r="B140" s="676" t="s">
        <v>213</v>
      </c>
      <c r="C140" s="53">
        <v>7</v>
      </c>
      <c r="D140" s="53">
        <v>2</v>
      </c>
      <c r="E140" s="53"/>
      <c r="F140" s="53">
        <v>9</v>
      </c>
    </row>
    <row r="141" spans="1:6" s="15" customFormat="1" x14ac:dyDescent="0.25">
      <c r="A141" s="678" t="s">
        <v>214</v>
      </c>
      <c r="B141" s="675" t="s">
        <v>215</v>
      </c>
      <c r="C141" s="50"/>
      <c r="D141" s="50">
        <v>3</v>
      </c>
      <c r="E141" s="50"/>
      <c r="F141" s="50">
        <v>3</v>
      </c>
    </row>
    <row r="142" spans="1:6" s="15" customFormat="1" x14ac:dyDescent="0.25">
      <c r="A142" s="677" t="s">
        <v>373</v>
      </c>
      <c r="B142" s="676" t="s">
        <v>374</v>
      </c>
      <c r="C142" s="53">
        <v>2</v>
      </c>
      <c r="D142" s="53"/>
      <c r="E142" s="53"/>
      <c r="F142" s="53">
        <v>2</v>
      </c>
    </row>
    <row r="143" spans="1:6" s="15" customFormat="1" x14ac:dyDescent="0.25">
      <c r="A143" s="678" t="s">
        <v>218</v>
      </c>
      <c r="B143" s="675" t="s">
        <v>219</v>
      </c>
      <c r="C143" s="50">
        <v>4</v>
      </c>
      <c r="D143" s="50">
        <v>2</v>
      </c>
      <c r="E143" s="50"/>
      <c r="F143" s="50">
        <v>6</v>
      </c>
    </row>
    <row r="144" spans="1:6" s="15" customFormat="1" x14ac:dyDescent="0.25">
      <c r="A144" s="677" t="s">
        <v>222</v>
      </c>
      <c r="B144" s="676" t="s">
        <v>223</v>
      </c>
      <c r="C144" s="53"/>
      <c r="D144" s="53">
        <v>5</v>
      </c>
      <c r="E144" s="53"/>
      <c r="F144" s="53">
        <v>5</v>
      </c>
    </row>
    <row r="145" spans="1:6" s="15" customFormat="1" x14ac:dyDescent="0.25">
      <c r="A145" s="678" t="s">
        <v>414</v>
      </c>
      <c r="B145" s="675" t="s">
        <v>415</v>
      </c>
      <c r="C145" s="50">
        <v>1</v>
      </c>
      <c r="D145" s="50"/>
      <c r="E145" s="50"/>
      <c r="F145" s="50">
        <v>1</v>
      </c>
    </row>
    <row r="146" spans="1:6" s="15" customFormat="1" x14ac:dyDescent="0.25">
      <c r="A146" s="677" t="s">
        <v>375</v>
      </c>
      <c r="B146" s="682" t="s">
        <v>376</v>
      </c>
      <c r="C146" s="475">
        <v>2</v>
      </c>
      <c r="D146" s="475"/>
      <c r="E146" s="475"/>
      <c r="F146" s="475">
        <v>2</v>
      </c>
    </row>
    <row r="147" spans="1:6" s="15" customFormat="1" x14ac:dyDescent="0.25">
      <c r="A147" s="678" t="s">
        <v>228</v>
      </c>
      <c r="B147" s="675" t="s">
        <v>229</v>
      </c>
      <c r="C147" s="50"/>
      <c r="D147" s="50">
        <v>1</v>
      </c>
      <c r="E147" s="50"/>
      <c r="F147" s="50">
        <v>1</v>
      </c>
    </row>
    <row r="148" spans="1:6" s="15" customFormat="1" x14ac:dyDescent="0.25">
      <c r="A148" s="677" t="s">
        <v>544</v>
      </c>
      <c r="B148" s="682" t="s">
        <v>545</v>
      </c>
      <c r="C148" s="475"/>
      <c r="D148" s="475">
        <v>1</v>
      </c>
      <c r="E148" s="475"/>
      <c r="F148" s="475">
        <v>1</v>
      </c>
    </row>
    <row r="149" spans="1:6" s="15" customFormat="1" x14ac:dyDescent="0.25">
      <c r="A149" s="678" t="s">
        <v>668</v>
      </c>
      <c r="B149" s="675" t="s">
        <v>669</v>
      </c>
      <c r="C149" s="50"/>
      <c r="D149" s="50">
        <v>2</v>
      </c>
      <c r="E149" s="50"/>
      <c r="F149" s="50">
        <v>2</v>
      </c>
    </row>
    <row r="150" spans="1:6" s="15" customFormat="1" x14ac:dyDescent="0.25">
      <c r="A150" s="677" t="s">
        <v>569</v>
      </c>
      <c r="B150" s="682" t="s">
        <v>570</v>
      </c>
      <c r="C150" s="475"/>
      <c r="D150" s="475">
        <v>1</v>
      </c>
      <c r="E150" s="475"/>
      <c r="F150" s="475">
        <v>1</v>
      </c>
    </row>
    <row r="151" spans="1:6" s="15" customFormat="1" x14ac:dyDescent="0.25">
      <c r="A151" s="678" t="s">
        <v>230</v>
      </c>
      <c r="B151" s="675" t="s">
        <v>231</v>
      </c>
      <c r="C151" s="50"/>
      <c r="D151" s="50">
        <v>3</v>
      </c>
      <c r="E151" s="50"/>
      <c r="F151" s="50">
        <v>3</v>
      </c>
    </row>
    <row r="152" spans="1:6" s="15" customFormat="1" x14ac:dyDescent="0.25">
      <c r="A152" s="677" t="s">
        <v>234</v>
      </c>
      <c r="B152" s="682" t="s">
        <v>235</v>
      </c>
      <c r="C152" s="475">
        <v>2</v>
      </c>
      <c r="D152" s="475">
        <v>3</v>
      </c>
      <c r="E152" s="475"/>
      <c r="F152" s="475">
        <v>5</v>
      </c>
    </row>
    <row r="153" spans="1:6" s="15" customFormat="1" x14ac:dyDescent="0.25">
      <c r="A153" s="678" t="s">
        <v>379</v>
      </c>
      <c r="B153" s="675" t="s">
        <v>380</v>
      </c>
      <c r="C153" s="50">
        <v>1</v>
      </c>
      <c r="D153" s="50"/>
      <c r="E153" s="50"/>
      <c r="F153" s="50">
        <v>1</v>
      </c>
    </row>
    <row r="154" spans="1:6" s="15" customFormat="1" x14ac:dyDescent="0.25">
      <c r="A154" s="677" t="s">
        <v>238</v>
      </c>
      <c r="B154" s="682" t="s">
        <v>239</v>
      </c>
      <c r="C154" s="475">
        <v>1</v>
      </c>
      <c r="D154" s="475">
        <v>1</v>
      </c>
      <c r="E154" s="475"/>
      <c r="F154" s="475">
        <v>2</v>
      </c>
    </row>
    <row r="155" spans="1:6" s="15" customFormat="1" x14ac:dyDescent="0.25">
      <c r="A155" s="678" t="s">
        <v>670</v>
      </c>
      <c r="B155" s="675" t="s">
        <v>671</v>
      </c>
      <c r="C155" s="50"/>
      <c r="D155" s="50">
        <v>1</v>
      </c>
      <c r="E155" s="50"/>
      <c r="F155" s="50">
        <v>1</v>
      </c>
    </row>
    <row r="156" spans="1:6" s="15" customFormat="1" x14ac:dyDescent="0.25">
      <c r="A156" s="677" t="s">
        <v>672</v>
      </c>
      <c r="B156" s="682" t="s">
        <v>673</v>
      </c>
      <c r="C156" s="475"/>
      <c r="D156" s="475">
        <v>1</v>
      </c>
      <c r="E156" s="475">
        <v>1</v>
      </c>
      <c r="F156" s="475">
        <v>2</v>
      </c>
    </row>
    <row r="157" spans="1:6" s="15" customFormat="1" x14ac:dyDescent="0.25">
      <c r="A157" s="678" t="s">
        <v>240</v>
      </c>
      <c r="B157" s="675" t="s">
        <v>241</v>
      </c>
      <c r="C157" s="50">
        <v>1</v>
      </c>
      <c r="D157" s="50">
        <v>2</v>
      </c>
      <c r="E157" s="50"/>
      <c r="F157" s="50">
        <v>3</v>
      </c>
    </row>
    <row r="158" spans="1:6" s="15" customFormat="1" x14ac:dyDescent="0.25">
      <c r="A158" s="677" t="s">
        <v>242</v>
      </c>
      <c r="B158" s="682" t="s">
        <v>243</v>
      </c>
      <c r="C158" s="475">
        <v>1</v>
      </c>
      <c r="D158" s="475">
        <v>11</v>
      </c>
      <c r="E158" s="475">
        <v>2</v>
      </c>
      <c r="F158" s="475">
        <v>14</v>
      </c>
    </row>
    <row r="159" spans="1:6" s="15" customFormat="1" x14ac:dyDescent="0.25">
      <c r="A159" s="678" t="s">
        <v>244</v>
      </c>
      <c r="B159" s="675" t="s">
        <v>245</v>
      </c>
      <c r="C159" s="50">
        <v>7</v>
      </c>
      <c r="D159" s="50">
        <v>9</v>
      </c>
      <c r="E159" s="50">
        <v>1</v>
      </c>
      <c r="F159" s="50">
        <v>17</v>
      </c>
    </row>
    <row r="160" spans="1:6" s="15" customFormat="1" x14ac:dyDescent="0.25">
      <c r="A160" s="677" t="s">
        <v>383</v>
      </c>
      <c r="B160" s="682" t="s">
        <v>384</v>
      </c>
      <c r="C160" s="475"/>
      <c r="D160" s="475">
        <v>2</v>
      </c>
      <c r="E160" s="475"/>
      <c r="F160" s="475">
        <v>2</v>
      </c>
    </row>
    <row r="161" spans="1:6" s="15" customFormat="1" x14ac:dyDescent="0.25">
      <c r="A161" s="678" t="s">
        <v>246</v>
      </c>
      <c r="B161" s="675" t="s">
        <v>247</v>
      </c>
      <c r="C161" s="50"/>
      <c r="D161" s="50">
        <v>1</v>
      </c>
      <c r="E161" s="50"/>
      <c r="F161" s="50">
        <v>1</v>
      </c>
    </row>
    <row r="162" spans="1:6" s="15" customFormat="1" x14ac:dyDescent="0.25">
      <c r="A162" s="677" t="s">
        <v>248</v>
      </c>
      <c r="B162" s="682" t="s">
        <v>249</v>
      </c>
      <c r="C162" s="475"/>
      <c r="D162" s="475">
        <v>11</v>
      </c>
      <c r="E162" s="475"/>
      <c r="F162" s="475">
        <v>11</v>
      </c>
    </row>
    <row r="163" spans="1:6" s="15" customFormat="1" x14ac:dyDescent="0.25">
      <c r="A163" s="678" t="s">
        <v>250</v>
      </c>
      <c r="B163" s="675" t="s">
        <v>251</v>
      </c>
      <c r="C163" s="50">
        <v>28</v>
      </c>
      <c r="D163" s="50">
        <v>3</v>
      </c>
      <c r="E163" s="50"/>
      <c r="F163" s="50">
        <v>31</v>
      </c>
    </row>
    <row r="164" spans="1:6" s="15" customFormat="1" x14ac:dyDescent="0.25">
      <c r="A164" s="677" t="s">
        <v>252</v>
      </c>
      <c r="B164" s="682" t="s">
        <v>253</v>
      </c>
      <c r="C164" s="475"/>
      <c r="D164" s="475">
        <v>2</v>
      </c>
      <c r="E164" s="475"/>
      <c r="F164" s="475">
        <v>2</v>
      </c>
    </row>
    <row r="165" spans="1:6" s="15" customFormat="1" ht="22.5" x14ac:dyDescent="0.25">
      <c r="A165" s="678" t="s">
        <v>254</v>
      </c>
      <c r="B165" s="675" t="s">
        <v>255</v>
      </c>
      <c r="C165" s="50">
        <v>1</v>
      </c>
      <c r="D165" s="50"/>
      <c r="E165" s="50"/>
      <c r="F165" s="50">
        <v>1</v>
      </c>
    </row>
    <row r="166" spans="1:6" s="15" customFormat="1" x14ac:dyDescent="0.25">
      <c r="A166" s="677" t="s">
        <v>256</v>
      </c>
      <c r="B166" s="682" t="s">
        <v>257</v>
      </c>
      <c r="C166" s="475"/>
      <c r="D166" s="475">
        <v>3</v>
      </c>
      <c r="E166" s="475"/>
      <c r="F166" s="475">
        <v>3</v>
      </c>
    </row>
    <row r="167" spans="1:6" s="15" customFormat="1" x14ac:dyDescent="0.25">
      <c r="A167" s="678" t="s">
        <v>258</v>
      </c>
      <c r="B167" s="675" t="s">
        <v>259</v>
      </c>
      <c r="C167" s="50"/>
      <c r="D167" s="50">
        <v>2</v>
      </c>
      <c r="E167" s="50"/>
      <c r="F167" s="50">
        <v>2</v>
      </c>
    </row>
    <row r="168" spans="1:6" s="15" customFormat="1" x14ac:dyDescent="0.25">
      <c r="A168" s="677" t="s">
        <v>260</v>
      </c>
      <c r="B168" s="682" t="s">
        <v>261</v>
      </c>
      <c r="C168" s="475">
        <v>2</v>
      </c>
      <c r="D168" s="475"/>
      <c r="E168" s="475"/>
      <c r="F168" s="475">
        <v>2</v>
      </c>
    </row>
    <row r="169" spans="1:6" s="15" customFormat="1" x14ac:dyDescent="0.25">
      <c r="A169" s="678" t="s">
        <v>674</v>
      </c>
      <c r="B169" s="675" t="s">
        <v>675</v>
      </c>
      <c r="C169" s="50">
        <v>1</v>
      </c>
      <c r="D169" s="50"/>
      <c r="E169" s="50"/>
      <c r="F169" s="50">
        <v>1</v>
      </c>
    </row>
    <row r="170" spans="1:6" s="15" customFormat="1" x14ac:dyDescent="0.25">
      <c r="A170" s="677" t="s">
        <v>262</v>
      </c>
      <c r="B170" s="682" t="s">
        <v>263</v>
      </c>
      <c r="C170" s="475"/>
      <c r="D170" s="475">
        <v>4</v>
      </c>
      <c r="E170" s="475"/>
      <c r="F170" s="475">
        <v>4</v>
      </c>
    </row>
    <row r="171" spans="1:6" s="15" customFormat="1" x14ac:dyDescent="0.25">
      <c r="A171" s="678" t="s">
        <v>385</v>
      </c>
      <c r="B171" s="675" t="s">
        <v>386</v>
      </c>
      <c r="C171" s="50">
        <v>4</v>
      </c>
      <c r="D171" s="50">
        <v>3</v>
      </c>
      <c r="E171" s="50"/>
      <c r="F171" s="50">
        <v>7</v>
      </c>
    </row>
    <row r="172" spans="1:6" s="15" customFormat="1" x14ac:dyDescent="0.25">
      <c r="A172" s="677" t="s">
        <v>264</v>
      </c>
      <c r="B172" s="682" t="s">
        <v>265</v>
      </c>
      <c r="C172" s="475"/>
      <c r="D172" s="475">
        <v>1</v>
      </c>
      <c r="E172" s="475"/>
      <c r="F172" s="475">
        <v>1</v>
      </c>
    </row>
    <row r="173" spans="1:6" s="15" customFormat="1" x14ac:dyDescent="0.25">
      <c r="A173" s="678" t="s">
        <v>387</v>
      </c>
      <c r="B173" s="675" t="s">
        <v>388</v>
      </c>
      <c r="C173" s="50"/>
      <c r="D173" s="50">
        <v>2</v>
      </c>
      <c r="E173" s="50"/>
      <c r="F173" s="50">
        <v>2</v>
      </c>
    </row>
    <row r="174" spans="1:6" s="15" customFormat="1" x14ac:dyDescent="0.25">
      <c r="A174" s="677" t="s">
        <v>266</v>
      </c>
      <c r="B174" s="682" t="s">
        <v>267</v>
      </c>
      <c r="C174" s="475">
        <v>1</v>
      </c>
      <c r="D174" s="475">
        <v>8</v>
      </c>
      <c r="E174" s="475"/>
      <c r="F174" s="475">
        <v>9</v>
      </c>
    </row>
    <row r="175" spans="1:6" ht="15.75" thickBot="1" x14ac:dyDescent="0.3">
      <c r="A175" s="763" t="s">
        <v>268</v>
      </c>
      <c r="B175" s="764"/>
      <c r="C175" s="679">
        <v>682</v>
      </c>
      <c r="D175" s="680">
        <v>2363</v>
      </c>
      <c r="E175" s="680">
        <v>24</v>
      </c>
      <c r="F175" s="681">
        <v>3069</v>
      </c>
    </row>
    <row r="176" spans="1:6" ht="13.5" thickBot="1" x14ac:dyDescent="0.25">
      <c r="A176" s="23"/>
      <c r="B176" s="590"/>
      <c r="C176" s="25"/>
      <c r="D176" s="25"/>
    </row>
    <row r="177" spans="1:6" ht="39" thickBot="1" x14ac:dyDescent="0.25">
      <c r="A177" s="23"/>
      <c r="B177" s="26" t="s">
        <v>389</v>
      </c>
      <c r="C177" s="330" t="s">
        <v>289</v>
      </c>
      <c r="D177" s="330" t="s">
        <v>316</v>
      </c>
      <c r="E177" s="330" t="s">
        <v>536</v>
      </c>
      <c r="F177" s="484" t="s">
        <v>576</v>
      </c>
    </row>
    <row r="178" spans="1:6" x14ac:dyDescent="0.2">
      <c r="A178" s="23"/>
      <c r="B178" s="487" t="s">
        <v>390</v>
      </c>
      <c r="C178" s="488">
        <v>384</v>
      </c>
      <c r="D178" s="488">
        <v>1272</v>
      </c>
      <c r="E178" s="488">
        <v>0</v>
      </c>
      <c r="F178" s="488">
        <v>1656</v>
      </c>
    </row>
    <row r="179" spans="1:6" x14ac:dyDescent="0.2">
      <c r="A179" s="23"/>
      <c r="B179" s="487" t="s">
        <v>391</v>
      </c>
      <c r="C179" s="490">
        <v>180</v>
      </c>
      <c r="D179" s="490">
        <v>826</v>
      </c>
      <c r="E179" s="490">
        <v>0</v>
      </c>
      <c r="F179" s="490">
        <v>1006</v>
      </c>
    </row>
    <row r="180" spans="1:6" ht="13.5" thickBot="1" x14ac:dyDescent="0.25">
      <c r="A180" s="23"/>
      <c r="B180" s="487" t="s">
        <v>392</v>
      </c>
      <c r="C180" s="489">
        <v>118</v>
      </c>
      <c r="D180" s="489">
        <v>265</v>
      </c>
      <c r="E180" s="489">
        <v>24</v>
      </c>
      <c r="F180" s="489">
        <v>407</v>
      </c>
    </row>
    <row r="181" spans="1:6" x14ac:dyDescent="0.2">
      <c r="C181" s="491"/>
      <c r="D181" s="492"/>
      <c r="E181" s="493"/>
    </row>
    <row r="183" spans="1:6" x14ac:dyDescent="0.2">
      <c r="E183" s="151"/>
    </row>
    <row r="187" spans="1:6" x14ac:dyDescent="0.2">
      <c r="E187" s="151"/>
      <c r="F187" s="151"/>
    </row>
    <row r="188" spans="1:6" x14ac:dyDescent="0.2">
      <c r="F188" s="151"/>
    </row>
    <row r="195" ht="22.5" customHeight="1" x14ac:dyDescent="0.2"/>
  </sheetData>
  <mergeCells count="6">
    <mergeCell ref="E1:F1"/>
    <mergeCell ref="A2:F2"/>
    <mergeCell ref="A3:F3"/>
    <mergeCell ref="A175:B175"/>
    <mergeCell ref="A5:A6"/>
    <mergeCell ref="B5:B6"/>
  </mergeCells>
  <printOptions horizontalCentered="1"/>
  <pageMargins left="0.98425196850393704" right="0.39370078740157483" top="0.39370078740157483" bottom="0.39370078740157483" header="0" footer="0"/>
  <pageSetup paperSize="9" scale="86" fitToHeight="0" orientation="portrait" r:id="rId1"/>
  <headerFooter alignWithMargins="0"/>
  <rowBreaks count="2" manualBreakCount="2">
    <brk id="125" max="5" man="1"/>
    <brk id="2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G151"/>
  <sheetViews>
    <sheetView view="pageBreakPreview" zoomScaleNormal="100" zoomScaleSheetLayoutView="100" workbookViewId="0">
      <selection activeCell="K16" sqref="K16"/>
    </sheetView>
  </sheetViews>
  <sheetFormatPr defaultRowHeight="12.75" x14ac:dyDescent="0.2"/>
  <cols>
    <col min="1" max="1" width="5.85546875" style="7" customWidth="1"/>
    <col min="2" max="2" width="54.140625" style="7" customWidth="1"/>
    <col min="3" max="7" width="15.7109375" style="7" customWidth="1"/>
    <col min="8" max="257" width="9.140625" style="7"/>
    <col min="258" max="258" width="5.85546875" style="7" customWidth="1"/>
    <col min="259" max="259" width="54.140625" style="7" customWidth="1"/>
    <col min="260" max="263" width="23.28515625" style="7" customWidth="1"/>
    <col min="264" max="513" width="9.140625" style="7"/>
    <col min="514" max="514" width="5.85546875" style="7" customWidth="1"/>
    <col min="515" max="515" width="54.140625" style="7" customWidth="1"/>
    <col min="516" max="519" width="23.28515625" style="7" customWidth="1"/>
    <col min="520" max="769" width="9.140625" style="7"/>
    <col min="770" max="770" width="5.85546875" style="7" customWidth="1"/>
    <col min="771" max="771" width="54.140625" style="7" customWidth="1"/>
    <col min="772" max="775" width="23.28515625" style="7" customWidth="1"/>
    <col min="776" max="1025" width="9.140625" style="7"/>
    <col min="1026" max="1026" width="5.85546875" style="7" customWidth="1"/>
    <col min="1027" max="1027" width="54.140625" style="7" customWidth="1"/>
    <col min="1028" max="1031" width="23.28515625" style="7" customWidth="1"/>
    <col min="1032" max="1281" width="9.140625" style="7"/>
    <col min="1282" max="1282" width="5.85546875" style="7" customWidth="1"/>
    <col min="1283" max="1283" width="54.140625" style="7" customWidth="1"/>
    <col min="1284" max="1287" width="23.28515625" style="7" customWidth="1"/>
    <col min="1288" max="1537" width="9.140625" style="7"/>
    <col min="1538" max="1538" width="5.85546875" style="7" customWidth="1"/>
    <col min="1539" max="1539" width="54.140625" style="7" customWidth="1"/>
    <col min="1540" max="1543" width="23.28515625" style="7" customWidth="1"/>
    <col min="1544" max="1793" width="9.140625" style="7"/>
    <col min="1794" max="1794" width="5.85546875" style="7" customWidth="1"/>
    <col min="1795" max="1795" width="54.140625" style="7" customWidth="1"/>
    <col min="1796" max="1799" width="23.28515625" style="7" customWidth="1"/>
    <col min="1800" max="2049" width="9.140625" style="7"/>
    <col min="2050" max="2050" width="5.85546875" style="7" customWidth="1"/>
    <col min="2051" max="2051" width="54.140625" style="7" customWidth="1"/>
    <col min="2052" max="2055" width="23.28515625" style="7" customWidth="1"/>
    <col min="2056" max="2305" width="9.140625" style="7"/>
    <col min="2306" max="2306" width="5.85546875" style="7" customWidth="1"/>
    <col min="2307" max="2307" width="54.140625" style="7" customWidth="1"/>
    <col min="2308" max="2311" width="23.28515625" style="7" customWidth="1"/>
    <col min="2312" max="2561" width="9.140625" style="7"/>
    <col min="2562" max="2562" width="5.85546875" style="7" customWidth="1"/>
    <col min="2563" max="2563" width="54.140625" style="7" customWidth="1"/>
    <col min="2564" max="2567" width="23.28515625" style="7" customWidth="1"/>
    <col min="2568" max="2817" width="9.140625" style="7"/>
    <col min="2818" max="2818" width="5.85546875" style="7" customWidth="1"/>
    <col min="2819" max="2819" width="54.140625" style="7" customWidth="1"/>
    <col min="2820" max="2823" width="23.28515625" style="7" customWidth="1"/>
    <col min="2824" max="3073" width="9.140625" style="7"/>
    <col min="3074" max="3074" width="5.85546875" style="7" customWidth="1"/>
    <col min="3075" max="3075" width="54.140625" style="7" customWidth="1"/>
    <col min="3076" max="3079" width="23.28515625" style="7" customWidth="1"/>
    <col min="3080" max="3329" width="9.140625" style="7"/>
    <col min="3330" max="3330" width="5.85546875" style="7" customWidth="1"/>
    <col min="3331" max="3331" width="54.140625" style="7" customWidth="1"/>
    <col min="3332" max="3335" width="23.28515625" style="7" customWidth="1"/>
    <col min="3336" max="3585" width="9.140625" style="7"/>
    <col min="3586" max="3586" width="5.85546875" style="7" customWidth="1"/>
    <col min="3587" max="3587" width="54.140625" style="7" customWidth="1"/>
    <col min="3588" max="3591" width="23.28515625" style="7" customWidth="1"/>
    <col min="3592" max="3841" width="9.140625" style="7"/>
    <col min="3842" max="3842" width="5.85546875" style="7" customWidth="1"/>
    <col min="3843" max="3843" width="54.140625" style="7" customWidth="1"/>
    <col min="3844" max="3847" width="23.28515625" style="7" customWidth="1"/>
    <col min="3848" max="4097" width="9.140625" style="7"/>
    <col min="4098" max="4098" width="5.85546875" style="7" customWidth="1"/>
    <col min="4099" max="4099" width="54.140625" style="7" customWidth="1"/>
    <col min="4100" max="4103" width="23.28515625" style="7" customWidth="1"/>
    <col min="4104" max="4353" width="9.140625" style="7"/>
    <col min="4354" max="4354" width="5.85546875" style="7" customWidth="1"/>
    <col min="4355" max="4355" width="54.140625" style="7" customWidth="1"/>
    <col min="4356" max="4359" width="23.28515625" style="7" customWidth="1"/>
    <col min="4360" max="4609" width="9.140625" style="7"/>
    <col min="4610" max="4610" width="5.85546875" style="7" customWidth="1"/>
    <col min="4611" max="4611" width="54.140625" style="7" customWidth="1"/>
    <col min="4612" max="4615" width="23.28515625" style="7" customWidth="1"/>
    <col min="4616" max="4865" width="9.140625" style="7"/>
    <col min="4866" max="4866" width="5.85546875" style="7" customWidth="1"/>
    <col min="4867" max="4867" width="54.140625" style="7" customWidth="1"/>
    <col min="4868" max="4871" width="23.28515625" style="7" customWidth="1"/>
    <col min="4872" max="5121" width="9.140625" style="7"/>
    <col min="5122" max="5122" width="5.85546875" style="7" customWidth="1"/>
    <col min="5123" max="5123" width="54.140625" style="7" customWidth="1"/>
    <col min="5124" max="5127" width="23.28515625" style="7" customWidth="1"/>
    <col min="5128" max="5377" width="9.140625" style="7"/>
    <col min="5378" max="5378" width="5.85546875" style="7" customWidth="1"/>
    <col min="5379" max="5379" width="54.140625" style="7" customWidth="1"/>
    <col min="5380" max="5383" width="23.28515625" style="7" customWidth="1"/>
    <col min="5384" max="5633" width="9.140625" style="7"/>
    <col min="5634" max="5634" width="5.85546875" style="7" customWidth="1"/>
    <col min="5635" max="5635" width="54.140625" style="7" customWidth="1"/>
    <col min="5636" max="5639" width="23.28515625" style="7" customWidth="1"/>
    <col min="5640" max="5889" width="9.140625" style="7"/>
    <col min="5890" max="5890" width="5.85546875" style="7" customWidth="1"/>
    <col min="5891" max="5891" width="54.140625" style="7" customWidth="1"/>
    <col min="5892" max="5895" width="23.28515625" style="7" customWidth="1"/>
    <col min="5896" max="6145" width="9.140625" style="7"/>
    <col min="6146" max="6146" width="5.85546875" style="7" customWidth="1"/>
    <col min="6147" max="6147" width="54.140625" style="7" customWidth="1"/>
    <col min="6148" max="6151" width="23.28515625" style="7" customWidth="1"/>
    <col min="6152" max="6401" width="9.140625" style="7"/>
    <col min="6402" max="6402" width="5.85546875" style="7" customWidth="1"/>
    <col min="6403" max="6403" width="54.140625" style="7" customWidth="1"/>
    <col min="6404" max="6407" width="23.28515625" style="7" customWidth="1"/>
    <col min="6408" max="6657" width="9.140625" style="7"/>
    <col min="6658" max="6658" width="5.85546875" style="7" customWidth="1"/>
    <col min="6659" max="6659" width="54.140625" style="7" customWidth="1"/>
    <col min="6660" max="6663" width="23.28515625" style="7" customWidth="1"/>
    <col min="6664" max="6913" width="9.140625" style="7"/>
    <col min="6914" max="6914" width="5.85546875" style="7" customWidth="1"/>
    <col min="6915" max="6915" width="54.140625" style="7" customWidth="1"/>
    <col min="6916" max="6919" width="23.28515625" style="7" customWidth="1"/>
    <col min="6920" max="7169" width="9.140625" style="7"/>
    <col min="7170" max="7170" width="5.85546875" style="7" customWidth="1"/>
    <col min="7171" max="7171" width="54.140625" style="7" customWidth="1"/>
    <col min="7172" max="7175" width="23.28515625" style="7" customWidth="1"/>
    <col min="7176" max="7425" width="9.140625" style="7"/>
    <col min="7426" max="7426" width="5.85546875" style="7" customWidth="1"/>
    <col min="7427" max="7427" width="54.140625" style="7" customWidth="1"/>
    <col min="7428" max="7431" width="23.28515625" style="7" customWidth="1"/>
    <col min="7432" max="7681" width="9.140625" style="7"/>
    <col min="7682" max="7682" width="5.85546875" style="7" customWidth="1"/>
    <col min="7683" max="7683" width="54.140625" style="7" customWidth="1"/>
    <col min="7684" max="7687" width="23.28515625" style="7" customWidth="1"/>
    <col min="7688" max="7937" width="9.140625" style="7"/>
    <col min="7938" max="7938" width="5.85546875" style="7" customWidth="1"/>
    <col min="7939" max="7939" width="54.140625" style="7" customWidth="1"/>
    <col min="7940" max="7943" width="23.28515625" style="7" customWidth="1"/>
    <col min="7944" max="8193" width="9.140625" style="7"/>
    <col min="8194" max="8194" width="5.85546875" style="7" customWidth="1"/>
    <col min="8195" max="8195" width="54.140625" style="7" customWidth="1"/>
    <col min="8196" max="8199" width="23.28515625" style="7" customWidth="1"/>
    <col min="8200" max="8449" width="9.140625" style="7"/>
    <col min="8450" max="8450" width="5.85546875" style="7" customWidth="1"/>
    <col min="8451" max="8451" width="54.140625" style="7" customWidth="1"/>
    <col min="8452" max="8455" width="23.28515625" style="7" customWidth="1"/>
    <col min="8456" max="8705" width="9.140625" style="7"/>
    <col min="8706" max="8706" width="5.85546875" style="7" customWidth="1"/>
    <col min="8707" max="8707" width="54.140625" style="7" customWidth="1"/>
    <col min="8708" max="8711" width="23.28515625" style="7" customWidth="1"/>
    <col min="8712" max="8961" width="9.140625" style="7"/>
    <col min="8962" max="8962" width="5.85546875" style="7" customWidth="1"/>
    <col min="8963" max="8963" width="54.140625" style="7" customWidth="1"/>
    <col min="8964" max="8967" width="23.28515625" style="7" customWidth="1"/>
    <col min="8968" max="9217" width="9.140625" style="7"/>
    <col min="9218" max="9218" width="5.85546875" style="7" customWidth="1"/>
    <col min="9219" max="9219" width="54.140625" style="7" customWidth="1"/>
    <col min="9220" max="9223" width="23.28515625" style="7" customWidth="1"/>
    <col min="9224" max="9473" width="9.140625" style="7"/>
    <col min="9474" max="9474" width="5.85546875" style="7" customWidth="1"/>
    <col min="9475" max="9475" width="54.140625" style="7" customWidth="1"/>
    <col min="9476" max="9479" width="23.28515625" style="7" customWidth="1"/>
    <col min="9480" max="9729" width="9.140625" style="7"/>
    <col min="9730" max="9730" width="5.85546875" style="7" customWidth="1"/>
    <col min="9731" max="9731" width="54.140625" style="7" customWidth="1"/>
    <col min="9732" max="9735" width="23.28515625" style="7" customWidth="1"/>
    <col min="9736" max="9985" width="9.140625" style="7"/>
    <col min="9986" max="9986" width="5.85546875" style="7" customWidth="1"/>
    <col min="9987" max="9987" width="54.140625" style="7" customWidth="1"/>
    <col min="9988" max="9991" width="23.28515625" style="7" customWidth="1"/>
    <col min="9992" max="10241" width="9.140625" style="7"/>
    <col min="10242" max="10242" width="5.85546875" style="7" customWidth="1"/>
    <col min="10243" max="10243" width="54.140625" style="7" customWidth="1"/>
    <col min="10244" max="10247" width="23.28515625" style="7" customWidth="1"/>
    <col min="10248" max="10497" width="9.140625" style="7"/>
    <col min="10498" max="10498" width="5.85546875" style="7" customWidth="1"/>
    <col min="10499" max="10499" width="54.140625" style="7" customWidth="1"/>
    <col min="10500" max="10503" width="23.28515625" style="7" customWidth="1"/>
    <col min="10504" max="10753" width="9.140625" style="7"/>
    <col min="10754" max="10754" width="5.85546875" style="7" customWidth="1"/>
    <col min="10755" max="10755" width="54.140625" style="7" customWidth="1"/>
    <col min="10756" max="10759" width="23.28515625" style="7" customWidth="1"/>
    <col min="10760" max="11009" width="9.140625" style="7"/>
    <col min="11010" max="11010" width="5.85546875" style="7" customWidth="1"/>
    <col min="11011" max="11011" width="54.140625" style="7" customWidth="1"/>
    <col min="11012" max="11015" width="23.28515625" style="7" customWidth="1"/>
    <col min="11016" max="11265" width="9.140625" style="7"/>
    <col min="11266" max="11266" width="5.85546875" style="7" customWidth="1"/>
    <col min="11267" max="11267" width="54.140625" style="7" customWidth="1"/>
    <col min="11268" max="11271" width="23.28515625" style="7" customWidth="1"/>
    <col min="11272" max="11521" width="9.140625" style="7"/>
    <col min="11522" max="11522" width="5.85546875" style="7" customWidth="1"/>
    <col min="11523" max="11523" width="54.140625" style="7" customWidth="1"/>
    <col min="11524" max="11527" width="23.28515625" style="7" customWidth="1"/>
    <col min="11528" max="11777" width="9.140625" style="7"/>
    <col min="11778" max="11778" width="5.85546875" style="7" customWidth="1"/>
    <col min="11779" max="11779" width="54.140625" style="7" customWidth="1"/>
    <col min="11780" max="11783" width="23.28515625" style="7" customWidth="1"/>
    <col min="11784" max="12033" width="9.140625" style="7"/>
    <col min="12034" max="12034" width="5.85546875" style="7" customWidth="1"/>
    <col min="12035" max="12035" width="54.140625" style="7" customWidth="1"/>
    <col min="12036" max="12039" width="23.28515625" style="7" customWidth="1"/>
    <col min="12040" max="12289" width="9.140625" style="7"/>
    <col min="12290" max="12290" width="5.85546875" style="7" customWidth="1"/>
    <col min="12291" max="12291" width="54.140625" style="7" customWidth="1"/>
    <col min="12292" max="12295" width="23.28515625" style="7" customWidth="1"/>
    <col min="12296" max="12545" width="9.140625" style="7"/>
    <col min="12546" max="12546" width="5.85546875" style="7" customWidth="1"/>
    <col min="12547" max="12547" width="54.140625" style="7" customWidth="1"/>
    <col min="12548" max="12551" width="23.28515625" style="7" customWidth="1"/>
    <col min="12552" max="12801" width="9.140625" style="7"/>
    <col min="12802" max="12802" width="5.85546875" style="7" customWidth="1"/>
    <col min="12803" max="12803" width="54.140625" style="7" customWidth="1"/>
    <col min="12804" max="12807" width="23.28515625" style="7" customWidth="1"/>
    <col min="12808" max="13057" width="9.140625" style="7"/>
    <col min="13058" max="13058" width="5.85546875" style="7" customWidth="1"/>
    <col min="13059" max="13059" width="54.140625" style="7" customWidth="1"/>
    <col min="13060" max="13063" width="23.28515625" style="7" customWidth="1"/>
    <col min="13064" max="13313" width="9.140625" style="7"/>
    <col min="13314" max="13314" width="5.85546875" style="7" customWidth="1"/>
    <col min="13315" max="13315" width="54.140625" style="7" customWidth="1"/>
    <col min="13316" max="13319" width="23.28515625" style="7" customWidth="1"/>
    <col min="13320" max="13569" width="9.140625" style="7"/>
    <col min="13570" max="13570" width="5.85546875" style="7" customWidth="1"/>
    <col min="13571" max="13571" width="54.140625" style="7" customWidth="1"/>
    <col min="13572" max="13575" width="23.28515625" style="7" customWidth="1"/>
    <col min="13576" max="13825" width="9.140625" style="7"/>
    <col min="13826" max="13826" width="5.85546875" style="7" customWidth="1"/>
    <col min="13827" max="13827" width="54.140625" style="7" customWidth="1"/>
    <col min="13828" max="13831" width="23.28515625" style="7" customWidth="1"/>
    <col min="13832" max="14081" width="9.140625" style="7"/>
    <col min="14082" max="14082" width="5.85546875" style="7" customWidth="1"/>
    <col min="14083" max="14083" width="54.140625" style="7" customWidth="1"/>
    <col min="14084" max="14087" width="23.28515625" style="7" customWidth="1"/>
    <col min="14088" max="14337" width="9.140625" style="7"/>
    <col min="14338" max="14338" width="5.85546875" style="7" customWidth="1"/>
    <col min="14339" max="14339" width="54.140625" style="7" customWidth="1"/>
    <col min="14340" max="14343" width="23.28515625" style="7" customWidth="1"/>
    <col min="14344" max="14593" width="9.140625" style="7"/>
    <col min="14594" max="14594" width="5.85546875" style="7" customWidth="1"/>
    <col min="14595" max="14595" width="54.140625" style="7" customWidth="1"/>
    <col min="14596" max="14599" width="23.28515625" style="7" customWidth="1"/>
    <col min="14600" max="14849" width="9.140625" style="7"/>
    <col min="14850" max="14850" width="5.85546875" style="7" customWidth="1"/>
    <col min="14851" max="14851" width="54.140625" style="7" customWidth="1"/>
    <col min="14852" max="14855" width="23.28515625" style="7" customWidth="1"/>
    <col min="14856" max="15105" width="9.140625" style="7"/>
    <col min="15106" max="15106" width="5.85546875" style="7" customWidth="1"/>
    <col min="15107" max="15107" width="54.140625" style="7" customWidth="1"/>
    <col min="15108" max="15111" width="23.28515625" style="7" customWidth="1"/>
    <col min="15112" max="15361" width="9.140625" style="7"/>
    <col min="15362" max="15362" width="5.85546875" style="7" customWidth="1"/>
    <col min="15363" max="15363" width="54.140625" style="7" customWidth="1"/>
    <col min="15364" max="15367" width="23.28515625" style="7" customWidth="1"/>
    <col min="15368" max="15617" width="9.140625" style="7"/>
    <col min="15618" max="15618" width="5.85546875" style="7" customWidth="1"/>
    <col min="15619" max="15619" width="54.140625" style="7" customWidth="1"/>
    <col min="15620" max="15623" width="23.28515625" style="7" customWidth="1"/>
    <col min="15624" max="15873" width="9.140625" style="7"/>
    <col min="15874" max="15874" width="5.85546875" style="7" customWidth="1"/>
    <col min="15875" max="15875" width="54.140625" style="7" customWidth="1"/>
    <col min="15876" max="15879" width="23.28515625" style="7" customWidth="1"/>
    <col min="15880" max="16129" width="9.140625" style="7"/>
    <col min="16130" max="16130" width="5.85546875" style="7" customWidth="1"/>
    <col min="16131" max="16131" width="54.140625" style="7" customWidth="1"/>
    <col min="16132" max="16135" width="23.28515625" style="7" customWidth="1"/>
    <col min="16136" max="16384" width="9.140625" style="7"/>
  </cols>
  <sheetData>
    <row r="1" spans="1:7" ht="16.5" customHeight="1" x14ac:dyDescent="0.2">
      <c r="D1" s="20"/>
      <c r="E1" s="20"/>
      <c r="F1" s="755" t="s">
        <v>393</v>
      </c>
      <c r="G1" s="755"/>
    </row>
    <row r="2" spans="1:7" ht="12.75" customHeight="1" x14ac:dyDescent="0.2">
      <c r="B2" s="30"/>
      <c r="C2" s="30"/>
      <c r="D2" s="30"/>
      <c r="E2" s="30"/>
      <c r="F2" s="30"/>
      <c r="G2" s="30"/>
    </row>
    <row r="3" spans="1:7" ht="15.75" customHeight="1" x14ac:dyDescent="0.2">
      <c r="A3" s="762" t="s">
        <v>394</v>
      </c>
      <c r="B3" s="762"/>
      <c r="C3" s="762"/>
      <c r="D3" s="762"/>
      <c r="E3" s="762"/>
      <c r="F3" s="762"/>
      <c r="G3" s="762"/>
    </row>
    <row r="4" spans="1:7" ht="15.75" customHeight="1" x14ac:dyDescent="0.2">
      <c r="A4" s="762" t="s">
        <v>679</v>
      </c>
      <c r="B4" s="762"/>
      <c r="C4" s="762"/>
      <c r="D4" s="762"/>
      <c r="E4" s="762"/>
      <c r="F4" s="762"/>
      <c r="G4" s="762"/>
    </row>
    <row r="5" spans="1:7" ht="13.5" thickBot="1" x14ac:dyDescent="0.25"/>
    <row r="6" spans="1:7" ht="30.75" customHeight="1" x14ac:dyDescent="0.2">
      <c r="A6" s="769" t="s">
        <v>285</v>
      </c>
      <c r="B6" s="771" t="s">
        <v>395</v>
      </c>
      <c r="C6" s="337" t="s">
        <v>289</v>
      </c>
      <c r="D6" s="337" t="s">
        <v>316</v>
      </c>
      <c r="E6" s="337" t="s">
        <v>599</v>
      </c>
      <c r="F6" s="337" t="s">
        <v>624</v>
      </c>
      <c r="G6" s="337" t="s">
        <v>625</v>
      </c>
    </row>
    <row r="7" spans="1:7" ht="17.25" customHeight="1" thickBot="1" x14ac:dyDescent="0.25">
      <c r="A7" s="770"/>
      <c r="B7" s="772"/>
      <c r="C7" s="338" t="s">
        <v>397</v>
      </c>
      <c r="D7" s="338" t="s">
        <v>397</v>
      </c>
      <c r="E7" s="631" t="s">
        <v>397</v>
      </c>
      <c r="F7" s="338" t="s">
        <v>397</v>
      </c>
      <c r="G7" s="339" t="s">
        <v>397</v>
      </c>
    </row>
    <row r="8" spans="1:7" ht="26.25" customHeight="1" x14ac:dyDescent="0.2">
      <c r="A8" s="331">
        <v>1</v>
      </c>
      <c r="B8" s="31" t="s">
        <v>398</v>
      </c>
      <c r="C8" s="32">
        <v>682</v>
      </c>
      <c r="D8" s="627">
        <v>2363</v>
      </c>
      <c r="E8" s="647">
        <v>24</v>
      </c>
      <c r="F8" s="33">
        <v>3069</v>
      </c>
      <c r="G8" s="392">
        <v>5521</v>
      </c>
    </row>
    <row r="9" spans="1:7" ht="26.25" customHeight="1" x14ac:dyDescent="0.2">
      <c r="A9" s="332">
        <v>2</v>
      </c>
      <c r="B9" s="34" t="s">
        <v>399</v>
      </c>
      <c r="C9" s="407">
        <v>27</v>
      </c>
      <c r="D9" s="407">
        <v>24</v>
      </c>
      <c r="E9" s="407">
        <v>6</v>
      </c>
      <c r="F9" s="35">
        <v>57</v>
      </c>
      <c r="G9" s="393">
        <v>104</v>
      </c>
    </row>
    <row r="10" spans="1:7" ht="26.25" customHeight="1" x14ac:dyDescent="0.2">
      <c r="A10" s="333">
        <v>3</v>
      </c>
      <c r="B10" s="36" t="s">
        <v>400</v>
      </c>
      <c r="C10" s="408">
        <v>1</v>
      </c>
      <c r="D10" s="408">
        <v>11</v>
      </c>
      <c r="E10" s="408">
        <v>0</v>
      </c>
      <c r="F10" s="37">
        <v>12</v>
      </c>
      <c r="G10" s="394">
        <v>30</v>
      </c>
    </row>
    <row r="11" spans="1:7" ht="26.25" customHeight="1" x14ac:dyDescent="0.2">
      <c r="A11" s="332">
        <v>4</v>
      </c>
      <c r="B11" s="34" t="s">
        <v>401</v>
      </c>
      <c r="C11" s="407">
        <v>3</v>
      </c>
      <c r="D11" s="407">
        <v>47</v>
      </c>
      <c r="E11" s="407">
        <v>0</v>
      </c>
      <c r="F11" s="35">
        <v>50</v>
      </c>
      <c r="G11" s="393">
        <v>73</v>
      </c>
    </row>
    <row r="12" spans="1:7" ht="26.25" customHeight="1" thickBot="1" x14ac:dyDescent="0.25">
      <c r="A12" s="334">
        <v>5</v>
      </c>
      <c r="B12" s="335" t="s">
        <v>402</v>
      </c>
      <c r="C12" s="409">
        <v>14</v>
      </c>
      <c r="D12" s="409">
        <v>0</v>
      </c>
      <c r="E12" s="409">
        <v>3</v>
      </c>
      <c r="F12" s="336">
        <v>17</v>
      </c>
      <c r="G12" s="395">
        <v>8</v>
      </c>
    </row>
    <row r="149" spans="3:7" x14ac:dyDescent="0.2">
      <c r="C149" s="7">
        <f>SUM(C7:C83)</f>
        <v>727</v>
      </c>
      <c r="D149" s="7">
        <f t="shared" ref="D149:G149" si="0">SUM(D7:D83)</f>
        <v>2445</v>
      </c>
      <c r="F149" s="7">
        <f t="shared" si="0"/>
        <v>3205</v>
      </c>
      <c r="G149" s="7">
        <f t="shared" si="0"/>
        <v>5736</v>
      </c>
    </row>
    <row r="150" spans="3:7" x14ac:dyDescent="0.2">
      <c r="C150" s="7">
        <f>SUM(C84:C88)</f>
        <v>0</v>
      </c>
      <c r="D150" s="7">
        <f t="shared" ref="D150:G150" si="1">SUM(D84:D88)</f>
        <v>0</v>
      </c>
      <c r="F150" s="7">
        <f t="shared" si="1"/>
        <v>0</v>
      </c>
      <c r="G150" s="7">
        <f t="shared" si="1"/>
        <v>0</v>
      </c>
    </row>
    <row r="151" spans="3:7" x14ac:dyDescent="0.2">
      <c r="C151" s="7">
        <f>SUM(C89:C145)</f>
        <v>0</v>
      </c>
      <c r="D151" s="7">
        <f t="shared" ref="D151:G151" si="2">SUM(D89:D145)</f>
        <v>0</v>
      </c>
      <c r="F151" s="7">
        <f t="shared" si="2"/>
        <v>0</v>
      </c>
      <c r="G151" s="7">
        <f t="shared" si="2"/>
        <v>0</v>
      </c>
    </row>
  </sheetData>
  <mergeCells count="5">
    <mergeCell ref="F1:G1"/>
    <mergeCell ref="A3:G3"/>
    <mergeCell ref="A4:G4"/>
    <mergeCell ref="A6:A7"/>
    <mergeCell ref="B6:B7"/>
  </mergeCells>
  <printOptions horizontalCentered="1"/>
  <pageMargins left="0.39370078740157483" right="0.39370078740157483" top="0.98425196850393704" bottom="0.39370078740157483" header="0" footer="0"/>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L151"/>
  <sheetViews>
    <sheetView view="pageBreakPreview" topLeftCell="B10" zoomScaleNormal="70" zoomScaleSheetLayoutView="100" workbookViewId="0">
      <selection activeCell="K16" sqref="K16"/>
    </sheetView>
  </sheetViews>
  <sheetFormatPr defaultRowHeight="12.75" x14ac:dyDescent="0.2"/>
  <cols>
    <col min="1" max="1" width="9.140625" style="38"/>
    <col min="2" max="2" width="42.5703125" style="39" customWidth="1"/>
    <col min="3" max="6" width="24.28515625" style="39" customWidth="1"/>
    <col min="7" max="7" width="24.28515625" style="38" customWidth="1"/>
    <col min="8" max="258" width="9.140625" style="38"/>
    <col min="259" max="259" width="42.5703125" style="38" customWidth="1"/>
    <col min="260" max="263" width="24.28515625" style="38" customWidth="1"/>
    <col min="264" max="514" width="9.140625" style="38"/>
    <col min="515" max="515" width="42.5703125" style="38" customWidth="1"/>
    <col min="516" max="519" width="24.28515625" style="38" customWidth="1"/>
    <col min="520" max="770" width="9.140625" style="38"/>
    <col min="771" max="771" width="42.5703125" style="38" customWidth="1"/>
    <col min="772" max="775" width="24.28515625" style="38" customWidth="1"/>
    <col min="776" max="1026" width="9.140625" style="38"/>
    <col min="1027" max="1027" width="42.5703125" style="38" customWidth="1"/>
    <col min="1028" max="1031" width="24.28515625" style="38" customWidth="1"/>
    <col min="1032" max="1282" width="9.140625" style="38"/>
    <col min="1283" max="1283" width="42.5703125" style="38" customWidth="1"/>
    <col min="1284" max="1287" width="24.28515625" style="38" customWidth="1"/>
    <col min="1288" max="1538" width="9.140625" style="38"/>
    <col min="1539" max="1539" width="42.5703125" style="38" customWidth="1"/>
    <col min="1540" max="1543" width="24.28515625" style="38" customWidth="1"/>
    <col min="1544" max="1794" width="9.140625" style="38"/>
    <col min="1795" max="1795" width="42.5703125" style="38" customWidth="1"/>
    <col min="1796" max="1799" width="24.28515625" style="38" customWidth="1"/>
    <col min="1800" max="2050" width="9.140625" style="38"/>
    <col min="2051" max="2051" width="42.5703125" style="38" customWidth="1"/>
    <col min="2052" max="2055" width="24.28515625" style="38" customWidth="1"/>
    <col min="2056" max="2306" width="9.140625" style="38"/>
    <col min="2307" max="2307" width="42.5703125" style="38" customWidth="1"/>
    <col min="2308" max="2311" width="24.28515625" style="38" customWidth="1"/>
    <col min="2312" max="2562" width="9.140625" style="38"/>
    <col min="2563" max="2563" width="42.5703125" style="38" customWidth="1"/>
    <col min="2564" max="2567" width="24.28515625" style="38" customWidth="1"/>
    <col min="2568" max="2818" width="9.140625" style="38"/>
    <col min="2819" max="2819" width="42.5703125" style="38" customWidth="1"/>
    <col min="2820" max="2823" width="24.28515625" style="38" customWidth="1"/>
    <col min="2824" max="3074" width="9.140625" style="38"/>
    <col min="3075" max="3075" width="42.5703125" style="38" customWidth="1"/>
    <col min="3076" max="3079" width="24.28515625" style="38" customWidth="1"/>
    <col min="3080" max="3330" width="9.140625" style="38"/>
    <col min="3331" max="3331" width="42.5703125" style="38" customWidth="1"/>
    <col min="3332" max="3335" width="24.28515625" style="38" customWidth="1"/>
    <col min="3336" max="3586" width="9.140625" style="38"/>
    <col min="3587" max="3587" width="42.5703125" style="38" customWidth="1"/>
    <col min="3588" max="3591" width="24.28515625" style="38" customWidth="1"/>
    <col min="3592" max="3842" width="9.140625" style="38"/>
    <col min="3843" max="3843" width="42.5703125" style="38" customWidth="1"/>
    <col min="3844" max="3847" width="24.28515625" style="38" customWidth="1"/>
    <col min="3848" max="4098" width="9.140625" style="38"/>
    <col min="4099" max="4099" width="42.5703125" style="38" customWidth="1"/>
    <col min="4100" max="4103" width="24.28515625" style="38" customWidth="1"/>
    <col min="4104" max="4354" width="9.140625" style="38"/>
    <col min="4355" max="4355" width="42.5703125" style="38" customWidth="1"/>
    <col min="4356" max="4359" width="24.28515625" style="38" customWidth="1"/>
    <col min="4360" max="4610" width="9.140625" style="38"/>
    <col min="4611" max="4611" width="42.5703125" style="38" customWidth="1"/>
    <col min="4612" max="4615" width="24.28515625" style="38" customWidth="1"/>
    <col min="4616" max="4866" width="9.140625" style="38"/>
    <col min="4867" max="4867" width="42.5703125" style="38" customWidth="1"/>
    <col min="4868" max="4871" width="24.28515625" style="38" customWidth="1"/>
    <col min="4872" max="5122" width="9.140625" style="38"/>
    <col min="5123" max="5123" width="42.5703125" style="38" customWidth="1"/>
    <col min="5124" max="5127" width="24.28515625" style="38" customWidth="1"/>
    <col min="5128" max="5378" width="9.140625" style="38"/>
    <col min="5379" max="5379" width="42.5703125" style="38" customWidth="1"/>
    <col min="5380" max="5383" width="24.28515625" style="38" customWidth="1"/>
    <col min="5384" max="5634" width="9.140625" style="38"/>
    <col min="5635" max="5635" width="42.5703125" style="38" customWidth="1"/>
    <col min="5636" max="5639" width="24.28515625" style="38" customWidth="1"/>
    <col min="5640" max="5890" width="9.140625" style="38"/>
    <col min="5891" max="5891" width="42.5703125" style="38" customWidth="1"/>
    <col min="5892" max="5895" width="24.28515625" style="38" customWidth="1"/>
    <col min="5896" max="6146" width="9.140625" style="38"/>
    <col min="6147" max="6147" width="42.5703125" style="38" customWidth="1"/>
    <col min="6148" max="6151" width="24.28515625" style="38" customWidth="1"/>
    <col min="6152" max="6402" width="9.140625" style="38"/>
    <col min="6403" max="6403" width="42.5703125" style="38" customWidth="1"/>
    <col min="6404" max="6407" width="24.28515625" style="38" customWidth="1"/>
    <col min="6408" max="6658" width="9.140625" style="38"/>
    <col min="6659" max="6659" width="42.5703125" style="38" customWidth="1"/>
    <col min="6660" max="6663" width="24.28515625" style="38" customWidth="1"/>
    <col min="6664" max="6914" width="9.140625" style="38"/>
    <col min="6915" max="6915" width="42.5703125" style="38" customWidth="1"/>
    <col min="6916" max="6919" width="24.28515625" style="38" customWidth="1"/>
    <col min="6920" max="7170" width="9.140625" style="38"/>
    <col min="7171" max="7171" width="42.5703125" style="38" customWidth="1"/>
    <col min="7172" max="7175" width="24.28515625" style="38" customWidth="1"/>
    <col min="7176" max="7426" width="9.140625" style="38"/>
    <col min="7427" max="7427" width="42.5703125" style="38" customWidth="1"/>
    <col min="7428" max="7431" width="24.28515625" style="38" customWidth="1"/>
    <col min="7432" max="7682" width="9.140625" style="38"/>
    <col min="7683" max="7683" width="42.5703125" style="38" customWidth="1"/>
    <col min="7684" max="7687" width="24.28515625" style="38" customWidth="1"/>
    <col min="7688" max="7938" width="9.140625" style="38"/>
    <col min="7939" max="7939" width="42.5703125" style="38" customWidth="1"/>
    <col min="7940" max="7943" width="24.28515625" style="38" customWidth="1"/>
    <col min="7944" max="8194" width="9.140625" style="38"/>
    <col min="8195" max="8195" width="42.5703125" style="38" customWidth="1"/>
    <col min="8196" max="8199" width="24.28515625" style="38" customWidth="1"/>
    <col min="8200" max="8450" width="9.140625" style="38"/>
    <col min="8451" max="8451" width="42.5703125" style="38" customWidth="1"/>
    <col min="8452" max="8455" width="24.28515625" style="38" customWidth="1"/>
    <col min="8456" max="8706" width="9.140625" style="38"/>
    <col min="8707" max="8707" width="42.5703125" style="38" customWidth="1"/>
    <col min="8708" max="8711" width="24.28515625" style="38" customWidth="1"/>
    <col min="8712" max="8962" width="9.140625" style="38"/>
    <col min="8963" max="8963" width="42.5703125" style="38" customWidth="1"/>
    <col min="8964" max="8967" width="24.28515625" style="38" customWidth="1"/>
    <col min="8968" max="9218" width="9.140625" style="38"/>
    <col min="9219" max="9219" width="42.5703125" style="38" customWidth="1"/>
    <col min="9220" max="9223" width="24.28515625" style="38" customWidth="1"/>
    <col min="9224" max="9474" width="9.140625" style="38"/>
    <col min="9475" max="9475" width="42.5703125" style="38" customWidth="1"/>
    <col min="9476" max="9479" width="24.28515625" style="38" customWidth="1"/>
    <col min="9480" max="9730" width="9.140625" style="38"/>
    <col min="9731" max="9731" width="42.5703125" style="38" customWidth="1"/>
    <col min="9732" max="9735" width="24.28515625" style="38" customWidth="1"/>
    <col min="9736" max="9986" width="9.140625" style="38"/>
    <col min="9987" max="9987" width="42.5703125" style="38" customWidth="1"/>
    <col min="9988" max="9991" width="24.28515625" style="38" customWidth="1"/>
    <col min="9992" max="10242" width="9.140625" style="38"/>
    <col min="10243" max="10243" width="42.5703125" style="38" customWidth="1"/>
    <col min="10244" max="10247" width="24.28515625" style="38" customWidth="1"/>
    <col min="10248" max="10498" width="9.140625" style="38"/>
    <col min="10499" max="10499" width="42.5703125" style="38" customWidth="1"/>
    <col min="10500" max="10503" width="24.28515625" style="38" customWidth="1"/>
    <col min="10504" max="10754" width="9.140625" style="38"/>
    <col min="10755" max="10755" width="42.5703125" style="38" customWidth="1"/>
    <col min="10756" max="10759" width="24.28515625" style="38" customWidth="1"/>
    <col min="10760" max="11010" width="9.140625" style="38"/>
    <col min="11011" max="11011" width="42.5703125" style="38" customWidth="1"/>
    <col min="11012" max="11015" width="24.28515625" style="38" customWidth="1"/>
    <col min="11016" max="11266" width="9.140625" style="38"/>
    <col min="11267" max="11267" width="42.5703125" style="38" customWidth="1"/>
    <col min="11268" max="11271" width="24.28515625" style="38" customWidth="1"/>
    <col min="11272" max="11522" width="9.140625" style="38"/>
    <col min="11523" max="11523" width="42.5703125" style="38" customWidth="1"/>
    <col min="11524" max="11527" width="24.28515625" style="38" customWidth="1"/>
    <col min="11528" max="11778" width="9.140625" style="38"/>
    <col min="11779" max="11779" width="42.5703125" style="38" customWidth="1"/>
    <col min="11780" max="11783" width="24.28515625" style="38" customWidth="1"/>
    <col min="11784" max="12034" width="9.140625" style="38"/>
    <col min="12035" max="12035" width="42.5703125" style="38" customWidth="1"/>
    <col min="12036" max="12039" width="24.28515625" style="38" customWidth="1"/>
    <col min="12040" max="12290" width="9.140625" style="38"/>
    <col min="12291" max="12291" width="42.5703125" style="38" customWidth="1"/>
    <col min="12292" max="12295" width="24.28515625" style="38" customWidth="1"/>
    <col min="12296" max="12546" width="9.140625" style="38"/>
    <col min="12547" max="12547" width="42.5703125" style="38" customWidth="1"/>
    <col min="12548" max="12551" width="24.28515625" style="38" customWidth="1"/>
    <col min="12552" max="12802" width="9.140625" style="38"/>
    <col min="12803" max="12803" width="42.5703125" style="38" customWidth="1"/>
    <col min="12804" max="12807" width="24.28515625" style="38" customWidth="1"/>
    <col min="12808" max="13058" width="9.140625" style="38"/>
    <col min="13059" max="13059" width="42.5703125" style="38" customWidth="1"/>
    <col min="13060" max="13063" width="24.28515625" style="38" customWidth="1"/>
    <col min="13064" max="13314" width="9.140625" style="38"/>
    <col min="13315" max="13315" width="42.5703125" style="38" customWidth="1"/>
    <col min="13316" max="13319" width="24.28515625" style="38" customWidth="1"/>
    <col min="13320" max="13570" width="9.140625" style="38"/>
    <col min="13571" max="13571" width="42.5703125" style="38" customWidth="1"/>
    <col min="13572" max="13575" width="24.28515625" style="38" customWidth="1"/>
    <col min="13576" max="13826" width="9.140625" style="38"/>
    <col min="13827" max="13827" width="42.5703125" style="38" customWidth="1"/>
    <col min="13828" max="13831" width="24.28515625" style="38" customWidth="1"/>
    <col min="13832" max="14082" width="9.140625" style="38"/>
    <col min="14083" max="14083" width="42.5703125" style="38" customWidth="1"/>
    <col min="14084" max="14087" width="24.28515625" style="38" customWidth="1"/>
    <col min="14088" max="14338" width="9.140625" style="38"/>
    <col min="14339" max="14339" width="42.5703125" style="38" customWidth="1"/>
    <col min="14340" max="14343" width="24.28515625" style="38" customWidth="1"/>
    <col min="14344" max="14594" width="9.140625" style="38"/>
    <col min="14595" max="14595" width="42.5703125" style="38" customWidth="1"/>
    <col min="14596" max="14599" width="24.28515625" style="38" customWidth="1"/>
    <col min="14600" max="14850" width="9.140625" style="38"/>
    <col min="14851" max="14851" width="42.5703125" style="38" customWidth="1"/>
    <col min="14852" max="14855" width="24.28515625" style="38" customWidth="1"/>
    <col min="14856" max="15106" width="9.140625" style="38"/>
    <col min="15107" max="15107" width="42.5703125" style="38" customWidth="1"/>
    <col min="15108" max="15111" width="24.28515625" style="38" customWidth="1"/>
    <col min="15112" max="15362" width="9.140625" style="38"/>
    <col min="15363" max="15363" width="42.5703125" style="38" customWidth="1"/>
    <col min="15364" max="15367" width="24.28515625" style="38" customWidth="1"/>
    <col min="15368" max="15618" width="9.140625" style="38"/>
    <col min="15619" max="15619" width="42.5703125" style="38" customWidth="1"/>
    <col min="15620" max="15623" width="24.28515625" style="38" customWidth="1"/>
    <col min="15624" max="15874" width="9.140625" style="38"/>
    <col min="15875" max="15875" width="42.5703125" style="38" customWidth="1"/>
    <col min="15876" max="15879" width="24.28515625" style="38" customWidth="1"/>
    <col min="15880" max="16130" width="9.140625" style="38"/>
    <col min="16131" max="16131" width="42.5703125" style="38" customWidth="1"/>
    <col min="16132" max="16135" width="24.28515625" style="38" customWidth="1"/>
    <col min="16136" max="16384" width="9.140625" style="38"/>
  </cols>
  <sheetData>
    <row r="1" spans="1:12" x14ac:dyDescent="0.2">
      <c r="E1" s="773" t="s">
        <v>284</v>
      </c>
      <c r="F1" s="773"/>
      <c r="G1" s="773"/>
    </row>
    <row r="3" spans="1:12" s="40" customFormat="1" ht="15.75" customHeight="1" x14ac:dyDescent="0.2">
      <c r="A3" s="776" t="s">
        <v>682</v>
      </c>
      <c r="B3" s="776"/>
      <c r="C3" s="776"/>
      <c r="D3" s="776"/>
      <c r="E3" s="776"/>
      <c r="F3" s="776"/>
      <c r="G3" s="776"/>
    </row>
    <row r="4" spans="1:12" ht="13.5" thickBot="1" x14ac:dyDescent="0.25">
      <c r="B4" s="41"/>
      <c r="C4" s="41"/>
      <c r="D4" s="41"/>
      <c r="E4" s="41"/>
      <c r="F4" s="41"/>
      <c r="G4" s="41"/>
    </row>
    <row r="5" spans="1:12" ht="30" customHeight="1" thickBot="1" x14ac:dyDescent="0.25">
      <c r="A5" s="340" t="s">
        <v>285</v>
      </c>
      <c r="B5" s="341" t="s">
        <v>286</v>
      </c>
      <c r="C5" s="341" t="s">
        <v>287</v>
      </c>
      <c r="D5" s="341" t="s">
        <v>288</v>
      </c>
      <c r="E5" s="341" t="s">
        <v>289</v>
      </c>
      <c r="F5" s="341" t="s">
        <v>536</v>
      </c>
      <c r="G5" s="342" t="s">
        <v>290</v>
      </c>
    </row>
    <row r="6" spans="1:12" ht="21.75" customHeight="1" x14ac:dyDescent="0.2">
      <c r="A6" s="343">
        <v>1</v>
      </c>
      <c r="B6" s="708" t="s">
        <v>291</v>
      </c>
      <c r="C6" s="2">
        <v>21</v>
      </c>
      <c r="D6" s="2">
        <v>0</v>
      </c>
      <c r="E6" s="2">
        <v>18</v>
      </c>
      <c r="F6" s="494">
        <v>0</v>
      </c>
      <c r="G6" s="344">
        <v>39</v>
      </c>
      <c r="I6" s="1"/>
      <c r="J6" s="1"/>
      <c r="K6" s="1"/>
      <c r="L6" s="42"/>
    </row>
    <row r="7" spans="1:12" ht="21.75" customHeight="1" x14ac:dyDescent="0.2">
      <c r="A7" s="345">
        <v>2</v>
      </c>
      <c r="B7" s="709" t="s">
        <v>292</v>
      </c>
      <c r="C7" s="43">
        <v>104</v>
      </c>
      <c r="D7" s="43">
        <v>6</v>
      </c>
      <c r="E7" s="43">
        <v>46</v>
      </c>
      <c r="F7" s="495">
        <v>3</v>
      </c>
      <c r="G7" s="346">
        <v>159</v>
      </c>
      <c r="I7" s="1"/>
      <c r="J7" s="1"/>
      <c r="K7" s="1"/>
      <c r="L7" s="42"/>
    </row>
    <row r="8" spans="1:12" ht="21.75" customHeight="1" x14ac:dyDescent="0.2">
      <c r="A8" s="347">
        <v>3</v>
      </c>
      <c r="B8" s="710" t="s">
        <v>293</v>
      </c>
      <c r="C8" s="3">
        <v>73</v>
      </c>
      <c r="D8" s="3">
        <v>1</v>
      </c>
      <c r="E8" s="3">
        <v>17</v>
      </c>
      <c r="F8" s="494">
        <v>3</v>
      </c>
      <c r="G8" s="344">
        <v>94</v>
      </c>
      <c r="I8" s="1"/>
      <c r="J8" s="1"/>
      <c r="K8" s="1"/>
      <c r="L8" s="42"/>
    </row>
    <row r="9" spans="1:12" ht="21.75" customHeight="1" x14ac:dyDescent="0.2">
      <c r="A9" s="345">
        <v>4</v>
      </c>
      <c r="B9" s="709" t="s">
        <v>294</v>
      </c>
      <c r="C9" s="43">
        <v>13</v>
      </c>
      <c r="D9" s="43">
        <v>1</v>
      </c>
      <c r="E9" s="43">
        <v>4</v>
      </c>
      <c r="F9" s="495">
        <v>0</v>
      </c>
      <c r="G9" s="346">
        <v>18</v>
      </c>
      <c r="I9" s="1"/>
      <c r="J9" s="1"/>
      <c r="K9" s="1"/>
      <c r="L9" s="42"/>
    </row>
    <row r="10" spans="1:12" ht="21.75" customHeight="1" x14ac:dyDescent="0.2">
      <c r="A10" s="347">
        <v>5</v>
      </c>
      <c r="B10" s="710" t="s">
        <v>295</v>
      </c>
      <c r="C10" s="3">
        <v>53</v>
      </c>
      <c r="D10" s="3">
        <v>1</v>
      </c>
      <c r="E10" s="3">
        <v>26</v>
      </c>
      <c r="F10" s="494">
        <v>6</v>
      </c>
      <c r="G10" s="344">
        <v>86</v>
      </c>
      <c r="I10" s="1"/>
      <c r="J10" s="1"/>
      <c r="K10" s="1"/>
      <c r="L10" s="42"/>
    </row>
    <row r="11" spans="1:12" ht="21.75" customHeight="1" thickBot="1" x14ac:dyDescent="0.25">
      <c r="A11" s="345">
        <v>6</v>
      </c>
      <c r="B11" s="711" t="s">
        <v>296</v>
      </c>
      <c r="C11" s="43">
        <v>28</v>
      </c>
      <c r="D11" s="43">
        <v>2</v>
      </c>
      <c r="E11" s="43">
        <v>8</v>
      </c>
      <c r="F11" s="495">
        <v>0</v>
      </c>
      <c r="G11" s="346">
        <v>38</v>
      </c>
      <c r="I11" s="1"/>
      <c r="J11" s="1"/>
      <c r="K11" s="1"/>
      <c r="L11" s="42"/>
    </row>
    <row r="12" spans="1:12" s="592" customFormat="1" ht="21.75" customHeight="1" x14ac:dyDescent="0.2">
      <c r="A12" s="596">
        <v>7</v>
      </c>
      <c r="B12" s="597" t="s">
        <v>608</v>
      </c>
      <c r="C12" s="598">
        <v>9</v>
      </c>
      <c r="D12" s="598" t="s">
        <v>337</v>
      </c>
      <c r="E12" s="598">
        <v>22</v>
      </c>
      <c r="F12" s="598" t="s">
        <v>337</v>
      </c>
      <c r="G12" s="599">
        <f>C12+E12</f>
        <v>31</v>
      </c>
      <c r="I12" s="593"/>
      <c r="J12" s="593"/>
      <c r="K12" s="593"/>
      <c r="L12" s="593"/>
    </row>
    <row r="13" spans="1:12" ht="22.5" customHeight="1" thickBot="1" x14ac:dyDescent="0.25">
      <c r="A13" s="774" t="s">
        <v>268</v>
      </c>
      <c r="B13" s="775"/>
      <c r="C13" s="600">
        <f>SUM(C6:C12)</f>
        <v>301</v>
      </c>
      <c r="D13" s="594">
        <f>SUM(D6:D12)</f>
        <v>11</v>
      </c>
      <c r="E13" s="600">
        <f>SUM(E6:E12)</f>
        <v>141</v>
      </c>
      <c r="F13" s="594">
        <f>SUM(F6:F12)</f>
        <v>12</v>
      </c>
      <c r="G13" s="595">
        <f>C13+D13+E13+F13</f>
        <v>465</v>
      </c>
      <c r="J13" s="41"/>
      <c r="K13" s="41"/>
      <c r="L13" s="41"/>
    </row>
    <row r="14" spans="1:12" x14ac:dyDescent="0.2">
      <c r="A14" s="44"/>
    </row>
    <row r="15" spans="1:12" x14ac:dyDescent="0.2">
      <c r="A15" s="44"/>
    </row>
    <row r="16" spans="1:12" x14ac:dyDescent="0.2">
      <c r="A16" s="44"/>
    </row>
    <row r="17" spans="1:1" x14ac:dyDescent="0.2">
      <c r="A17" s="44"/>
    </row>
    <row r="18" spans="1:1" x14ac:dyDescent="0.2">
      <c r="A18" s="44"/>
    </row>
    <row r="19" spans="1:1" x14ac:dyDescent="0.2">
      <c r="A19" s="44"/>
    </row>
    <row r="20" spans="1:1" x14ac:dyDescent="0.2">
      <c r="A20" s="44"/>
    </row>
    <row r="21" spans="1:1" x14ac:dyDescent="0.2">
      <c r="A21" s="44"/>
    </row>
    <row r="22" spans="1:1" x14ac:dyDescent="0.2">
      <c r="A22" s="44"/>
    </row>
    <row r="23" spans="1:1" x14ac:dyDescent="0.2">
      <c r="A23" s="44"/>
    </row>
    <row r="24" spans="1:1" x14ac:dyDescent="0.2">
      <c r="A24" s="44"/>
    </row>
    <row r="25" spans="1:1" x14ac:dyDescent="0.2">
      <c r="A25" s="44"/>
    </row>
    <row r="149" spans="3:6" x14ac:dyDescent="0.2">
      <c r="C149" s="39">
        <f>SUM(C7:C83)</f>
        <v>581</v>
      </c>
      <c r="D149" s="39">
        <f t="shared" ref="D149:F149" si="0">SUM(D7:D83)</f>
        <v>22</v>
      </c>
      <c r="E149" s="39">
        <f t="shared" si="0"/>
        <v>264</v>
      </c>
      <c r="F149" s="39">
        <f t="shared" si="0"/>
        <v>24</v>
      </c>
    </row>
    <row r="150" spans="3:6" x14ac:dyDescent="0.2">
      <c r="C150" s="39">
        <f>SUM(C84:C88)</f>
        <v>0</v>
      </c>
      <c r="D150" s="39">
        <f t="shared" ref="D150:F150" si="1">SUM(D84:D88)</f>
        <v>0</v>
      </c>
      <c r="E150" s="39">
        <f t="shared" si="1"/>
        <v>0</v>
      </c>
      <c r="F150" s="39">
        <f t="shared" si="1"/>
        <v>0</v>
      </c>
    </row>
    <row r="151" spans="3:6" x14ac:dyDescent="0.2">
      <c r="C151" s="39">
        <f>SUM(C89:C145)</f>
        <v>0</v>
      </c>
      <c r="D151" s="39">
        <f t="shared" ref="D151:F151" si="2">SUM(D89:D145)</f>
        <v>0</v>
      </c>
      <c r="E151" s="39">
        <f t="shared" si="2"/>
        <v>0</v>
      </c>
      <c r="F151" s="39">
        <f t="shared" si="2"/>
        <v>0</v>
      </c>
    </row>
  </sheetData>
  <mergeCells count="3">
    <mergeCell ref="E1:G1"/>
    <mergeCell ref="A13:B13"/>
    <mergeCell ref="A3:G3"/>
  </mergeCells>
  <printOptions horizontalCentered="1"/>
  <pageMargins left="0.39370078740157483" right="0.39370078740157483" top="0.98425196850393704" bottom="0.39370078740157483" header="0" footer="0"/>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Q110"/>
  <sheetViews>
    <sheetView view="pageBreakPreview" zoomScaleNormal="100" zoomScaleSheetLayoutView="100" workbookViewId="0">
      <pane ySplit="7" topLeftCell="A141" activePane="bottomLeft" state="frozen"/>
      <selection activeCell="K16" sqref="K16"/>
      <selection pane="bottomLeft" activeCell="K16" sqref="K16"/>
    </sheetView>
  </sheetViews>
  <sheetFormatPr defaultColWidth="4.7109375" defaultRowHeight="12.75" x14ac:dyDescent="0.2"/>
  <cols>
    <col min="1" max="1" width="5.28515625" style="4" customWidth="1"/>
    <col min="2" max="2" width="31.28515625" style="45" bestFit="1" customWidth="1"/>
    <col min="3" max="3" width="6.140625" style="4" customWidth="1"/>
    <col min="4" max="4" width="14.85546875" style="6" customWidth="1"/>
    <col min="5" max="5" width="6.140625" style="46" customWidth="1"/>
    <col min="6" max="6" width="14.140625" style="6" bestFit="1" customWidth="1"/>
    <col min="7" max="7" width="6.140625" style="46" customWidth="1"/>
    <col min="8" max="8" width="15" style="6" customWidth="1"/>
    <col min="9" max="9" width="7.7109375" style="46" customWidth="1"/>
    <col min="10" max="10" width="7.7109375" style="4" customWidth="1"/>
    <col min="11" max="11" width="14.85546875" style="47" customWidth="1"/>
    <col min="12" max="13" width="11.42578125" style="6" customWidth="1"/>
    <col min="14" max="15" width="9.140625" style="8" customWidth="1"/>
    <col min="16" max="16" width="20.7109375" style="8" customWidth="1"/>
    <col min="17" max="17" width="16.7109375" style="8" customWidth="1"/>
    <col min="18" max="255" width="9.140625" style="8" customWidth="1"/>
    <col min="256" max="256" width="4.7109375" style="8"/>
    <col min="257" max="257" width="5.28515625" style="8" customWidth="1"/>
    <col min="258" max="258" width="31.28515625" style="8" bestFit="1" customWidth="1"/>
    <col min="259" max="259" width="6.140625" style="8" customWidth="1"/>
    <col min="260" max="260" width="14.85546875" style="8" customWidth="1"/>
    <col min="261" max="261" width="6.140625" style="8" customWidth="1"/>
    <col min="262" max="262" width="14.140625" style="8" bestFit="1" customWidth="1"/>
    <col min="263" max="263" width="6.140625" style="8" customWidth="1"/>
    <col min="264" max="264" width="15" style="8" customWidth="1"/>
    <col min="265" max="266" width="7.7109375" style="8" customWidth="1"/>
    <col min="267" max="267" width="14.85546875" style="8" customWidth="1"/>
    <col min="268" max="269" width="11.42578125" style="8" customWidth="1"/>
    <col min="270" max="511" width="9.140625" style="8" customWidth="1"/>
    <col min="512" max="512" width="4.7109375" style="8"/>
    <col min="513" max="513" width="5.28515625" style="8" customWidth="1"/>
    <col min="514" max="514" width="31.28515625" style="8" bestFit="1" customWidth="1"/>
    <col min="515" max="515" width="6.140625" style="8" customWidth="1"/>
    <col min="516" max="516" width="14.85546875" style="8" customWidth="1"/>
    <col min="517" max="517" width="6.140625" style="8" customWidth="1"/>
    <col min="518" max="518" width="14.140625" style="8" bestFit="1" customWidth="1"/>
    <col min="519" max="519" width="6.140625" style="8" customWidth="1"/>
    <col min="520" max="520" width="15" style="8" customWidth="1"/>
    <col min="521" max="522" width="7.7109375" style="8" customWidth="1"/>
    <col min="523" max="523" width="14.85546875" style="8" customWidth="1"/>
    <col min="524" max="525" width="11.42578125" style="8" customWidth="1"/>
    <col min="526" max="767" width="9.140625" style="8" customWidth="1"/>
    <col min="768" max="768" width="4.7109375" style="8"/>
    <col min="769" max="769" width="5.28515625" style="8" customWidth="1"/>
    <col min="770" max="770" width="31.28515625" style="8" bestFit="1" customWidth="1"/>
    <col min="771" max="771" width="6.140625" style="8" customWidth="1"/>
    <col min="772" max="772" width="14.85546875" style="8" customWidth="1"/>
    <col min="773" max="773" width="6.140625" style="8" customWidth="1"/>
    <col min="774" max="774" width="14.140625" style="8" bestFit="1" customWidth="1"/>
    <col min="775" max="775" width="6.140625" style="8" customWidth="1"/>
    <col min="776" max="776" width="15" style="8" customWidth="1"/>
    <col min="777" max="778" width="7.7109375" style="8" customWidth="1"/>
    <col min="779" max="779" width="14.85546875" style="8" customWidth="1"/>
    <col min="780" max="781" width="11.42578125" style="8" customWidth="1"/>
    <col min="782" max="1023" width="9.140625" style="8" customWidth="1"/>
    <col min="1024" max="1024" width="4.7109375" style="8"/>
    <col min="1025" max="1025" width="5.28515625" style="8" customWidth="1"/>
    <col min="1026" max="1026" width="31.28515625" style="8" bestFit="1" customWidth="1"/>
    <col min="1027" max="1027" width="6.140625" style="8" customWidth="1"/>
    <col min="1028" max="1028" width="14.85546875" style="8" customWidth="1"/>
    <col min="1029" max="1029" width="6.140625" style="8" customWidth="1"/>
    <col min="1030" max="1030" width="14.140625" style="8" bestFit="1" customWidth="1"/>
    <col min="1031" max="1031" width="6.140625" style="8" customWidth="1"/>
    <col min="1032" max="1032" width="15" style="8" customWidth="1"/>
    <col min="1033" max="1034" width="7.7109375" style="8" customWidth="1"/>
    <col min="1035" max="1035" width="14.85546875" style="8" customWidth="1"/>
    <col min="1036" max="1037" width="11.42578125" style="8" customWidth="1"/>
    <col min="1038" max="1279" width="9.140625" style="8" customWidth="1"/>
    <col min="1280" max="1280" width="4.7109375" style="8"/>
    <col min="1281" max="1281" width="5.28515625" style="8" customWidth="1"/>
    <col min="1282" max="1282" width="31.28515625" style="8" bestFit="1" customWidth="1"/>
    <col min="1283" max="1283" width="6.140625" style="8" customWidth="1"/>
    <col min="1284" max="1284" width="14.85546875" style="8" customWidth="1"/>
    <col min="1285" max="1285" width="6.140625" style="8" customWidth="1"/>
    <col min="1286" max="1286" width="14.140625" style="8" bestFit="1" customWidth="1"/>
    <col min="1287" max="1287" width="6.140625" style="8" customWidth="1"/>
    <col min="1288" max="1288" width="15" style="8" customWidth="1"/>
    <col min="1289" max="1290" width="7.7109375" style="8" customWidth="1"/>
    <col min="1291" max="1291" width="14.85546875" style="8" customWidth="1"/>
    <col min="1292" max="1293" width="11.42578125" style="8" customWidth="1"/>
    <col min="1294" max="1535" width="9.140625" style="8" customWidth="1"/>
    <col min="1536" max="1536" width="4.7109375" style="8"/>
    <col min="1537" max="1537" width="5.28515625" style="8" customWidth="1"/>
    <col min="1538" max="1538" width="31.28515625" style="8" bestFit="1" customWidth="1"/>
    <col min="1539" max="1539" width="6.140625" style="8" customWidth="1"/>
    <col min="1540" max="1540" width="14.85546875" style="8" customWidth="1"/>
    <col min="1541" max="1541" width="6.140625" style="8" customWidth="1"/>
    <col min="1542" max="1542" width="14.140625" style="8" bestFit="1" customWidth="1"/>
    <col min="1543" max="1543" width="6.140625" style="8" customWidth="1"/>
    <col min="1544" max="1544" width="15" style="8" customWidth="1"/>
    <col min="1545" max="1546" width="7.7109375" style="8" customWidth="1"/>
    <col min="1547" max="1547" width="14.85546875" style="8" customWidth="1"/>
    <col min="1548" max="1549" width="11.42578125" style="8" customWidth="1"/>
    <col min="1550" max="1791" width="9.140625" style="8" customWidth="1"/>
    <col min="1792" max="1792" width="4.7109375" style="8"/>
    <col min="1793" max="1793" width="5.28515625" style="8" customWidth="1"/>
    <col min="1794" max="1794" width="31.28515625" style="8" bestFit="1" customWidth="1"/>
    <col min="1795" max="1795" width="6.140625" style="8" customWidth="1"/>
    <col min="1796" max="1796" width="14.85546875" style="8" customWidth="1"/>
    <col min="1797" max="1797" width="6.140625" style="8" customWidth="1"/>
    <col min="1798" max="1798" width="14.140625" style="8" bestFit="1" customWidth="1"/>
    <col min="1799" max="1799" width="6.140625" style="8" customWidth="1"/>
    <col min="1800" max="1800" width="15" style="8" customWidth="1"/>
    <col min="1801" max="1802" width="7.7109375" style="8" customWidth="1"/>
    <col min="1803" max="1803" width="14.85546875" style="8" customWidth="1"/>
    <col min="1804" max="1805" width="11.42578125" style="8" customWidth="1"/>
    <col min="1806" max="2047" width="9.140625" style="8" customWidth="1"/>
    <col min="2048" max="2048" width="4.7109375" style="8"/>
    <col min="2049" max="2049" width="5.28515625" style="8" customWidth="1"/>
    <col min="2050" max="2050" width="31.28515625" style="8" bestFit="1" customWidth="1"/>
    <col min="2051" max="2051" width="6.140625" style="8" customWidth="1"/>
    <col min="2052" max="2052" width="14.85546875" style="8" customWidth="1"/>
    <col min="2053" max="2053" width="6.140625" style="8" customWidth="1"/>
    <col min="2054" max="2054" width="14.140625" style="8" bestFit="1" customWidth="1"/>
    <col min="2055" max="2055" width="6.140625" style="8" customWidth="1"/>
    <col min="2056" max="2056" width="15" style="8" customWidth="1"/>
    <col min="2057" max="2058" width="7.7109375" style="8" customWidth="1"/>
    <col min="2059" max="2059" width="14.85546875" style="8" customWidth="1"/>
    <col min="2060" max="2061" width="11.42578125" style="8" customWidth="1"/>
    <col min="2062" max="2303" width="9.140625" style="8" customWidth="1"/>
    <col min="2304" max="2304" width="4.7109375" style="8"/>
    <col min="2305" max="2305" width="5.28515625" style="8" customWidth="1"/>
    <col min="2306" max="2306" width="31.28515625" style="8" bestFit="1" customWidth="1"/>
    <col min="2307" max="2307" width="6.140625" style="8" customWidth="1"/>
    <col min="2308" max="2308" width="14.85546875" style="8" customWidth="1"/>
    <col min="2309" max="2309" width="6.140625" style="8" customWidth="1"/>
    <col min="2310" max="2310" width="14.140625" style="8" bestFit="1" customWidth="1"/>
    <col min="2311" max="2311" width="6.140625" style="8" customWidth="1"/>
    <col min="2312" max="2312" width="15" style="8" customWidth="1"/>
    <col min="2313" max="2314" width="7.7109375" style="8" customWidth="1"/>
    <col min="2315" max="2315" width="14.85546875" style="8" customWidth="1"/>
    <col min="2316" max="2317" width="11.42578125" style="8" customWidth="1"/>
    <col min="2318" max="2559" width="9.140625" style="8" customWidth="1"/>
    <col min="2560" max="2560" width="4.7109375" style="8"/>
    <col min="2561" max="2561" width="5.28515625" style="8" customWidth="1"/>
    <col min="2562" max="2562" width="31.28515625" style="8" bestFit="1" customWidth="1"/>
    <col min="2563" max="2563" width="6.140625" style="8" customWidth="1"/>
    <col min="2564" max="2564" width="14.85546875" style="8" customWidth="1"/>
    <col min="2565" max="2565" width="6.140625" style="8" customWidth="1"/>
    <col min="2566" max="2566" width="14.140625" style="8" bestFit="1" customWidth="1"/>
    <col min="2567" max="2567" width="6.140625" style="8" customWidth="1"/>
    <col min="2568" max="2568" width="15" style="8" customWidth="1"/>
    <col min="2569" max="2570" width="7.7109375" style="8" customWidth="1"/>
    <col min="2571" max="2571" width="14.85546875" style="8" customWidth="1"/>
    <col min="2572" max="2573" width="11.42578125" style="8" customWidth="1"/>
    <col min="2574" max="2815" width="9.140625" style="8" customWidth="1"/>
    <col min="2816" max="2816" width="4.7109375" style="8"/>
    <col min="2817" max="2817" width="5.28515625" style="8" customWidth="1"/>
    <col min="2818" max="2818" width="31.28515625" style="8" bestFit="1" customWidth="1"/>
    <col min="2819" max="2819" width="6.140625" style="8" customWidth="1"/>
    <col min="2820" max="2820" width="14.85546875" style="8" customWidth="1"/>
    <col min="2821" max="2821" width="6.140625" style="8" customWidth="1"/>
    <col min="2822" max="2822" width="14.140625" style="8" bestFit="1" customWidth="1"/>
    <col min="2823" max="2823" width="6.140625" style="8" customWidth="1"/>
    <col min="2824" max="2824" width="15" style="8" customWidth="1"/>
    <col min="2825" max="2826" width="7.7109375" style="8" customWidth="1"/>
    <col min="2827" max="2827" width="14.85546875" style="8" customWidth="1"/>
    <col min="2828" max="2829" width="11.42578125" style="8" customWidth="1"/>
    <col min="2830" max="3071" width="9.140625" style="8" customWidth="1"/>
    <col min="3072" max="3072" width="4.7109375" style="8"/>
    <col min="3073" max="3073" width="5.28515625" style="8" customWidth="1"/>
    <col min="3074" max="3074" width="31.28515625" style="8" bestFit="1" customWidth="1"/>
    <col min="3075" max="3075" width="6.140625" style="8" customWidth="1"/>
    <col min="3076" max="3076" width="14.85546875" style="8" customWidth="1"/>
    <col min="3077" max="3077" width="6.140625" style="8" customWidth="1"/>
    <col min="3078" max="3078" width="14.140625" style="8" bestFit="1" customWidth="1"/>
    <col min="3079" max="3079" width="6.140625" style="8" customWidth="1"/>
    <col min="3080" max="3080" width="15" style="8" customWidth="1"/>
    <col min="3081" max="3082" width="7.7109375" style="8" customWidth="1"/>
    <col min="3083" max="3083" width="14.85546875" style="8" customWidth="1"/>
    <col min="3084" max="3085" width="11.42578125" style="8" customWidth="1"/>
    <col min="3086" max="3327" width="9.140625" style="8" customWidth="1"/>
    <col min="3328" max="3328" width="4.7109375" style="8"/>
    <col min="3329" max="3329" width="5.28515625" style="8" customWidth="1"/>
    <col min="3330" max="3330" width="31.28515625" style="8" bestFit="1" customWidth="1"/>
    <col min="3331" max="3331" width="6.140625" style="8" customWidth="1"/>
    <col min="3332" max="3332" width="14.85546875" style="8" customWidth="1"/>
    <col min="3333" max="3333" width="6.140625" style="8" customWidth="1"/>
    <col min="3334" max="3334" width="14.140625" style="8" bestFit="1" customWidth="1"/>
    <col min="3335" max="3335" width="6.140625" style="8" customWidth="1"/>
    <col min="3336" max="3336" width="15" style="8" customWidth="1"/>
    <col min="3337" max="3338" width="7.7109375" style="8" customWidth="1"/>
    <col min="3339" max="3339" width="14.85546875" style="8" customWidth="1"/>
    <col min="3340" max="3341" width="11.42578125" style="8" customWidth="1"/>
    <col min="3342" max="3583" width="9.140625" style="8" customWidth="1"/>
    <col min="3584" max="3584" width="4.7109375" style="8"/>
    <col min="3585" max="3585" width="5.28515625" style="8" customWidth="1"/>
    <col min="3586" max="3586" width="31.28515625" style="8" bestFit="1" customWidth="1"/>
    <col min="3587" max="3587" width="6.140625" style="8" customWidth="1"/>
    <col min="3588" max="3588" width="14.85546875" style="8" customWidth="1"/>
    <col min="3589" max="3589" width="6.140625" style="8" customWidth="1"/>
    <col min="3590" max="3590" width="14.140625" style="8" bestFit="1" customWidth="1"/>
    <col min="3591" max="3591" width="6.140625" style="8" customWidth="1"/>
    <col min="3592" max="3592" width="15" style="8" customWidth="1"/>
    <col min="3593" max="3594" width="7.7109375" style="8" customWidth="1"/>
    <col min="3595" max="3595" width="14.85546875" style="8" customWidth="1"/>
    <col min="3596" max="3597" width="11.42578125" style="8" customWidth="1"/>
    <col min="3598" max="3839" width="9.140625" style="8" customWidth="1"/>
    <col min="3840" max="3840" width="4.7109375" style="8"/>
    <col min="3841" max="3841" width="5.28515625" style="8" customWidth="1"/>
    <col min="3842" max="3842" width="31.28515625" style="8" bestFit="1" customWidth="1"/>
    <col min="3843" max="3843" width="6.140625" style="8" customWidth="1"/>
    <col min="3844" max="3844" width="14.85546875" style="8" customWidth="1"/>
    <col min="3845" max="3845" width="6.140625" style="8" customWidth="1"/>
    <col min="3846" max="3846" width="14.140625" style="8" bestFit="1" customWidth="1"/>
    <col min="3847" max="3847" width="6.140625" style="8" customWidth="1"/>
    <col min="3848" max="3848" width="15" style="8" customWidth="1"/>
    <col min="3849" max="3850" width="7.7109375" style="8" customWidth="1"/>
    <col min="3851" max="3851" width="14.85546875" style="8" customWidth="1"/>
    <col min="3852" max="3853" width="11.42578125" style="8" customWidth="1"/>
    <col min="3854" max="4095" width="9.140625" style="8" customWidth="1"/>
    <col min="4096" max="4096" width="4.7109375" style="8"/>
    <col min="4097" max="4097" width="5.28515625" style="8" customWidth="1"/>
    <col min="4098" max="4098" width="31.28515625" style="8" bestFit="1" customWidth="1"/>
    <col min="4099" max="4099" width="6.140625" style="8" customWidth="1"/>
    <col min="4100" max="4100" width="14.85546875" style="8" customWidth="1"/>
    <col min="4101" max="4101" width="6.140625" style="8" customWidth="1"/>
    <col min="4102" max="4102" width="14.140625" style="8" bestFit="1" customWidth="1"/>
    <col min="4103" max="4103" width="6.140625" style="8" customWidth="1"/>
    <col min="4104" max="4104" width="15" style="8" customWidth="1"/>
    <col min="4105" max="4106" width="7.7109375" style="8" customWidth="1"/>
    <col min="4107" max="4107" width="14.85546875" style="8" customWidth="1"/>
    <col min="4108" max="4109" width="11.42578125" style="8" customWidth="1"/>
    <col min="4110" max="4351" width="9.140625" style="8" customWidth="1"/>
    <col min="4352" max="4352" width="4.7109375" style="8"/>
    <col min="4353" max="4353" width="5.28515625" style="8" customWidth="1"/>
    <col min="4354" max="4354" width="31.28515625" style="8" bestFit="1" customWidth="1"/>
    <col min="4355" max="4355" width="6.140625" style="8" customWidth="1"/>
    <col min="4356" max="4356" width="14.85546875" style="8" customWidth="1"/>
    <col min="4357" max="4357" width="6.140625" style="8" customWidth="1"/>
    <col min="4358" max="4358" width="14.140625" style="8" bestFit="1" customWidth="1"/>
    <col min="4359" max="4359" width="6.140625" style="8" customWidth="1"/>
    <col min="4360" max="4360" width="15" style="8" customWidth="1"/>
    <col min="4361" max="4362" width="7.7109375" style="8" customWidth="1"/>
    <col min="4363" max="4363" width="14.85546875" style="8" customWidth="1"/>
    <col min="4364" max="4365" width="11.42578125" style="8" customWidth="1"/>
    <col min="4366" max="4607" width="9.140625" style="8" customWidth="1"/>
    <col min="4608" max="4608" width="4.7109375" style="8"/>
    <col min="4609" max="4609" width="5.28515625" style="8" customWidth="1"/>
    <col min="4610" max="4610" width="31.28515625" style="8" bestFit="1" customWidth="1"/>
    <col min="4611" max="4611" width="6.140625" style="8" customWidth="1"/>
    <col min="4612" max="4612" width="14.85546875" style="8" customWidth="1"/>
    <col min="4613" max="4613" width="6.140625" style="8" customWidth="1"/>
    <col min="4614" max="4614" width="14.140625" style="8" bestFit="1" customWidth="1"/>
    <col min="4615" max="4615" width="6.140625" style="8" customWidth="1"/>
    <col min="4616" max="4616" width="15" style="8" customWidth="1"/>
    <col min="4617" max="4618" width="7.7109375" style="8" customWidth="1"/>
    <col min="4619" max="4619" width="14.85546875" style="8" customWidth="1"/>
    <col min="4620" max="4621" width="11.42578125" style="8" customWidth="1"/>
    <col min="4622" max="4863" width="9.140625" style="8" customWidth="1"/>
    <col min="4864" max="4864" width="4.7109375" style="8"/>
    <col min="4865" max="4865" width="5.28515625" style="8" customWidth="1"/>
    <col min="4866" max="4866" width="31.28515625" style="8" bestFit="1" customWidth="1"/>
    <col min="4867" max="4867" width="6.140625" style="8" customWidth="1"/>
    <col min="4868" max="4868" width="14.85546875" style="8" customWidth="1"/>
    <col min="4869" max="4869" width="6.140625" style="8" customWidth="1"/>
    <col min="4870" max="4870" width="14.140625" style="8" bestFit="1" customWidth="1"/>
    <col min="4871" max="4871" width="6.140625" style="8" customWidth="1"/>
    <col min="4872" max="4872" width="15" style="8" customWidth="1"/>
    <col min="4873" max="4874" width="7.7109375" style="8" customWidth="1"/>
    <col min="4875" max="4875" width="14.85546875" style="8" customWidth="1"/>
    <col min="4876" max="4877" width="11.42578125" style="8" customWidth="1"/>
    <col min="4878" max="5119" width="9.140625" style="8" customWidth="1"/>
    <col min="5120" max="5120" width="4.7109375" style="8"/>
    <col min="5121" max="5121" width="5.28515625" style="8" customWidth="1"/>
    <col min="5122" max="5122" width="31.28515625" style="8" bestFit="1" customWidth="1"/>
    <col min="5123" max="5123" width="6.140625" style="8" customWidth="1"/>
    <col min="5124" max="5124" width="14.85546875" style="8" customWidth="1"/>
    <col min="5125" max="5125" width="6.140625" style="8" customWidth="1"/>
    <col min="5126" max="5126" width="14.140625" style="8" bestFit="1" customWidth="1"/>
    <col min="5127" max="5127" width="6.140625" style="8" customWidth="1"/>
    <col min="5128" max="5128" width="15" style="8" customWidth="1"/>
    <col min="5129" max="5130" width="7.7109375" style="8" customWidth="1"/>
    <col min="5131" max="5131" width="14.85546875" style="8" customWidth="1"/>
    <col min="5132" max="5133" width="11.42578125" style="8" customWidth="1"/>
    <col min="5134" max="5375" width="9.140625" style="8" customWidth="1"/>
    <col min="5376" max="5376" width="4.7109375" style="8"/>
    <col min="5377" max="5377" width="5.28515625" style="8" customWidth="1"/>
    <col min="5378" max="5378" width="31.28515625" style="8" bestFit="1" customWidth="1"/>
    <col min="5379" max="5379" width="6.140625" style="8" customWidth="1"/>
    <col min="5380" max="5380" width="14.85546875" style="8" customWidth="1"/>
    <col min="5381" max="5381" width="6.140625" style="8" customWidth="1"/>
    <col min="5382" max="5382" width="14.140625" style="8" bestFit="1" customWidth="1"/>
    <col min="5383" max="5383" width="6.140625" style="8" customWidth="1"/>
    <col min="5384" max="5384" width="15" style="8" customWidth="1"/>
    <col min="5385" max="5386" width="7.7109375" style="8" customWidth="1"/>
    <col min="5387" max="5387" width="14.85546875" style="8" customWidth="1"/>
    <col min="5388" max="5389" width="11.42578125" style="8" customWidth="1"/>
    <col min="5390" max="5631" width="9.140625" style="8" customWidth="1"/>
    <col min="5632" max="5632" width="4.7109375" style="8"/>
    <col min="5633" max="5633" width="5.28515625" style="8" customWidth="1"/>
    <col min="5634" max="5634" width="31.28515625" style="8" bestFit="1" customWidth="1"/>
    <col min="5635" max="5635" width="6.140625" style="8" customWidth="1"/>
    <col min="5636" max="5636" width="14.85546875" style="8" customWidth="1"/>
    <col min="5637" max="5637" width="6.140625" style="8" customWidth="1"/>
    <col min="5638" max="5638" width="14.140625" style="8" bestFit="1" customWidth="1"/>
    <col min="5639" max="5639" width="6.140625" style="8" customWidth="1"/>
    <col min="5640" max="5640" width="15" style="8" customWidth="1"/>
    <col min="5641" max="5642" width="7.7109375" style="8" customWidth="1"/>
    <col min="5643" max="5643" width="14.85546875" style="8" customWidth="1"/>
    <col min="5644" max="5645" width="11.42578125" style="8" customWidth="1"/>
    <col min="5646" max="5887" width="9.140625" style="8" customWidth="1"/>
    <col min="5888" max="5888" width="4.7109375" style="8"/>
    <col min="5889" max="5889" width="5.28515625" style="8" customWidth="1"/>
    <col min="5890" max="5890" width="31.28515625" style="8" bestFit="1" customWidth="1"/>
    <col min="5891" max="5891" width="6.140625" style="8" customWidth="1"/>
    <col min="5892" max="5892" width="14.85546875" style="8" customWidth="1"/>
    <col min="5893" max="5893" width="6.140625" style="8" customWidth="1"/>
    <col min="5894" max="5894" width="14.140625" style="8" bestFit="1" customWidth="1"/>
    <col min="5895" max="5895" width="6.140625" style="8" customWidth="1"/>
    <col min="5896" max="5896" width="15" style="8" customWidth="1"/>
    <col min="5897" max="5898" width="7.7109375" style="8" customWidth="1"/>
    <col min="5899" max="5899" width="14.85546875" style="8" customWidth="1"/>
    <col min="5900" max="5901" width="11.42578125" style="8" customWidth="1"/>
    <col min="5902" max="6143" width="9.140625" style="8" customWidth="1"/>
    <col min="6144" max="6144" width="4.7109375" style="8"/>
    <col min="6145" max="6145" width="5.28515625" style="8" customWidth="1"/>
    <col min="6146" max="6146" width="31.28515625" style="8" bestFit="1" customWidth="1"/>
    <col min="6147" max="6147" width="6.140625" style="8" customWidth="1"/>
    <col min="6148" max="6148" width="14.85546875" style="8" customWidth="1"/>
    <col min="6149" max="6149" width="6.140625" style="8" customWidth="1"/>
    <col min="6150" max="6150" width="14.140625" style="8" bestFit="1" customWidth="1"/>
    <col min="6151" max="6151" width="6.140625" style="8" customWidth="1"/>
    <col min="6152" max="6152" width="15" style="8" customWidth="1"/>
    <col min="6153" max="6154" width="7.7109375" style="8" customWidth="1"/>
    <col min="6155" max="6155" width="14.85546875" style="8" customWidth="1"/>
    <col min="6156" max="6157" width="11.42578125" style="8" customWidth="1"/>
    <col min="6158" max="6399" width="9.140625" style="8" customWidth="1"/>
    <col min="6400" max="6400" width="4.7109375" style="8"/>
    <col min="6401" max="6401" width="5.28515625" style="8" customWidth="1"/>
    <col min="6402" max="6402" width="31.28515625" style="8" bestFit="1" customWidth="1"/>
    <col min="6403" max="6403" width="6.140625" style="8" customWidth="1"/>
    <col min="6404" max="6404" width="14.85546875" style="8" customWidth="1"/>
    <col min="6405" max="6405" width="6.140625" style="8" customWidth="1"/>
    <col min="6406" max="6406" width="14.140625" style="8" bestFit="1" customWidth="1"/>
    <col min="6407" max="6407" width="6.140625" style="8" customWidth="1"/>
    <col min="6408" max="6408" width="15" style="8" customWidth="1"/>
    <col min="6409" max="6410" width="7.7109375" style="8" customWidth="1"/>
    <col min="6411" max="6411" width="14.85546875" style="8" customWidth="1"/>
    <col min="6412" max="6413" width="11.42578125" style="8" customWidth="1"/>
    <col min="6414" max="6655" width="9.140625" style="8" customWidth="1"/>
    <col min="6656" max="6656" width="4.7109375" style="8"/>
    <col min="6657" max="6657" width="5.28515625" style="8" customWidth="1"/>
    <col min="6658" max="6658" width="31.28515625" style="8" bestFit="1" customWidth="1"/>
    <col min="6659" max="6659" width="6.140625" style="8" customWidth="1"/>
    <col min="6660" max="6660" width="14.85546875" style="8" customWidth="1"/>
    <col min="6661" max="6661" width="6.140625" style="8" customWidth="1"/>
    <col min="6662" max="6662" width="14.140625" style="8" bestFit="1" customWidth="1"/>
    <col min="6663" max="6663" width="6.140625" style="8" customWidth="1"/>
    <col min="6664" max="6664" width="15" style="8" customWidth="1"/>
    <col min="6665" max="6666" width="7.7109375" style="8" customWidth="1"/>
    <col min="6667" max="6667" width="14.85546875" style="8" customWidth="1"/>
    <col min="6668" max="6669" width="11.42578125" style="8" customWidth="1"/>
    <col min="6670" max="6911" width="9.140625" style="8" customWidth="1"/>
    <col min="6912" max="6912" width="4.7109375" style="8"/>
    <col min="6913" max="6913" width="5.28515625" style="8" customWidth="1"/>
    <col min="6914" max="6914" width="31.28515625" style="8" bestFit="1" customWidth="1"/>
    <col min="6915" max="6915" width="6.140625" style="8" customWidth="1"/>
    <col min="6916" max="6916" width="14.85546875" style="8" customWidth="1"/>
    <col min="6917" max="6917" width="6.140625" style="8" customWidth="1"/>
    <col min="6918" max="6918" width="14.140625" style="8" bestFit="1" customWidth="1"/>
    <col min="6919" max="6919" width="6.140625" style="8" customWidth="1"/>
    <col min="6920" max="6920" width="15" style="8" customWidth="1"/>
    <col min="6921" max="6922" width="7.7109375" style="8" customWidth="1"/>
    <col min="6923" max="6923" width="14.85546875" style="8" customWidth="1"/>
    <col min="6924" max="6925" width="11.42578125" style="8" customWidth="1"/>
    <col min="6926" max="7167" width="9.140625" style="8" customWidth="1"/>
    <col min="7168" max="7168" width="4.7109375" style="8"/>
    <col min="7169" max="7169" width="5.28515625" style="8" customWidth="1"/>
    <col min="7170" max="7170" width="31.28515625" style="8" bestFit="1" customWidth="1"/>
    <col min="7171" max="7171" width="6.140625" style="8" customWidth="1"/>
    <col min="7172" max="7172" width="14.85546875" style="8" customWidth="1"/>
    <col min="7173" max="7173" width="6.140625" style="8" customWidth="1"/>
    <col min="7174" max="7174" width="14.140625" style="8" bestFit="1" customWidth="1"/>
    <col min="7175" max="7175" width="6.140625" style="8" customWidth="1"/>
    <col min="7176" max="7176" width="15" style="8" customWidth="1"/>
    <col min="7177" max="7178" width="7.7109375" style="8" customWidth="1"/>
    <col min="7179" max="7179" width="14.85546875" style="8" customWidth="1"/>
    <col min="7180" max="7181" width="11.42578125" style="8" customWidth="1"/>
    <col min="7182" max="7423" width="9.140625" style="8" customWidth="1"/>
    <col min="7424" max="7424" width="4.7109375" style="8"/>
    <col min="7425" max="7425" width="5.28515625" style="8" customWidth="1"/>
    <col min="7426" max="7426" width="31.28515625" style="8" bestFit="1" customWidth="1"/>
    <col min="7427" max="7427" width="6.140625" style="8" customWidth="1"/>
    <col min="7428" max="7428" width="14.85546875" style="8" customWidth="1"/>
    <col min="7429" max="7429" width="6.140625" style="8" customWidth="1"/>
    <col min="7430" max="7430" width="14.140625" style="8" bestFit="1" customWidth="1"/>
    <col min="7431" max="7431" width="6.140625" style="8" customWidth="1"/>
    <col min="7432" max="7432" width="15" style="8" customWidth="1"/>
    <col min="7433" max="7434" width="7.7109375" style="8" customWidth="1"/>
    <col min="7435" max="7435" width="14.85546875" style="8" customWidth="1"/>
    <col min="7436" max="7437" width="11.42578125" style="8" customWidth="1"/>
    <col min="7438" max="7679" width="9.140625" style="8" customWidth="1"/>
    <col min="7680" max="7680" width="4.7109375" style="8"/>
    <col min="7681" max="7681" width="5.28515625" style="8" customWidth="1"/>
    <col min="7682" max="7682" width="31.28515625" style="8" bestFit="1" customWidth="1"/>
    <col min="7683" max="7683" width="6.140625" style="8" customWidth="1"/>
    <col min="7684" max="7684" width="14.85546875" style="8" customWidth="1"/>
    <col min="7685" max="7685" width="6.140625" style="8" customWidth="1"/>
    <col min="7686" max="7686" width="14.140625" style="8" bestFit="1" customWidth="1"/>
    <col min="7687" max="7687" width="6.140625" style="8" customWidth="1"/>
    <col min="7688" max="7688" width="15" style="8" customWidth="1"/>
    <col min="7689" max="7690" width="7.7109375" style="8" customWidth="1"/>
    <col min="7691" max="7691" width="14.85546875" style="8" customWidth="1"/>
    <col min="7692" max="7693" width="11.42578125" style="8" customWidth="1"/>
    <col min="7694" max="7935" width="9.140625" style="8" customWidth="1"/>
    <col min="7936" max="7936" width="4.7109375" style="8"/>
    <col min="7937" max="7937" width="5.28515625" style="8" customWidth="1"/>
    <col min="7938" max="7938" width="31.28515625" style="8" bestFit="1" customWidth="1"/>
    <col min="7939" max="7939" width="6.140625" style="8" customWidth="1"/>
    <col min="7940" max="7940" width="14.85546875" style="8" customWidth="1"/>
    <col min="7941" max="7941" width="6.140625" style="8" customWidth="1"/>
    <col min="7942" max="7942" width="14.140625" style="8" bestFit="1" customWidth="1"/>
    <col min="7943" max="7943" width="6.140625" style="8" customWidth="1"/>
    <col min="7944" max="7944" width="15" style="8" customWidth="1"/>
    <col min="7945" max="7946" width="7.7109375" style="8" customWidth="1"/>
    <col min="7947" max="7947" width="14.85546875" style="8" customWidth="1"/>
    <col min="7948" max="7949" width="11.42578125" style="8" customWidth="1"/>
    <col min="7950" max="8191" width="9.140625" style="8" customWidth="1"/>
    <col min="8192" max="8192" width="4.7109375" style="8"/>
    <col min="8193" max="8193" width="5.28515625" style="8" customWidth="1"/>
    <col min="8194" max="8194" width="31.28515625" style="8" bestFit="1" customWidth="1"/>
    <col min="8195" max="8195" width="6.140625" style="8" customWidth="1"/>
    <col min="8196" max="8196" width="14.85546875" style="8" customWidth="1"/>
    <col min="8197" max="8197" width="6.140625" style="8" customWidth="1"/>
    <col min="8198" max="8198" width="14.140625" style="8" bestFit="1" customWidth="1"/>
    <col min="8199" max="8199" width="6.140625" style="8" customWidth="1"/>
    <col min="8200" max="8200" width="15" style="8" customWidth="1"/>
    <col min="8201" max="8202" width="7.7109375" style="8" customWidth="1"/>
    <col min="8203" max="8203" width="14.85546875" style="8" customWidth="1"/>
    <col min="8204" max="8205" width="11.42578125" style="8" customWidth="1"/>
    <col min="8206" max="8447" width="9.140625" style="8" customWidth="1"/>
    <col min="8448" max="8448" width="4.7109375" style="8"/>
    <col min="8449" max="8449" width="5.28515625" style="8" customWidth="1"/>
    <col min="8450" max="8450" width="31.28515625" style="8" bestFit="1" customWidth="1"/>
    <col min="8451" max="8451" width="6.140625" style="8" customWidth="1"/>
    <col min="8452" max="8452" width="14.85546875" style="8" customWidth="1"/>
    <col min="8453" max="8453" width="6.140625" style="8" customWidth="1"/>
    <col min="8454" max="8454" width="14.140625" style="8" bestFit="1" customWidth="1"/>
    <col min="8455" max="8455" width="6.140625" style="8" customWidth="1"/>
    <col min="8456" max="8456" width="15" style="8" customWidth="1"/>
    <col min="8457" max="8458" width="7.7109375" style="8" customWidth="1"/>
    <col min="8459" max="8459" width="14.85546875" style="8" customWidth="1"/>
    <col min="8460" max="8461" width="11.42578125" style="8" customWidth="1"/>
    <col min="8462" max="8703" width="9.140625" style="8" customWidth="1"/>
    <col min="8704" max="8704" width="4.7109375" style="8"/>
    <col min="8705" max="8705" width="5.28515625" style="8" customWidth="1"/>
    <col min="8706" max="8706" width="31.28515625" style="8" bestFit="1" customWidth="1"/>
    <col min="8707" max="8707" width="6.140625" style="8" customWidth="1"/>
    <col min="8708" max="8708" width="14.85546875" style="8" customWidth="1"/>
    <col min="8709" max="8709" width="6.140625" style="8" customWidth="1"/>
    <col min="8710" max="8710" width="14.140625" style="8" bestFit="1" customWidth="1"/>
    <col min="8711" max="8711" width="6.140625" style="8" customWidth="1"/>
    <col min="8712" max="8712" width="15" style="8" customWidth="1"/>
    <col min="8713" max="8714" width="7.7109375" style="8" customWidth="1"/>
    <col min="8715" max="8715" width="14.85546875" style="8" customWidth="1"/>
    <col min="8716" max="8717" width="11.42578125" style="8" customWidth="1"/>
    <col min="8718" max="8959" width="9.140625" style="8" customWidth="1"/>
    <col min="8960" max="8960" width="4.7109375" style="8"/>
    <col min="8961" max="8961" width="5.28515625" style="8" customWidth="1"/>
    <col min="8962" max="8962" width="31.28515625" style="8" bestFit="1" customWidth="1"/>
    <col min="8963" max="8963" width="6.140625" style="8" customWidth="1"/>
    <col min="8964" max="8964" width="14.85546875" style="8" customWidth="1"/>
    <col min="8965" max="8965" width="6.140625" style="8" customWidth="1"/>
    <col min="8966" max="8966" width="14.140625" style="8" bestFit="1" customWidth="1"/>
    <col min="8967" max="8967" width="6.140625" style="8" customWidth="1"/>
    <col min="8968" max="8968" width="15" style="8" customWidth="1"/>
    <col min="8969" max="8970" width="7.7109375" style="8" customWidth="1"/>
    <col min="8971" max="8971" width="14.85546875" style="8" customWidth="1"/>
    <col min="8972" max="8973" width="11.42578125" style="8" customWidth="1"/>
    <col min="8974" max="9215" width="9.140625" style="8" customWidth="1"/>
    <col min="9216" max="9216" width="4.7109375" style="8"/>
    <col min="9217" max="9217" width="5.28515625" style="8" customWidth="1"/>
    <col min="9218" max="9218" width="31.28515625" style="8" bestFit="1" customWidth="1"/>
    <col min="9219" max="9219" width="6.140625" style="8" customWidth="1"/>
    <col min="9220" max="9220" width="14.85546875" style="8" customWidth="1"/>
    <col min="9221" max="9221" width="6.140625" style="8" customWidth="1"/>
    <col min="9222" max="9222" width="14.140625" style="8" bestFit="1" customWidth="1"/>
    <col min="9223" max="9223" width="6.140625" style="8" customWidth="1"/>
    <col min="9224" max="9224" width="15" style="8" customWidth="1"/>
    <col min="9225" max="9226" width="7.7109375" style="8" customWidth="1"/>
    <col min="9227" max="9227" width="14.85546875" style="8" customWidth="1"/>
    <col min="9228" max="9229" width="11.42578125" style="8" customWidth="1"/>
    <col min="9230" max="9471" width="9.140625" style="8" customWidth="1"/>
    <col min="9472" max="9472" width="4.7109375" style="8"/>
    <col min="9473" max="9473" width="5.28515625" style="8" customWidth="1"/>
    <col min="9474" max="9474" width="31.28515625" style="8" bestFit="1" customWidth="1"/>
    <col min="9475" max="9475" width="6.140625" style="8" customWidth="1"/>
    <col min="9476" max="9476" width="14.85546875" style="8" customWidth="1"/>
    <col min="9477" max="9477" width="6.140625" style="8" customWidth="1"/>
    <col min="9478" max="9478" width="14.140625" style="8" bestFit="1" customWidth="1"/>
    <col min="9479" max="9479" width="6.140625" style="8" customWidth="1"/>
    <col min="9480" max="9480" width="15" style="8" customWidth="1"/>
    <col min="9481" max="9482" width="7.7109375" style="8" customWidth="1"/>
    <col min="9483" max="9483" width="14.85546875" style="8" customWidth="1"/>
    <col min="9484" max="9485" width="11.42578125" style="8" customWidth="1"/>
    <col min="9486" max="9727" width="9.140625" style="8" customWidth="1"/>
    <col min="9728" max="9728" width="4.7109375" style="8"/>
    <col min="9729" max="9729" width="5.28515625" style="8" customWidth="1"/>
    <col min="9730" max="9730" width="31.28515625" style="8" bestFit="1" customWidth="1"/>
    <col min="9731" max="9731" width="6.140625" style="8" customWidth="1"/>
    <col min="9732" max="9732" width="14.85546875" style="8" customWidth="1"/>
    <col min="9733" max="9733" width="6.140625" style="8" customWidth="1"/>
    <col min="9734" max="9734" width="14.140625" style="8" bestFit="1" customWidth="1"/>
    <col min="9735" max="9735" width="6.140625" style="8" customWidth="1"/>
    <col min="9736" max="9736" width="15" style="8" customWidth="1"/>
    <col min="9737" max="9738" width="7.7109375" style="8" customWidth="1"/>
    <col min="9739" max="9739" width="14.85546875" style="8" customWidth="1"/>
    <col min="9740" max="9741" width="11.42578125" style="8" customWidth="1"/>
    <col min="9742" max="9983" width="9.140625" style="8" customWidth="1"/>
    <col min="9984" max="9984" width="4.7109375" style="8"/>
    <col min="9985" max="9985" width="5.28515625" style="8" customWidth="1"/>
    <col min="9986" max="9986" width="31.28515625" style="8" bestFit="1" customWidth="1"/>
    <col min="9987" max="9987" width="6.140625" style="8" customWidth="1"/>
    <col min="9988" max="9988" width="14.85546875" style="8" customWidth="1"/>
    <col min="9989" max="9989" width="6.140625" style="8" customWidth="1"/>
    <col min="9990" max="9990" width="14.140625" style="8" bestFit="1" customWidth="1"/>
    <col min="9991" max="9991" width="6.140625" style="8" customWidth="1"/>
    <col min="9992" max="9992" width="15" style="8" customWidth="1"/>
    <col min="9993" max="9994" width="7.7109375" style="8" customWidth="1"/>
    <col min="9995" max="9995" width="14.85546875" style="8" customWidth="1"/>
    <col min="9996" max="9997" width="11.42578125" style="8" customWidth="1"/>
    <col min="9998" max="10239" width="9.140625" style="8" customWidth="1"/>
    <col min="10240" max="10240" width="4.7109375" style="8"/>
    <col min="10241" max="10241" width="5.28515625" style="8" customWidth="1"/>
    <col min="10242" max="10242" width="31.28515625" style="8" bestFit="1" customWidth="1"/>
    <col min="10243" max="10243" width="6.140625" style="8" customWidth="1"/>
    <col min="10244" max="10244" width="14.85546875" style="8" customWidth="1"/>
    <col min="10245" max="10245" width="6.140625" style="8" customWidth="1"/>
    <col min="10246" max="10246" width="14.140625" style="8" bestFit="1" customWidth="1"/>
    <col min="10247" max="10247" width="6.140625" style="8" customWidth="1"/>
    <col min="10248" max="10248" width="15" style="8" customWidth="1"/>
    <col min="10249" max="10250" width="7.7109375" style="8" customWidth="1"/>
    <col min="10251" max="10251" width="14.85546875" style="8" customWidth="1"/>
    <col min="10252" max="10253" width="11.42578125" style="8" customWidth="1"/>
    <col min="10254" max="10495" width="9.140625" style="8" customWidth="1"/>
    <col min="10496" max="10496" width="4.7109375" style="8"/>
    <col min="10497" max="10497" width="5.28515625" style="8" customWidth="1"/>
    <col min="10498" max="10498" width="31.28515625" style="8" bestFit="1" customWidth="1"/>
    <col min="10499" max="10499" width="6.140625" style="8" customWidth="1"/>
    <col min="10500" max="10500" width="14.85546875" style="8" customWidth="1"/>
    <col min="10501" max="10501" width="6.140625" style="8" customWidth="1"/>
    <col min="10502" max="10502" width="14.140625" style="8" bestFit="1" customWidth="1"/>
    <col min="10503" max="10503" width="6.140625" style="8" customWidth="1"/>
    <col min="10504" max="10504" width="15" style="8" customWidth="1"/>
    <col min="10505" max="10506" width="7.7109375" style="8" customWidth="1"/>
    <col min="10507" max="10507" width="14.85546875" style="8" customWidth="1"/>
    <col min="10508" max="10509" width="11.42578125" style="8" customWidth="1"/>
    <col min="10510" max="10751" width="9.140625" style="8" customWidth="1"/>
    <col min="10752" max="10752" width="4.7109375" style="8"/>
    <col min="10753" max="10753" width="5.28515625" style="8" customWidth="1"/>
    <col min="10754" max="10754" width="31.28515625" style="8" bestFit="1" customWidth="1"/>
    <col min="10755" max="10755" width="6.140625" style="8" customWidth="1"/>
    <col min="10756" max="10756" width="14.85546875" style="8" customWidth="1"/>
    <col min="10757" max="10757" width="6.140625" style="8" customWidth="1"/>
    <col min="10758" max="10758" width="14.140625" style="8" bestFit="1" customWidth="1"/>
    <col min="10759" max="10759" width="6.140625" style="8" customWidth="1"/>
    <col min="10760" max="10760" width="15" style="8" customWidth="1"/>
    <col min="10761" max="10762" width="7.7109375" style="8" customWidth="1"/>
    <col min="10763" max="10763" width="14.85546875" style="8" customWidth="1"/>
    <col min="10764" max="10765" width="11.42578125" style="8" customWidth="1"/>
    <col min="10766" max="11007" width="9.140625" style="8" customWidth="1"/>
    <col min="11008" max="11008" width="4.7109375" style="8"/>
    <col min="11009" max="11009" width="5.28515625" style="8" customWidth="1"/>
    <col min="11010" max="11010" width="31.28515625" style="8" bestFit="1" customWidth="1"/>
    <col min="11011" max="11011" width="6.140625" style="8" customWidth="1"/>
    <col min="11012" max="11012" width="14.85546875" style="8" customWidth="1"/>
    <col min="11013" max="11013" width="6.140625" style="8" customWidth="1"/>
    <col min="11014" max="11014" width="14.140625" style="8" bestFit="1" customWidth="1"/>
    <col min="11015" max="11015" width="6.140625" style="8" customWidth="1"/>
    <col min="11016" max="11016" width="15" style="8" customWidth="1"/>
    <col min="11017" max="11018" width="7.7109375" style="8" customWidth="1"/>
    <col min="11019" max="11019" width="14.85546875" style="8" customWidth="1"/>
    <col min="11020" max="11021" width="11.42578125" style="8" customWidth="1"/>
    <col min="11022" max="11263" width="9.140625" style="8" customWidth="1"/>
    <col min="11264" max="11264" width="4.7109375" style="8"/>
    <col min="11265" max="11265" width="5.28515625" style="8" customWidth="1"/>
    <col min="11266" max="11266" width="31.28515625" style="8" bestFit="1" customWidth="1"/>
    <col min="11267" max="11267" width="6.140625" style="8" customWidth="1"/>
    <col min="11268" max="11268" width="14.85546875" style="8" customWidth="1"/>
    <col min="11269" max="11269" width="6.140625" style="8" customWidth="1"/>
    <col min="11270" max="11270" width="14.140625" style="8" bestFit="1" customWidth="1"/>
    <col min="11271" max="11271" width="6.140625" style="8" customWidth="1"/>
    <col min="11272" max="11272" width="15" style="8" customWidth="1"/>
    <col min="11273" max="11274" width="7.7109375" style="8" customWidth="1"/>
    <col min="11275" max="11275" width="14.85546875" style="8" customWidth="1"/>
    <col min="11276" max="11277" width="11.42578125" style="8" customWidth="1"/>
    <col min="11278" max="11519" width="9.140625" style="8" customWidth="1"/>
    <col min="11520" max="11520" width="4.7109375" style="8"/>
    <col min="11521" max="11521" width="5.28515625" style="8" customWidth="1"/>
    <col min="11522" max="11522" width="31.28515625" style="8" bestFit="1" customWidth="1"/>
    <col min="11523" max="11523" width="6.140625" style="8" customWidth="1"/>
    <col min="11524" max="11524" width="14.85546875" style="8" customWidth="1"/>
    <col min="11525" max="11525" width="6.140625" style="8" customWidth="1"/>
    <col min="11526" max="11526" width="14.140625" style="8" bestFit="1" customWidth="1"/>
    <col min="11527" max="11527" width="6.140625" style="8" customWidth="1"/>
    <col min="11528" max="11528" width="15" style="8" customWidth="1"/>
    <col min="11529" max="11530" width="7.7109375" style="8" customWidth="1"/>
    <col min="11531" max="11531" width="14.85546875" style="8" customWidth="1"/>
    <col min="11532" max="11533" width="11.42578125" style="8" customWidth="1"/>
    <col min="11534" max="11775" width="9.140625" style="8" customWidth="1"/>
    <col min="11776" max="11776" width="4.7109375" style="8"/>
    <col min="11777" max="11777" width="5.28515625" style="8" customWidth="1"/>
    <col min="11778" max="11778" width="31.28515625" style="8" bestFit="1" customWidth="1"/>
    <col min="11779" max="11779" width="6.140625" style="8" customWidth="1"/>
    <col min="11780" max="11780" width="14.85546875" style="8" customWidth="1"/>
    <col min="11781" max="11781" width="6.140625" style="8" customWidth="1"/>
    <col min="11782" max="11782" width="14.140625" style="8" bestFit="1" customWidth="1"/>
    <col min="11783" max="11783" width="6.140625" style="8" customWidth="1"/>
    <col min="11784" max="11784" width="15" style="8" customWidth="1"/>
    <col min="11785" max="11786" width="7.7109375" style="8" customWidth="1"/>
    <col min="11787" max="11787" width="14.85546875" style="8" customWidth="1"/>
    <col min="11788" max="11789" width="11.42578125" style="8" customWidth="1"/>
    <col min="11790" max="12031" width="9.140625" style="8" customWidth="1"/>
    <col min="12032" max="12032" width="4.7109375" style="8"/>
    <col min="12033" max="12033" width="5.28515625" style="8" customWidth="1"/>
    <col min="12034" max="12034" width="31.28515625" style="8" bestFit="1" customWidth="1"/>
    <col min="12035" max="12035" width="6.140625" style="8" customWidth="1"/>
    <col min="12036" max="12036" width="14.85546875" style="8" customWidth="1"/>
    <col min="12037" max="12037" width="6.140625" style="8" customWidth="1"/>
    <col min="12038" max="12038" width="14.140625" style="8" bestFit="1" customWidth="1"/>
    <col min="12039" max="12039" width="6.140625" style="8" customWidth="1"/>
    <col min="12040" max="12040" width="15" style="8" customWidth="1"/>
    <col min="12041" max="12042" width="7.7109375" style="8" customWidth="1"/>
    <col min="12043" max="12043" width="14.85546875" style="8" customWidth="1"/>
    <col min="12044" max="12045" width="11.42578125" style="8" customWidth="1"/>
    <col min="12046" max="12287" width="9.140625" style="8" customWidth="1"/>
    <col min="12288" max="12288" width="4.7109375" style="8"/>
    <col min="12289" max="12289" width="5.28515625" style="8" customWidth="1"/>
    <col min="12290" max="12290" width="31.28515625" style="8" bestFit="1" customWidth="1"/>
    <col min="12291" max="12291" width="6.140625" style="8" customWidth="1"/>
    <col min="12292" max="12292" width="14.85546875" style="8" customWidth="1"/>
    <col min="12293" max="12293" width="6.140625" style="8" customWidth="1"/>
    <col min="12294" max="12294" width="14.140625" style="8" bestFit="1" customWidth="1"/>
    <col min="12295" max="12295" width="6.140625" style="8" customWidth="1"/>
    <col min="12296" max="12296" width="15" style="8" customWidth="1"/>
    <col min="12297" max="12298" width="7.7109375" style="8" customWidth="1"/>
    <col min="12299" max="12299" width="14.85546875" style="8" customWidth="1"/>
    <col min="12300" max="12301" width="11.42578125" style="8" customWidth="1"/>
    <col min="12302" max="12543" width="9.140625" style="8" customWidth="1"/>
    <col min="12544" max="12544" width="4.7109375" style="8"/>
    <col min="12545" max="12545" width="5.28515625" style="8" customWidth="1"/>
    <col min="12546" max="12546" width="31.28515625" style="8" bestFit="1" customWidth="1"/>
    <col min="12547" max="12547" width="6.140625" style="8" customWidth="1"/>
    <col min="12548" max="12548" width="14.85546875" style="8" customWidth="1"/>
    <col min="12549" max="12549" width="6.140625" style="8" customWidth="1"/>
    <col min="12550" max="12550" width="14.140625" style="8" bestFit="1" customWidth="1"/>
    <col min="12551" max="12551" width="6.140625" style="8" customWidth="1"/>
    <col min="12552" max="12552" width="15" style="8" customWidth="1"/>
    <col min="12553" max="12554" width="7.7109375" style="8" customWidth="1"/>
    <col min="12555" max="12555" width="14.85546875" style="8" customWidth="1"/>
    <col min="12556" max="12557" width="11.42578125" style="8" customWidth="1"/>
    <col min="12558" max="12799" width="9.140625" style="8" customWidth="1"/>
    <col min="12800" max="12800" width="4.7109375" style="8"/>
    <col min="12801" max="12801" width="5.28515625" style="8" customWidth="1"/>
    <col min="12802" max="12802" width="31.28515625" style="8" bestFit="1" customWidth="1"/>
    <col min="12803" max="12803" width="6.140625" style="8" customWidth="1"/>
    <col min="12804" max="12804" width="14.85546875" style="8" customWidth="1"/>
    <col min="12805" max="12805" width="6.140625" style="8" customWidth="1"/>
    <col min="12806" max="12806" width="14.140625" style="8" bestFit="1" customWidth="1"/>
    <col min="12807" max="12807" width="6.140625" style="8" customWidth="1"/>
    <col min="12808" max="12808" width="15" style="8" customWidth="1"/>
    <col min="12809" max="12810" width="7.7109375" style="8" customWidth="1"/>
    <col min="12811" max="12811" width="14.85546875" style="8" customWidth="1"/>
    <col min="12812" max="12813" width="11.42578125" style="8" customWidth="1"/>
    <col min="12814" max="13055" width="9.140625" style="8" customWidth="1"/>
    <col min="13056" max="13056" width="4.7109375" style="8"/>
    <col min="13057" max="13057" width="5.28515625" style="8" customWidth="1"/>
    <col min="13058" max="13058" width="31.28515625" style="8" bestFit="1" customWidth="1"/>
    <col min="13059" max="13059" width="6.140625" style="8" customWidth="1"/>
    <col min="13060" max="13060" width="14.85546875" style="8" customWidth="1"/>
    <col min="13061" max="13061" width="6.140625" style="8" customWidth="1"/>
    <col min="13062" max="13062" width="14.140625" style="8" bestFit="1" customWidth="1"/>
    <col min="13063" max="13063" width="6.140625" style="8" customWidth="1"/>
    <col min="13064" max="13064" width="15" style="8" customWidth="1"/>
    <col min="13065" max="13066" width="7.7109375" style="8" customWidth="1"/>
    <col min="13067" max="13067" width="14.85546875" style="8" customWidth="1"/>
    <col min="13068" max="13069" width="11.42578125" style="8" customWidth="1"/>
    <col min="13070" max="13311" width="9.140625" style="8" customWidth="1"/>
    <col min="13312" max="13312" width="4.7109375" style="8"/>
    <col min="13313" max="13313" width="5.28515625" style="8" customWidth="1"/>
    <col min="13314" max="13314" width="31.28515625" style="8" bestFit="1" customWidth="1"/>
    <col min="13315" max="13315" width="6.140625" style="8" customWidth="1"/>
    <col min="13316" max="13316" width="14.85546875" style="8" customWidth="1"/>
    <col min="13317" max="13317" width="6.140625" style="8" customWidth="1"/>
    <col min="13318" max="13318" width="14.140625" style="8" bestFit="1" customWidth="1"/>
    <col min="13319" max="13319" width="6.140625" style="8" customWidth="1"/>
    <col min="13320" max="13320" width="15" style="8" customWidth="1"/>
    <col min="13321" max="13322" width="7.7109375" style="8" customWidth="1"/>
    <col min="13323" max="13323" width="14.85546875" style="8" customWidth="1"/>
    <col min="13324" max="13325" width="11.42578125" style="8" customWidth="1"/>
    <col min="13326" max="13567" width="9.140625" style="8" customWidth="1"/>
    <col min="13568" max="13568" width="4.7109375" style="8"/>
    <col min="13569" max="13569" width="5.28515625" style="8" customWidth="1"/>
    <col min="13570" max="13570" width="31.28515625" style="8" bestFit="1" customWidth="1"/>
    <col min="13571" max="13571" width="6.140625" style="8" customWidth="1"/>
    <col min="13572" max="13572" width="14.85546875" style="8" customWidth="1"/>
    <col min="13573" max="13573" width="6.140625" style="8" customWidth="1"/>
    <col min="13574" max="13574" width="14.140625" style="8" bestFit="1" customWidth="1"/>
    <col min="13575" max="13575" width="6.140625" style="8" customWidth="1"/>
    <col min="13576" max="13576" width="15" style="8" customWidth="1"/>
    <col min="13577" max="13578" width="7.7109375" style="8" customWidth="1"/>
    <col min="13579" max="13579" width="14.85546875" style="8" customWidth="1"/>
    <col min="13580" max="13581" width="11.42578125" style="8" customWidth="1"/>
    <col min="13582" max="13823" width="9.140625" style="8" customWidth="1"/>
    <col min="13824" max="13824" width="4.7109375" style="8"/>
    <col min="13825" max="13825" width="5.28515625" style="8" customWidth="1"/>
    <col min="13826" max="13826" width="31.28515625" style="8" bestFit="1" customWidth="1"/>
    <col min="13827" max="13827" width="6.140625" style="8" customWidth="1"/>
    <col min="13828" max="13828" width="14.85546875" style="8" customWidth="1"/>
    <col min="13829" max="13829" width="6.140625" style="8" customWidth="1"/>
    <col min="13830" max="13830" width="14.140625" style="8" bestFit="1" customWidth="1"/>
    <col min="13831" max="13831" width="6.140625" style="8" customWidth="1"/>
    <col min="13832" max="13832" width="15" style="8" customWidth="1"/>
    <col min="13833" max="13834" width="7.7109375" style="8" customWidth="1"/>
    <col min="13835" max="13835" width="14.85546875" style="8" customWidth="1"/>
    <col min="13836" max="13837" width="11.42578125" style="8" customWidth="1"/>
    <col min="13838" max="14079" width="9.140625" style="8" customWidth="1"/>
    <col min="14080" max="14080" width="4.7109375" style="8"/>
    <col min="14081" max="14081" width="5.28515625" style="8" customWidth="1"/>
    <col min="14082" max="14082" width="31.28515625" style="8" bestFit="1" customWidth="1"/>
    <col min="14083" max="14083" width="6.140625" style="8" customWidth="1"/>
    <col min="14084" max="14084" width="14.85546875" style="8" customWidth="1"/>
    <col min="14085" max="14085" width="6.140625" style="8" customWidth="1"/>
    <col min="14086" max="14086" width="14.140625" style="8" bestFit="1" customWidth="1"/>
    <col min="14087" max="14087" width="6.140625" style="8" customWidth="1"/>
    <col min="14088" max="14088" width="15" style="8" customWidth="1"/>
    <col min="14089" max="14090" width="7.7109375" style="8" customWidth="1"/>
    <col min="14091" max="14091" width="14.85546875" style="8" customWidth="1"/>
    <col min="14092" max="14093" width="11.42578125" style="8" customWidth="1"/>
    <col min="14094" max="14335" width="9.140625" style="8" customWidth="1"/>
    <col min="14336" max="14336" width="4.7109375" style="8"/>
    <col min="14337" max="14337" width="5.28515625" style="8" customWidth="1"/>
    <col min="14338" max="14338" width="31.28515625" style="8" bestFit="1" customWidth="1"/>
    <col min="14339" max="14339" width="6.140625" style="8" customWidth="1"/>
    <col min="14340" max="14340" width="14.85546875" style="8" customWidth="1"/>
    <col min="14341" max="14341" width="6.140625" style="8" customWidth="1"/>
    <col min="14342" max="14342" width="14.140625" style="8" bestFit="1" customWidth="1"/>
    <col min="14343" max="14343" width="6.140625" style="8" customWidth="1"/>
    <col min="14344" max="14344" width="15" style="8" customWidth="1"/>
    <col min="14345" max="14346" width="7.7109375" style="8" customWidth="1"/>
    <col min="14347" max="14347" width="14.85546875" style="8" customWidth="1"/>
    <col min="14348" max="14349" width="11.42578125" style="8" customWidth="1"/>
    <col min="14350" max="14591" width="9.140625" style="8" customWidth="1"/>
    <col min="14592" max="14592" width="4.7109375" style="8"/>
    <col min="14593" max="14593" width="5.28515625" style="8" customWidth="1"/>
    <col min="14594" max="14594" width="31.28515625" style="8" bestFit="1" customWidth="1"/>
    <col min="14595" max="14595" width="6.140625" style="8" customWidth="1"/>
    <col min="14596" max="14596" width="14.85546875" style="8" customWidth="1"/>
    <col min="14597" max="14597" width="6.140625" style="8" customWidth="1"/>
    <col min="14598" max="14598" width="14.140625" style="8" bestFit="1" customWidth="1"/>
    <col min="14599" max="14599" width="6.140625" style="8" customWidth="1"/>
    <col min="14600" max="14600" width="15" style="8" customWidth="1"/>
    <col min="14601" max="14602" width="7.7109375" style="8" customWidth="1"/>
    <col min="14603" max="14603" width="14.85546875" style="8" customWidth="1"/>
    <col min="14604" max="14605" width="11.42578125" style="8" customWidth="1"/>
    <col min="14606" max="14847" width="9.140625" style="8" customWidth="1"/>
    <col min="14848" max="14848" width="4.7109375" style="8"/>
    <col min="14849" max="14849" width="5.28515625" style="8" customWidth="1"/>
    <col min="14850" max="14850" width="31.28515625" style="8" bestFit="1" customWidth="1"/>
    <col min="14851" max="14851" width="6.140625" style="8" customWidth="1"/>
    <col min="14852" max="14852" width="14.85546875" style="8" customWidth="1"/>
    <col min="14853" max="14853" width="6.140625" style="8" customWidth="1"/>
    <col min="14854" max="14854" width="14.140625" style="8" bestFit="1" customWidth="1"/>
    <col min="14855" max="14855" width="6.140625" style="8" customWidth="1"/>
    <col min="14856" max="14856" width="15" style="8" customWidth="1"/>
    <col min="14857" max="14858" width="7.7109375" style="8" customWidth="1"/>
    <col min="14859" max="14859" width="14.85546875" style="8" customWidth="1"/>
    <col min="14860" max="14861" width="11.42578125" style="8" customWidth="1"/>
    <col min="14862" max="15103" width="9.140625" style="8" customWidth="1"/>
    <col min="15104" max="15104" width="4.7109375" style="8"/>
    <col min="15105" max="15105" width="5.28515625" style="8" customWidth="1"/>
    <col min="15106" max="15106" width="31.28515625" style="8" bestFit="1" customWidth="1"/>
    <col min="15107" max="15107" width="6.140625" style="8" customWidth="1"/>
    <col min="15108" max="15108" width="14.85546875" style="8" customWidth="1"/>
    <col min="15109" max="15109" width="6.140625" style="8" customWidth="1"/>
    <col min="15110" max="15110" width="14.140625" style="8" bestFit="1" customWidth="1"/>
    <col min="15111" max="15111" width="6.140625" style="8" customWidth="1"/>
    <col min="15112" max="15112" width="15" style="8" customWidth="1"/>
    <col min="15113" max="15114" width="7.7109375" style="8" customWidth="1"/>
    <col min="15115" max="15115" width="14.85546875" style="8" customWidth="1"/>
    <col min="15116" max="15117" width="11.42578125" style="8" customWidth="1"/>
    <col min="15118" max="15359" width="9.140625" style="8" customWidth="1"/>
    <col min="15360" max="15360" width="4.7109375" style="8"/>
    <col min="15361" max="15361" width="5.28515625" style="8" customWidth="1"/>
    <col min="15362" max="15362" width="31.28515625" style="8" bestFit="1" customWidth="1"/>
    <col min="15363" max="15363" width="6.140625" style="8" customWidth="1"/>
    <col min="15364" max="15364" width="14.85546875" style="8" customWidth="1"/>
    <col min="15365" max="15365" width="6.140625" style="8" customWidth="1"/>
    <col min="15366" max="15366" width="14.140625" style="8" bestFit="1" customWidth="1"/>
    <col min="15367" max="15367" width="6.140625" style="8" customWidth="1"/>
    <col min="15368" max="15368" width="15" style="8" customWidth="1"/>
    <col min="15369" max="15370" width="7.7109375" style="8" customWidth="1"/>
    <col min="15371" max="15371" width="14.85546875" style="8" customWidth="1"/>
    <col min="15372" max="15373" width="11.42578125" style="8" customWidth="1"/>
    <col min="15374" max="15615" width="9.140625" style="8" customWidth="1"/>
    <col min="15616" max="15616" width="4.7109375" style="8"/>
    <col min="15617" max="15617" width="5.28515625" style="8" customWidth="1"/>
    <col min="15618" max="15618" width="31.28515625" style="8" bestFit="1" customWidth="1"/>
    <col min="15619" max="15619" width="6.140625" style="8" customWidth="1"/>
    <col min="15620" max="15620" width="14.85546875" style="8" customWidth="1"/>
    <col min="15621" max="15621" width="6.140625" style="8" customWidth="1"/>
    <col min="15622" max="15622" width="14.140625" style="8" bestFit="1" customWidth="1"/>
    <col min="15623" max="15623" width="6.140625" style="8" customWidth="1"/>
    <col min="15624" max="15624" width="15" style="8" customWidth="1"/>
    <col min="15625" max="15626" width="7.7109375" style="8" customWidth="1"/>
    <col min="15627" max="15627" width="14.85546875" style="8" customWidth="1"/>
    <col min="15628" max="15629" width="11.42578125" style="8" customWidth="1"/>
    <col min="15630" max="15871" width="9.140625" style="8" customWidth="1"/>
    <col min="15872" max="15872" width="4.7109375" style="8"/>
    <col min="15873" max="15873" width="5.28515625" style="8" customWidth="1"/>
    <col min="15874" max="15874" width="31.28515625" style="8" bestFit="1" customWidth="1"/>
    <col min="15875" max="15875" width="6.140625" style="8" customWidth="1"/>
    <col min="15876" max="15876" width="14.85546875" style="8" customWidth="1"/>
    <col min="15877" max="15877" width="6.140625" style="8" customWidth="1"/>
    <col min="15878" max="15878" width="14.140625" style="8" bestFit="1" customWidth="1"/>
    <col min="15879" max="15879" width="6.140625" style="8" customWidth="1"/>
    <col min="15880" max="15880" width="15" style="8" customWidth="1"/>
    <col min="15881" max="15882" width="7.7109375" style="8" customWidth="1"/>
    <col min="15883" max="15883" width="14.85546875" style="8" customWidth="1"/>
    <col min="15884" max="15885" width="11.42578125" style="8" customWidth="1"/>
    <col min="15886" max="16127" width="9.140625" style="8" customWidth="1"/>
    <col min="16128" max="16128" width="4.7109375" style="8"/>
    <col min="16129" max="16129" width="5.28515625" style="8" customWidth="1"/>
    <col min="16130" max="16130" width="31.28515625" style="8" bestFit="1" customWidth="1"/>
    <col min="16131" max="16131" width="6.140625" style="8" customWidth="1"/>
    <col min="16132" max="16132" width="14.85546875" style="8" customWidth="1"/>
    <col min="16133" max="16133" width="6.140625" style="8" customWidth="1"/>
    <col min="16134" max="16134" width="14.140625" style="8" bestFit="1" customWidth="1"/>
    <col min="16135" max="16135" width="6.140625" style="8" customWidth="1"/>
    <col min="16136" max="16136" width="15" style="8" customWidth="1"/>
    <col min="16137" max="16138" width="7.7109375" style="8" customWidth="1"/>
    <col min="16139" max="16139" width="14.85546875" style="8" customWidth="1"/>
    <col min="16140" max="16141" width="11.42578125" style="8" customWidth="1"/>
    <col min="16142" max="16383" width="9.140625" style="8" customWidth="1"/>
    <col min="16384" max="16384" width="4.7109375" style="8"/>
  </cols>
  <sheetData>
    <row r="1" spans="1:17" ht="16.5" customHeight="1" x14ac:dyDescent="0.2">
      <c r="L1" s="755" t="s">
        <v>0</v>
      </c>
      <c r="M1" s="755"/>
    </row>
    <row r="2" spans="1:17" ht="15.75" customHeight="1" x14ac:dyDescent="0.2">
      <c r="A2" s="779" t="s">
        <v>1</v>
      </c>
      <c r="B2" s="779"/>
      <c r="C2" s="779"/>
      <c r="D2" s="779"/>
      <c r="E2" s="779"/>
      <c r="F2" s="779"/>
      <c r="G2" s="779"/>
      <c r="H2" s="779"/>
      <c r="I2" s="779"/>
      <c r="J2" s="779"/>
      <c r="K2" s="779"/>
      <c r="L2" s="779"/>
      <c r="M2" s="779"/>
    </row>
    <row r="3" spans="1:17" ht="15.75" customHeight="1" x14ac:dyDescent="0.2">
      <c r="A3" s="779" t="s">
        <v>683</v>
      </c>
      <c r="B3" s="779"/>
      <c r="C3" s="779"/>
      <c r="D3" s="779"/>
      <c r="E3" s="779"/>
      <c r="F3" s="779"/>
      <c r="G3" s="779"/>
      <c r="H3" s="779"/>
      <c r="I3" s="779"/>
      <c r="J3" s="779"/>
      <c r="K3" s="779"/>
      <c r="L3" s="779"/>
      <c r="M3" s="779"/>
    </row>
    <row r="4" spans="1:17" s="48" customFormat="1" ht="15.75" x14ac:dyDescent="0.25">
      <c r="A4" s="780"/>
      <c r="B4" s="780"/>
      <c r="C4" s="780"/>
      <c r="D4" s="780"/>
      <c r="E4" s="780"/>
      <c r="F4" s="780"/>
      <c r="G4" s="780"/>
      <c r="H4" s="780"/>
      <c r="I4" s="780"/>
      <c r="J4" s="780"/>
      <c r="K4" s="780"/>
      <c r="L4" s="780"/>
      <c r="M4" s="46"/>
    </row>
    <row r="5" spans="1:17" ht="33.75" customHeight="1" x14ac:dyDescent="0.2">
      <c r="A5" s="781" t="s">
        <v>2</v>
      </c>
      <c r="B5" s="782" t="s">
        <v>3</v>
      </c>
      <c r="C5" s="783" t="s">
        <v>4</v>
      </c>
      <c r="D5" s="784"/>
      <c r="E5" s="785" t="s">
        <v>5</v>
      </c>
      <c r="F5" s="786"/>
      <c r="G5" s="787" t="s">
        <v>6</v>
      </c>
      <c r="H5" s="786"/>
      <c r="I5" s="788" t="s">
        <v>7</v>
      </c>
      <c r="J5" s="789" t="s">
        <v>8</v>
      </c>
      <c r="K5" s="790" t="s">
        <v>9</v>
      </c>
      <c r="L5" s="790" t="s">
        <v>10</v>
      </c>
      <c r="M5" s="791" t="s">
        <v>11</v>
      </c>
    </row>
    <row r="6" spans="1:17" ht="22.5" x14ac:dyDescent="0.2">
      <c r="A6" s="781"/>
      <c r="B6" s="782"/>
      <c r="C6" s="691" t="s">
        <v>12</v>
      </c>
      <c r="D6" s="692" t="s">
        <v>13</v>
      </c>
      <c r="E6" s="693" t="s">
        <v>12</v>
      </c>
      <c r="F6" s="694" t="s">
        <v>13</v>
      </c>
      <c r="G6" s="693" t="s">
        <v>12</v>
      </c>
      <c r="H6" s="694" t="s">
        <v>13</v>
      </c>
      <c r="I6" s="788"/>
      <c r="J6" s="789"/>
      <c r="K6" s="790"/>
      <c r="L6" s="790"/>
      <c r="M6" s="791"/>
      <c r="Q6" s="589"/>
    </row>
    <row r="7" spans="1:17" s="469" customFormat="1" ht="22.5" x14ac:dyDescent="0.25">
      <c r="A7" s="609">
        <v>1</v>
      </c>
      <c r="B7" s="609">
        <v>2</v>
      </c>
      <c r="C7" s="609">
        <v>3</v>
      </c>
      <c r="D7" s="648">
        <v>4</v>
      </c>
      <c r="E7" s="648">
        <v>5</v>
      </c>
      <c r="F7" s="648">
        <v>6</v>
      </c>
      <c r="G7" s="648">
        <v>7</v>
      </c>
      <c r="H7" s="648">
        <v>8</v>
      </c>
      <c r="I7" s="612">
        <v>9</v>
      </c>
      <c r="J7" s="612" t="s">
        <v>14</v>
      </c>
      <c r="K7" s="155" t="s">
        <v>15</v>
      </c>
      <c r="L7" s="612">
        <v>12</v>
      </c>
      <c r="M7" s="612">
        <v>13</v>
      </c>
    </row>
    <row r="8" spans="1:17" s="473" customFormat="1" ht="11.25" x14ac:dyDescent="0.2">
      <c r="A8" s="498" t="s">
        <v>18</v>
      </c>
      <c r="B8" s="496" t="s">
        <v>19</v>
      </c>
      <c r="C8" s="50">
        <v>3</v>
      </c>
      <c r="D8" s="615">
        <v>743521.1</v>
      </c>
      <c r="E8" s="50"/>
      <c r="F8" s="615"/>
      <c r="G8" s="50"/>
      <c r="H8" s="615"/>
      <c r="I8" s="50">
        <v>0</v>
      </c>
      <c r="J8" s="50">
        <v>3</v>
      </c>
      <c r="K8" s="615">
        <v>743521.1</v>
      </c>
      <c r="L8" s="615">
        <v>6.756562813945606E-2</v>
      </c>
      <c r="M8" s="615">
        <v>3.4502587694077054E-2</v>
      </c>
    </row>
    <row r="9" spans="1:17" s="473" customFormat="1" ht="22.5" x14ac:dyDescent="0.2">
      <c r="A9" s="499" t="s">
        <v>20</v>
      </c>
      <c r="B9" s="497" t="s">
        <v>21</v>
      </c>
      <c r="C9" s="53">
        <v>4</v>
      </c>
      <c r="D9" s="616">
        <v>479570</v>
      </c>
      <c r="E9" s="53">
        <v>1</v>
      </c>
      <c r="F9" s="616">
        <v>4884.1000000000004</v>
      </c>
      <c r="G9" s="53">
        <v>2</v>
      </c>
      <c r="H9" s="616">
        <v>-136613.14000000001</v>
      </c>
      <c r="I9" s="53">
        <v>0</v>
      </c>
      <c r="J9" s="53">
        <v>7</v>
      </c>
      <c r="K9" s="616">
        <v>347840.95999999996</v>
      </c>
      <c r="L9" s="616">
        <v>3.1609180902911038E-2</v>
      </c>
      <c r="M9" s="616">
        <v>8.0506037952846457E-2</v>
      </c>
    </row>
    <row r="10" spans="1:17" s="473" customFormat="1" ht="11.25" x14ac:dyDescent="0.2">
      <c r="A10" s="498" t="s">
        <v>22</v>
      </c>
      <c r="B10" s="496" t="s">
        <v>23</v>
      </c>
      <c r="C10" s="50">
        <v>5</v>
      </c>
      <c r="D10" s="615">
        <v>750952.7</v>
      </c>
      <c r="E10" s="50"/>
      <c r="F10" s="615"/>
      <c r="G10" s="50"/>
      <c r="H10" s="615"/>
      <c r="I10" s="50">
        <v>0</v>
      </c>
      <c r="J10" s="50">
        <v>5</v>
      </c>
      <c r="K10" s="615">
        <v>750952.7</v>
      </c>
      <c r="L10" s="615">
        <v>6.8240956280219228E-2</v>
      </c>
      <c r="M10" s="615">
        <v>5.7504312823461759E-2</v>
      </c>
    </row>
    <row r="11" spans="1:17" s="473" customFormat="1" ht="22.5" x14ac:dyDescent="0.2">
      <c r="A11" s="499" t="s">
        <v>26</v>
      </c>
      <c r="B11" s="497" t="s">
        <v>27</v>
      </c>
      <c r="C11" s="53">
        <v>58</v>
      </c>
      <c r="D11" s="616">
        <v>41825898.880000003</v>
      </c>
      <c r="E11" s="53">
        <v>1</v>
      </c>
      <c r="F11" s="616">
        <v>90963</v>
      </c>
      <c r="G11" s="53"/>
      <c r="H11" s="616"/>
      <c r="I11" s="53">
        <v>7</v>
      </c>
      <c r="J11" s="53">
        <v>66</v>
      </c>
      <c r="K11" s="616">
        <v>41916861.880000003</v>
      </c>
      <c r="L11" s="616">
        <v>3.8090904246793014</v>
      </c>
      <c r="M11" s="616">
        <v>0.75905692926969526</v>
      </c>
    </row>
    <row r="12" spans="1:17" s="473" customFormat="1" ht="11.25" x14ac:dyDescent="0.2">
      <c r="A12" s="498" t="s">
        <v>28</v>
      </c>
      <c r="B12" s="496" t="s">
        <v>29</v>
      </c>
      <c r="C12" s="50">
        <v>80</v>
      </c>
      <c r="D12" s="615">
        <v>32817101.059999999</v>
      </c>
      <c r="E12" s="50">
        <v>1</v>
      </c>
      <c r="F12" s="615">
        <v>117720</v>
      </c>
      <c r="G12" s="50">
        <v>3</v>
      </c>
      <c r="H12" s="615">
        <v>-387000</v>
      </c>
      <c r="I12" s="50">
        <v>4</v>
      </c>
      <c r="J12" s="50">
        <v>88</v>
      </c>
      <c r="K12" s="615">
        <v>32547821.059999999</v>
      </c>
      <c r="L12" s="615">
        <v>2.9577021748132188</v>
      </c>
      <c r="M12" s="615">
        <v>1.0120759056929269</v>
      </c>
    </row>
    <row r="13" spans="1:17" s="473" customFormat="1" ht="11.25" x14ac:dyDescent="0.2">
      <c r="A13" s="499" t="s">
        <v>30</v>
      </c>
      <c r="B13" s="497" t="s">
        <v>31</v>
      </c>
      <c r="C13" s="53">
        <v>3</v>
      </c>
      <c r="D13" s="616">
        <v>2495813.5</v>
      </c>
      <c r="E13" s="53"/>
      <c r="F13" s="616"/>
      <c r="G13" s="53"/>
      <c r="H13" s="616"/>
      <c r="I13" s="53">
        <v>0</v>
      </c>
      <c r="J13" s="53">
        <v>3</v>
      </c>
      <c r="K13" s="616">
        <v>2495813.5</v>
      </c>
      <c r="L13" s="616">
        <v>0.22680083570786938</v>
      </c>
      <c r="M13" s="616">
        <v>3.4502587694077054E-2</v>
      </c>
    </row>
    <row r="14" spans="1:17" s="473" customFormat="1" ht="11.25" x14ac:dyDescent="0.2">
      <c r="A14" s="498" t="s">
        <v>32</v>
      </c>
      <c r="B14" s="496" t="s">
        <v>33</v>
      </c>
      <c r="C14" s="50">
        <v>5</v>
      </c>
      <c r="D14" s="615">
        <v>3947396</v>
      </c>
      <c r="E14" s="50">
        <v>2</v>
      </c>
      <c r="F14" s="615">
        <v>1288979</v>
      </c>
      <c r="G14" s="50"/>
      <c r="H14" s="615"/>
      <c r="I14" s="50">
        <v>1</v>
      </c>
      <c r="J14" s="50">
        <v>8</v>
      </c>
      <c r="K14" s="615">
        <v>5236375</v>
      </c>
      <c r="L14" s="615">
        <v>0.47584253634327828</v>
      </c>
      <c r="M14" s="615">
        <v>9.200690051753882E-2</v>
      </c>
    </row>
    <row r="15" spans="1:17" s="473" customFormat="1" ht="22.5" x14ac:dyDescent="0.2">
      <c r="A15" s="499" t="s">
        <v>34</v>
      </c>
      <c r="B15" s="497" t="s">
        <v>35</v>
      </c>
      <c r="C15" s="53">
        <v>1</v>
      </c>
      <c r="D15" s="616">
        <v>324000</v>
      </c>
      <c r="E15" s="53"/>
      <c r="F15" s="616"/>
      <c r="G15" s="53"/>
      <c r="H15" s="616"/>
      <c r="I15" s="53">
        <v>0</v>
      </c>
      <c r="J15" s="53">
        <v>1</v>
      </c>
      <c r="K15" s="616">
        <v>324000</v>
      </c>
      <c r="L15" s="616">
        <v>2.9442693041507179E-2</v>
      </c>
      <c r="M15" s="616">
        <v>1.1500862564692352E-2</v>
      </c>
    </row>
    <row r="16" spans="1:17" s="473" customFormat="1" ht="11.25" x14ac:dyDescent="0.2">
      <c r="A16" s="498" t="s">
        <v>36</v>
      </c>
      <c r="B16" s="496" t="s">
        <v>37</v>
      </c>
      <c r="C16" s="50">
        <v>503</v>
      </c>
      <c r="D16" s="615">
        <v>63844874.460000008</v>
      </c>
      <c r="E16" s="50">
        <v>72</v>
      </c>
      <c r="F16" s="615">
        <v>589195.07999999984</v>
      </c>
      <c r="G16" s="50">
        <v>65</v>
      </c>
      <c r="H16" s="615">
        <v>-2844261.81</v>
      </c>
      <c r="I16" s="50">
        <v>14</v>
      </c>
      <c r="J16" s="50">
        <v>654</v>
      </c>
      <c r="K16" s="615">
        <v>61589807.730000004</v>
      </c>
      <c r="L16" s="615">
        <v>5.5968203811106054</v>
      </c>
      <c r="M16" s="615">
        <v>7.5215641173087979</v>
      </c>
    </row>
    <row r="17" spans="1:16" s="473" customFormat="1" ht="11.25" x14ac:dyDescent="0.2">
      <c r="A17" s="499" t="s">
        <v>40</v>
      </c>
      <c r="B17" s="497" t="s">
        <v>41</v>
      </c>
      <c r="C17" s="53">
        <v>7</v>
      </c>
      <c r="D17" s="616">
        <v>1539762.63</v>
      </c>
      <c r="E17" s="53">
        <v>1</v>
      </c>
      <c r="F17" s="616">
        <v>8580</v>
      </c>
      <c r="G17" s="53"/>
      <c r="H17" s="616"/>
      <c r="I17" s="53">
        <v>0</v>
      </c>
      <c r="J17" s="53">
        <v>8</v>
      </c>
      <c r="K17" s="616">
        <v>1548342.63</v>
      </c>
      <c r="L17" s="616">
        <v>0.1407017801795368</v>
      </c>
      <c r="M17" s="616">
        <v>9.200690051753882E-2</v>
      </c>
    </row>
    <row r="18" spans="1:16" s="473" customFormat="1" ht="11.25" x14ac:dyDescent="0.2">
      <c r="A18" s="498" t="s">
        <v>44</v>
      </c>
      <c r="B18" s="496" t="s">
        <v>45</v>
      </c>
      <c r="C18" s="50">
        <v>528</v>
      </c>
      <c r="D18" s="615">
        <v>58724835.289999992</v>
      </c>
      <c r="E18" s="50">
        <v>56</v>
      </c>
      <c r="F18" s="615">
        <v>803801.2100000002</v>
      </c>
      <c r="G18" s="50">
        <v>45</v>
      </c>
      <c r="H18" s="615">
        <v>-1649037.1899999997</v>
      </c>
      <c r="I18" s="50">
        <v>1</v>
      </c>
      <c r="J18" s="50">
        <v>630</v>
      </c>
      <c r="K18" s="615">
        <v>57879599.309999995</v>
      </c>
      <c r="L18" s="615">
        <v>5.2596644316350636</v>
      </c>
      <c r="M18" s="615">
        <v>7.245543415756182</v>
      </c>
    </row>
    <row r="19" spans="1:16" s="473" customFormat="1" ht="11.25" x14ac:dyDescent="0.2">
      <c r="A19" s="499" t="s">
        <v>46</v>
      </c>
      <c r="B19" s="497" t="s">
        <v>47</v>
      </c>
      <c r="C19" s="53">
        <v>1</v>
      </c>
      <c r="D19" s="616">
        <v>283000</v>
      </c>
      <c r="E19" s="53"/>
      <c r="F19" s="616"/>
      <c r="G19" s="53"/>
      <c r="H19" s="616"/>
      <c r="I19" s="53">
        <v>0</v>
      </c>
      <c r="J19" s="53">
        <v>1</v>
      </c>
      <c r="K19" s="616">
        <v>283000</v>
      </c>
      <c r="L19" s="616">
        <v>2.5716920156625099E-2</v>
      </c>
      <c r="M19" s="616">
        <v>1.1500862564692352E-2</v>
      </c>
    </row>
    <row r="20" spans="1:16" s="473" customFormat="1" ht="22.5" x14ac:dyDescent="0.2">
      <c r="A20" s="498" t="s">
        <v>48</v>
      </c>
      <c r="B20" s="496" t="s">
        <v>49</v>
      </c>
      <c r="C20" s="50">
        <v>28</v>
      </c>
      <c r="D20" s="615">
        <v>6462300</v>
      </c>
      <c r="E20" s="50"/>
      <c r="F20" s="615"/>
      <c r="G20" s="50"/>
      <c r="H20" s="615"/>
      <c r="I20" s="50">
        <v>0</v>
      </c>
      <c r="J20" s="50">
        <v>28</v>
      </c>
      <c r="K20" s="615">
        <v>6462300</v>
      </c>
      <c r="L20" s="615">
        <v>0.58724541741398717</v>
      </c>
      <c r="M20" s="615">
        <v>0.32202415181138583</v>
      </c>
    </row>
    <row r="21" spans="1:16" s="473" customFormat="1" ht="22.5" x14ac:dyDescent="0.2">
      <c r="A21" s="499" t="s">
        <v>50</v>
      </c>
      <c r="B21" s="497" t="s">
        <v>51</v>
      </c>
      <c r="C21" s="53">
        <v>2</v>
      </c>
      <c r="D21" s="616">
        <v>185404</v>
      </c>
      <c r="E21" s="53"/>
      <c r="F21" s="616"/>
      <c r="G21" s="53"/>
      <c r="H21" s="616"/>
      <c r="I21" s="53">
        <v>0</v>
      </c>
      <c r="J21" s="53">
        <v>2</v>
      </c>
      <c r="K21" s="616">
        <v>185404</v>
      </c>
      <c r="L21" s="616">
        <v>1.6848126730455548E-2</v>
      </c>
      <c r="M21" s="616">
        <v>2.3001725129384705E-2</v>
      </c>
    </row>
    <row r="22" spans="1:16" s="473" customFormat="1" ht="33.75" x14ac:dyDescent="0.2">
      <c r="A22" s="498" t="s">
        <v>62</v>
      </c>
      <c r="B22" s="496" t="s">
        <v>63</v>
      </c>
      <c r="C22" s="50">
        <v>1</v>
      </c>
      <c r="D22" s="615">
        <v>280000</v>
      </c>
      <c r="E22" s="50"/>
      <c r="F22" s="615"/>
      <c r="G22" s="50"/>
      <c r="H22" s="615"/>
      <c r="I22" s="50">
        <v>0</v>
      </c>
      <c r="J22" s="50">
        <v>1</v>
      </c>
      <c r="K22" s="615">
        <v>280000</v>
      </c>
      <c r="L22" s="615">
        <v>2.5444302628462995E-2</v>
      </c>
      <c r="M22" s="615">
        <v>1.1500862564692352E-2</v>
      </c>
    </row>
    <row r="23" spans="1:16" s="473" customFormat="1" ht="33.75" x14ac:dyDescent="0.2">
      <c r="A23" s="499" t="s">
        <v>64</v>
      </c>
      <c r="B23" s="497" t="s">
        <v>65</v>
      </c>
      <c r="C23" s="53">
        <v>3</v>
      </c>
      <c r="D23" s="616">
        <v>157900.1</v>
      </c>
      <c r="E23" s="53"/>
      <c r="F23" s="616"/>
      <c r="G23" s="53"/>
      <c r="H23" s="616"/>
      <c r="I23" s="53">
        <v>0</v>
      </c>
      <c r="J23" s="53">
        <v>3</v>
      </c>
      <c r="K23" s="616">
        <v>157900.1</v>
      </c>
      <c r="L23" s="616">
        <v>1.4348778319516321E-2</v>
      </c>
      <c r="M23" s="616">
        <v>3.4502587694077054E-2</v>
      </c>
    </row>
    <row r="24" spans="1:16" s="473" customFormat="1" ht="11.25" x14ac:dyDescent="0.2">
      <c r="A24" s="498" t="s">
        <v>66</v>
      </c>
      <c r="B24" s="496" t="s">
        <v>67</v>
      </c>
      <c r="C24" s="50">
        <v>1</v>
      </c>
      <c r="D24" s="615">
        <v>345859.2</v>
      </c>
      <c r="E24" s="50"/>
      <c r="F24" s="615"/>
      <c r="G24" s="50">
        <v>1</v>
      </c>
      <c r="H24" s="615">
        <v>-2070</v>
      </c>
      <c r="I24" s="50">
        <v>1</v>
      </c>
      <c r="J24" s="50">
        <v>3</v>
      </c>
      <c r="K24" s="615">
        <v>343789.2</v>
      </c>
      <c r="L24" s="615">
        <v>3.1240987304275679E-2</v>
      </c>
      <c r="M24" s="615">
        <v>3.4502587694077054E-2</v>
      </c>
    </row>
    <row r="25" spans="1:16" s="473" customFormat="1" ht="11.25" x14ac:dyDescent="0.2">
      <c r="A25" s="499" t="s">
        <v>68</v>
      </c>
      <c r="B25" s="497" t="s">
        <v>69</v>
      </c>
      <c r="C25" s="53">
        <v>2</v>
      </c>
      <c r="D25" s="616">
        <v>2553000</v>
      </c>
      <c r="E25" s="53"/>
      <c r="F25" s="616"/>
      <c r="G25" s="53"/>
      <c r="H25" s="616"/>
      <c r="I25" s="53">
        <v>0</v>
      </c>
      <c r="J25" s="53">
        <v>2</v>
      </c>
      <c r="K25" s="616">
        <v>2553000</v>
      </c>
      <c r="L25" s="616">
        <v>0.2319975164659501</v>
      </c>
      <c r="M25" s="616">
        <v>2.3001725129384705E-2</v>
      </c>
    </row>
    <row r="26" spans="1:16" s="473" customFormat="1" ht="11.25" x14ac:dyDescent="0.2">
      <c r="A26" s="498" t="s">
        <v>72</v>
      </c>
      <c r="B26" s="496" t="s">
        <v>73</v>
      </c>
      <c r="C26" s="50">
        <v>9</v>
      </c>
      <c r="D26" s="615">
        <v>2026979.71</v>
      </c>
      <c r="E26" s="50"/>
      <c r="F26" s="615"/>
      <c r="G26" s="50">
        <v>1</v>
      </c>
      <c r="H26" s="615">
        <v>-174786</v>
      </c>
      <c r="I26" s="50">
        <v>1</v>
      </c>
      <c r="J26" s="50">
        <v>11</v>
      </c>
      <c r="K26" s="615">
        <v>1852193.71</v>
      </c>
      <c r="L26" s="615">
        <v>0.16831349029919868</v>
      </c>
      <c r="M26" s="615">
        <v>0.12650948821161587</v>
      </c>
    </row>
    <row r="27" spans="1:16" s="473" customFormat="1" ht="22.5" x14ac:dyDescent="0.2">
      <c r="A27" s="499" t="s">
        <v>74</v>
      </c>
      <c r="B27" s="497" t="s">
        <v>75</v>
      </c>
      <c r="C27" s="53">
        <v>5</v>
      </c>
      <c r="D27" s="616">
        <v>320200.03000000003</v>
      </c>
      <c r="E27" s="53"/>
      <c r="F27" s="616"/>
      <c r="G27" s="53"/>
      <c r="H27" s="616"/>
      <c r="I27" s="53">
        <v>0</v>
      </c>
      <c r="J27" s="53">
        <v>5</v>
      </c>
      <c r="K27" s="616">
        <v>320200.03000000003</v>
      </c>
      <c r="L27" s="616">
        <v>2.9097380232010469E-2</v>
      </c>
      <c r="M27" s="616">
        <v>5.7504312823461759E-2</v>
      </c>
    </row>
    <row r="28" spans="1:16" s="473" customFormat="1" ht="33.75" x14ac:dyDescent="0.2">
      <c r="A28" s="498" t="s">
        <v>76</v>
      </c>
      <c r="B28" s="496" t="s">
        <v>77</v>
      </c>
      <c r="C28" s="50"/>
      <c r="D28" s="615"/>
      <c r="E28" s="50">
        <v>1</v>
      </c>
      <c r="F28" s="615">
        <v>42046</v>
      </c>
      <c r="G28" s="50"/>
      <c r="H28" s="615"/>
      <c r="I28" s="50">
        <v>1</v>
      </c>
      <c r="J28" s="50">
        <v>2</v>
      </c>
      <c r="K28" s="615">
        <v>42046</v>
      </c>
      <c r="L28" s="615">
        <v>3.820825529701268E-3</v>
      </c>
      <c r="M28" s="615">
        <v>2.3001725129384705E-2</v>
      </c>
    </row>
    <row r="29" spans="1:16" s="473" customFormat="1" ht="33.75" x14ac:dyDescent="0.2">
      <c r="A29" s="499" t="s">
        <v>78</v>
      </c>
      <c r="B29" s="497" t="s">
        <v>79</v>
      </c>
      <c r="C29" s="53">
        <v>1</v>
      </c>
      <c r="D29" s="616">
        <v>330000</v>
      </c>
      <c r="E29" s="53"/>
      <c r="F29" s="616"/>
      <c r="G29" s="53"/>
      <c r="H29" s="616"/>
      <c r="I29" s="53">
        <v>0</v>
      </c>
      <c r="J29" s="53">
        <v>1</v>
      </c>
      <c r="K29" s="616">
        <v>330000</v>
      </c>
      <c r="L29" s="616">
        <v>2.9987928097831386E-2</v>
      </c>
      <c r="M29" s="616">
        <v>1.1500862564692352E-2</v>
      </c>
      <c r="O29" s="616"/>
    </row>
    <row r="30" spans="1:16" s="473" customFormat="1" ht="11.25" x14ac:dyDescent="0.2">
      <c r="A30" s="498" t="s">
        <v>80</v>
      </c>
      <c r="B30" s="496" t="s">
        <v>81</v>
      </c>
      <c r="C30" s="50">
        <v>5</v>
      </c>
      <c r="D30" s="615">
        <v>1142886.92</v>
      </c>
      <c r="E30" s="50"/>
      <c r="F30" s="615"/>
      <c r="G30" s="50"/>
      <c r="H30" s="615"/>
      <c r="I30" s="50">
        <v>0</v>
      </c>
      <c r="J30" s="50">
        <v>5</v>
      </c>
      <c r="K30" s="615">
        <v>1142886.92</v>
      </c>
      <c r="L30" s="615">
        <v>0.10385700236639991</v>
      </c>
      <c r="M30" s="615">
        <v>5.7504312823461759E-2</v>
      </c>
    </row>
    <row r="31" spans="1:16" s="473" customFormat="1" ht="22.5" x14ac:dyDescent="0.2">
      <c r="A31" s="499" t="s">
        <v>577</v>
      </c>
      <c r="B31" s="497" t="s">
        <v>578</v>
      </c>
      <c r="C31" s="53">
        <v>1</v>
      </c>
      <c r="D31" s="616">
        <v>1178410.19</v>
      </c>
      <c r="E31" s="53"/>
      <c r="F31" s="616"/>
      <c r="G31" s="53"/>
      <c r="H31" s="616"/>
      <c r="I31" s="53">
        <v>0</v>
      </c>
      <c r="J31" s="53">
        <v>1</v>
      </c>
      <c r="K31" s="616">
        <v>1178410.19</v>
      </c>
      <c r="L31" s="616">
        <v>0.10708509105294492</v>
      </c>
      <c r="M31" s="616">
        <v>1.1500862564692352E-2</v>
      </c>
      <c r="P31" s="651"/>
    </row>
    <row r="32" spans="1:16" s="473" customFormat="1" ht="33.75" x14ac:dyDescent="0.2">
      <c r="A32" s="498" t="s">
        <v>88</v>
      </c>
      <c r="B32" s="496" t="s">
        <v>89</v>
      </c>
      <c r="C32" s="50">
        <v>3</v>
      </c>
      <c r="D32" s="615">
        <v>841128</v>
      </c>
      <c r="E32" s="50"/>
      <c r="F32" s="615"/>
      <c r="G32" s="50"/>
      <c r="H32" s="615"/>
      <c r="I32" s="50">
        <v>0</v>
      </c>
      <c r="J32" s="50">
        <v>3</v>
      </c>
      <c r="K32" s="615">
        <v>841128</v>
      </c>
      <c r="L32" s="615">
        <v>7.643541207597794E-2</v>
      </c>
      <c r="M32" s="615">
        <v>3.4502587694077054E-2</v>
      </c>
    </row>
    <row r="33" spans="1:13" s="473" customFormat="1" ht="33.75" x14ac:dyDescent="0.2">
      <c r="A33" s="499" t="s">
        <v>90</v>
      </c>
      <c r="B33" s="497" t="s">
        <v>91</v>
      </c>
      <c r="C33" s="53">
        <v>7</v>
      </c>
      <c r="D33" s="616">
        <v>4389569</v>
      </c>
      <c r="E33" s="53"/>
      <c r="F33" s="616"/>
      <c r="G33" s="53"/>
      <c r="H33" s="616"/>
      <c r="I33" s="53">
        <v>0</v>
      </c>
      <c r="J33" s="53">
        <v>7</v>
      </c>
      <c r="K33" s="616">
        <v>4389569</v>
      </c>
      <c r="L33" s="616">
        <v>0.39889115015899884</v>
      </c>
      <c r="M33" s="616">
        <v>8.0506037952846457E-2</v>
      </c>
    </row>
    <row r="34" spans="1:13" s="473" customFormat="1" ht="33.75" x14ac:dyDescent="0.2">
      <c r="A34" s="498" t="s">
        <v>92</v>
      </c>
      <c r="B34" s="496" t="s">
        <v>93</v>
      </c>
      <c r="C34" s="50">
        <v>165</v>
      </c>
      <c r="D34" s="615">
        <v>13262302.249999998</v>
      </c>
      <c r="E34" s="50"/>
      <c r="F34" s="615"/>
      <c r="G34" s="50">
        <v>3</v>
      </c>
      <c r="H34" s="615">
        <v>-108392.3</v>
      </c>
      <c r="I34" s="50">
        <v>1</v>
      </c>
      <c r="J34" s="50">
        <v>169</v>
      </c>
      <c r="K34" s="615">
        <v>13153909.949999997</v>
      </c>
      <c r="L34" s="615">
        <v>1.195328805411966</v>
      </c>
      <c r="M34" s="615">
        <v>1.9436457734330075</v>
      </c>
    </row>
    <row r="35" spans="1:13" s="473" customFormat="1" ht="11.25" x14ac:dyDescent="0.2">
      <c r="A35" s="499" t="s">
        <v>94</v>
      </c>
      <c r="B35" s="497" t="s">
        <v>95</v>
      </c>
      <c r="C35" s="53">
        <v>74</v>
      </c>
      <c r="D35" s="616">
        <v>9732721.7300000004</v>
      </c>
      <c r="E35" s="53">
        <v>1</v>
      </c>
      <c r="F35" s="616">
        <v>2343107.69</v>
      </c>
      <c r="G35" s="53"/>
      <c r="H35" s="616"/>
      <c r="I35" s="53">
        <v>0</v>
      </c>
      <c r="J35" s="53">
        <v>75</v>
      </c>
      <c r="K35" s="616">
        <v>12075829.42</v>
      </c>
      <c r="L35" s="616">
        <v>1.0973609223292027</v>
      </c>
      <c r="M35" s="616">
        <v>0.86256469235192634</v>
      </c>
    </row>
    <row r="36" spans="1:13" s="473" customFormat="1" ht="11.25" x14ac:dyDescent="0.2">
      <c r="A36" s="498" t="s">
        <v>96</v>
      </c>
      <c r="B36" s="496" t="s">
        <v>97</v>
      </c>
      <c r="C36" s="50">
        <v>6101</v>
      </c>
      <c r="D36" s="615">
        <v>442038693.03000021</v>
      </c>
      <c r="E36" s="50">
        <v>10</v>
      </c>
      <c r="F36" s="615">
        <v>184346.97</v>
      </c>
      <c r="G36" s="50">
        <v>15</v>
      </c>
      <c r="H36" s="615">
        <v>-1889975.23</v>
      </c>
      <c r="I36" s="50">
        <v>4</v>
      </c>
      <c r="J36" s="50">
        <v>6130</v>
      </c>
      <c r="K36" s="615">
        <v>440333064.77000022</v>
      </c>
      <c r="L36" s="615">
        <v>40.014170561880299</v>
      </c>
      <c r="M36" s="615">
        <v>70.500287521564118</v>
      </c>
    </row>
    <row r="37" spans="1:13" s="473" customFormat="1" ht="22.5" x14ac:dyDescent="0.2">
      <c r="A37" s="499" t="s">
        <v>579</v>
      </c>
      <c r="B37" s="497" t="s">
        <v>580</v>
      </c>
      <c r="C37" s="53"/>
      <c r="D37" s="616"/>
      <c r="E37" s="53"/>
      <c r="F37" s="616"/>
      <c r="G37" s="53"/>
      <c r="H37" s="616"/>
      <c r="I37" s="53">
        <v>2</v>
      </c>
      <c r="J37" s="53">
        <v>2</v>
      </c>
      <c r="K37" s="616">
        <v>0</v>
      </c>
      <c r="L37" s="616">
        <v>0</v>
      </c>
      <c r="M37" s="616">
        <v>2.3001725129384705E-2</v>
      </c>
    </row>
    <row r="38" spans="1:13" s="473" customFormat="1" ht="22.5" x14ac:dyDescent="0.2">
      <c r="A38" s="498" t="s">
        <v>100</v>
      </c>
      <c r="B38" s="496" t="s">
        <v>101</v>
      </c>
      <c r="C38" s="50">
        <v>2</v>
      </c>
      <c r="D38" s="615">
        <v>475200</v>
      </c>
      <c r="E38" s="50"/>
      <c r="F38" s="615"/>
      <c r="G38" s="50"/>
      <c r="H38" s="615"/>
      <c r="I38" s="50">
        <v>0</v>
      </c>
      <c r="J38" s="50">
        <v>2</v>
      </c>
      <c r="K38" s="615">
        <v>475200</v>
      </c>
      <c r="L38" s="615">
        <v>4.3182616460877198E-2</v>
      </c>
      <c r="M38" s="615">
        <v>2.3001725129384705E-2</v>
      </c>
    </row>
    <row r="39" spans="1:13" s="473" customFormat="1" ht="11.25" x14ac:dyDescent="0.2">
      <c r="A39" s="499" t="s">
        <v>102</v>
      </c>
      <c r="B39" s="497" t="s">
        <v>103</v>
      </c>
      <c r="C39" s="53">
        <v>14</v>
      </c>
      <c r="D39" s="616">
        <v>9958112</v>
      </c>
      <c r="E39" s="53"/>
      <c r="F39" s="616"/>
      <c r="G39" s="53">
        <v>1</v>
      </c>
      <c r="H39" s="616">
        <v>-629700</v>
      </c>
      <c r="I39" s="53">
        <v>2</v>
      </c>
      <c r="J39" s="53">
        <v>17</v>
      </c>
      <c r="K39" s="616">
        <v>9328412</v>
      </c>
      <c r="L39" s="616">
        <v>0.84769620703923476</v>
      </c>
      <c r="M39" s="616">
        <v>0.19551466359976999</v>
      </c>
    </row>
    <row r="40" spans="1:13" s="473" customFormat="1" ht="22.5" x14ac:dyDescent="0.2">
      <c r="A40" s="498" t="s">
        <v>104</v>
      </c>
      <c r="B40" s="496" t="s">
        <v>105</v>
      </c>
      <c r="C40" s="50">
        <v>2</v>
      </c>
      <c r="D40" s="615">
        <v>1240110</v>
      </c>
      <c r="E40" s="50"/>
      <c r="F40" s="615"/>
      <c r="G40" s="50"/>
      <c r="H40" s="615"/>
      <c r="I40" s="50">
        <v>0</v>
      </c>
      <c r="J40" s="50">
        <v>2</v>
      </c>
      <c r="K40" s="615">
        <v>1240110</v>
      </c>
      <c r="L40" s="615">
        <v>0.11269190761636873</v>
      </c>
      <c r="M40" s="615">
        <v>2.3001725129384705E-2</v>
      </c>
    </row>
    <row r="41" spans="1:13" s="473" customFormat="1" ht="22.5" x14ac:dyDescent="0.2">
      <c r="A41" s="499" t="s">
        <v>108</v>
      </c>
      <c r="B41" s="497" t="s">
        <v>109</v>
      </c>
      <c r="C41" s="53">
        <v>9</v>
      </c>
      <c r="D41" s="616">
        <v>4735477</v>
      </c>
      <c r="E41" s="53"/>
      <c r="F41" s="616"/>
      <c r="G41" s="53"/>
      <c r="H41" s="616"/>
      <c r="I41" s="53">
        <v>2</v>
      </c>
      <c r="J41" s="53">
        <v>11</v>
      </c>
      <c r="K41" s="616">
        <v>4735477</v>
      </c>
      <c r="L41" s="616">
        <v>0.43032467813616448</v>
      </c>
      <c r="M41" s="616">
        <v>0.12650948821161587</v>
      </c>
    </row>
    <row r="42" spans="1:13" s="473" customFormat="1" ht="22.5" x14ac:dyDescent="0.2">
      <c r="A42" s="498" t="s">
        <v>567</v>
      </c>
      <c r="B42" s="496" t="s">
        <v>568</v>
      </c>
      <c r="C42" s="50">
        <v>1</v>
      </c>
      <c r="D42" s="615">
        <v>576000</v>
      </c>
      <c r="E42" s="50"/>
      <c r="F42" s="615"/>
      <c r="G42" s="50"/>
      <c r="H42" s="615"/>
      <c r="I42" s="50">
        <v>0</v>
      </c>
      <c r="J42" s="50">
        <v>1</v>
      </c>
      <c r="K42" s="615">
        <v>576000</v>
      </c>
      <c r="L42" s="615">
        <v>5.2342565407123877E-2</v>
      </c>
      <c r="M42" s="615">
        <v>1.1500862564692352E-2</v>
      </c>
    </row>
    <row r="43" spans="1:13" s="473" customFormat="1" ht="11.25" x14ac:dyDescent="0.2">
      <c r="A43" s="499" t="s">
        <v>110</v>
      </c>
      <c r="B43" s="497" t="s">
        <v>111</v>
      </c>
      <c r="C43" s="53">
        <v>1</v>
      </c>
      <c r="D43" s="616">
        <v>1075889.04</v>
      </c>
      <c r="E43" s="53"/>
      <c r="F43" s="616"/>
      <c r="G43" s="53"/>
      <c r="H43" s="616"/>
      <c r="I43" s="53">
        <v>0</v>
      </c>
      <c r="J43" s="53">
        <v>1</v>
      </c>
      <c r="K43" s="616">
        <v>1075889.04</v>
      </c>
      <c r="L43" s="616">
        <v>9.7768736887166169E-2</v>
      </c>
      <c r="M43" s="616">
        <v>1.1500862564692352E-2</v>
      </c>
    </row>
    <row r="44" spans="1:13" s="473" customFormat="1" ht="11.25" x14ac:dyDescent="0.2">
      <c r="A44" s="498" t="s">
        <v>112</v>
      </c>
      <c r="B44" s="496" t="s">
        <v>113</v>
      </c>
      <c r="C44" s="50">
        <v>1</v>
      </c>
      <c r="D44" s="615">
        <v>350000</v>
      </c>
      <c r="E44" s="50"/>
      <c r="F44" s="615"/>
      <c r="G44" s="50"/>
      <c r="H44" s="615"/>
      <c r="I44" s="50">
        <v>0</v>
      </c>
      <c r="J44" s="50">
        <v>1</v>
      </c>
      <c r="K44" s="615">
        <v>350000</v>
      </c>
      <c r="L44" s="615">
        <v>3.1805378285578743E-2</v>
      </c>
      <c r="M44" s="615">
        <v>1.1500862564692352E-2</v>
      </c>
    </row>
    <row r="45" spans="1:13" s="473" customFormat="1" ht="22.5" x14ac:dyDescent="0.2">
      <c r="A45" s="499" t="s">
        <v>114</v>
      </c>
      <c r="B45" s="497" t="s">
        <v>115</v>
      </c>
      <c r="C45" s="53"/>
      <c r="D45" s="616"/>
      <c r="E45" s="53"/>
      <c r="F45" s="616"/>
      <c r="G45" s="53">
        <v>2</v>
      </c>
      <c r="H45" s="616">
        <v>-3871869.6</v>
      </c>
      <c r="I45" s="53">
        <v>3</v>
      </c>
      <c r="J45" s="53">
        <v>5</v>
      </c>
      <c r="K45" s="616">
        <v>-3871869.6</v>
      </c>
      <c r="L45" s="616">
        <v>-0.35184650657266414</v>
      </c>
      <c r="M45" s="616">
        <v>5.7504312823461759E-2</v>
      </c>
    </row>
    <row r="46" spans="1:13" s="473" customFormat="1" ht="45" x14ac:dyDescent="0.2">
      <c r="A46" s="498" t="s">
        <v>118</v>
      </c>
      <c r="B46" s="496" t="s">
        <v>119</v>
      </c>
      <c r="C46" s="50">
        <v>2</v>
      </c>
      <c r="D46" s="615">
        <v>866130</v>
      </c>
      <c r="E46" s="50"/>
      <c r="F46" s="615"/>
      <c r="G46" s="50"/>
      <c r="H46" s="615"/>
      <c r="I46" s="50">
        <v>1</v>
      </c>
      <c r="J46" s="50">
        <v>3</v>
      </c>
      <c r="K46" s="615">
        <v>866130</v>
      </c>
      <c r="L46" s="615">
        <v>7.8707406555680912E-2</v>
      </c>
      <c r="M46" s="615">
        <v>3.4502587694077054E-2</v>
      </c>
    </row>
    <row r="47" spans="1:13" s="473" customFormat="1" ht="11.25" x14ac:dyDescent="0.2">
      <c r="A47" s="499" t="s">
        <v>120</v>
      </c>
      <c r="B47" s="497" t="s">
        <v>121</v>
      </c>
      <c r="C47" s="53">
        <v>5</v>
      </c>
      <c r="D47" s="616">
        <v>6443324.8399999999</v>
      </c>
      <c r="E47" s="53"/>
      <c r="F47" s="616"/>
      <c r="G47" s="53"/>
      <c r="H47" s="616"/>
      <c r="I47" s="53">
        <v>0</v>
      </c>
      <c r="J47" s="53">
        <v>5</v>
      </c>
      <c r="K47" s="616">
        <v>6443324.8399999999</v>
      </c>
      <c r="L47" s="616">
        <v>0.58552109700876043</v>
      </c>
      <c r="M47" s="616">
        <v>5.7504312823461759E-2</v>
      </c>
    </row>
    <row r="48" spans="1:13" s="473" customFormat="1" ht="11.25" x14ac:dyDescent="0.2">
      <c r="A48" s="498" t="s">
        <v>122</v>
      </c>
      <c r="B48" s="496" t="s">
        <v>123</v>
      </c>
      <c r="C48" s="50">
        <v>1</v>
      </c>
      <c r="D48" s="615">
        <v>799992</v>
      </c>
      <c r="E48" s="50"/>
      <c r="F48" s="615"/>
      <c r="G48" s="50"/>
      <c r="H48" s="615"/>
      <c r="I48" s="50">
        <v>0</v>
      </c>
      <c r="J48" s="50">
        <v>1</v>
      </c>
      <c r="K48" s="615">
        <v>799992</v>
      </c>
      <c r="L48" s="615">
        <v>7.2697280529819178E-2</v>
      </c>
      <c r="M48" s="615">
        <v>1.1500862564692352E-2</v>
      </c>
    </row>
    <row r="49" spans="1:13" s="473" customFormat="1" ht="11.25" x14ac:dyDescent="0.2">
      <c r="A49" s="499" t="s">
        <v>126</v>
      </c>
      <c r="B49" s="497" t="s">
        <v>127</v>
      </c>
      <c r="C49" s="53">
        <v>2</v>
      </c>
      <c r="D49" s="616">
        <v>135545</v>
      </c>
      <c r="E49" s="53"/>
      <c r="F49" s="616"/>
      <c r="G49" s="53"/>
      <c r="H49" s="616"/>
      <c r="I49" s="53">
        <v>0</v>
      </c>
      <c r="J49" s="53">
        <v>2</v>
      </c>
      <c r="K49" s="616">
        <v>135545</v>
      </c>
      <c r="L49" s="616">
        <v>1.2317314284910773E-2</v>
      </c>
      <c r="M49" s="616">
        <v>2.3001725129384705E-2</v>
      </c>
    </row>
    <row r="50" spans="1:13" s="473" customFormat="1" ht="11.25" x14ac:dyDescent="0.2">
      <c r="A50" s="498" t="s">
        <v>363</v>
      </c>
      <c r="B50" s="496" t="s">
        <v>364</v>
      </c>
      <c r="C50" s="50"/>
      <c r="D50" s="615"/>
      <c r="E50" s="50"/>
      <c r="F50" s="615"/>
      <c r="G50" s="50"/>
      <c r="H50" s="615"/>
      <c r="I50" s="50">
        <v>1</v>
      </c>
      <c r="J50" s="50">
        <v>1</v>
      </c>
      <c r="K50" s="615">
        <v>0</v>
      </c>
      <c r="L50" s="615">
        <v>0</v>
      </c>
      <c r="M50" s="615">
        <v>1.1500862564692352E-2</v>
      </c>
    </row>
    <row r="51" spans="1:13" s="473" customFormat="1" ht="11.25" x14ac:dyDescent="0.2">
      <c r="A51" s="499" t="s">
        <v>136</v>
      </c>
      <c r="B51" s="497" t="s">
        <v>137</v>
      </c>
      <c r="C51" s="53"/>
      <c r="D51" s="616"/>
      <c r="E51" s="53"/>
      <c r="F51" s="616"/>
      <c r="G51" s="53"/>
      <c r="H51" s="616"/>
      <c r="I51" s="53">
        <v>1</v>
      </c>
      <c r="J51" s="53">
        <v>1</v>
      </c>
      <c r="K51" s="616">
        <v>0</v>
      </c>
      <c r="L51" s="616">
        <v>0</v>
      </c>
      <c r="M51" s="616">
        <v>1.1500862564692352E-2</v>
      </c>
    </row>
    <row r="52" spans="1:13" s="473" customFormat="1" ht="22.5" x14ac:dyDescent="0.2">
      <c r="A52" s="498" t="s">
        <v>138</v>
      </c>
      <c r="B52" s="496" t="s">
        <v>139</v>
      </c>
      <c r="C52" s="50"/>
      <c r="D52" s="615"/>
      <c r="E52" s="50"/>
      <c r="F52" s="615"/>
      <c r="G52" s="50"/>
      <c r="H52" s="615"/>
      <c r="I52" s="50">
        <v>1</v>
      </c>
      <c r="J52" s="50">
        <v>1</v>
      </c>
      <c r="K52" s="615">
        <v>0</v>
      </c>
      <c r="L52" s="615">
        <v>0</v>
      </c>
      <c r="M52" s="615">
        <v>1.1500862564692352E-2</v>
      </c>
    </row>
    <row r="53" spans="1:13" s="473" customFormat="1" ht="33.75" x14ac:dyDescent="0.2">
      <c r="A53" s="499" t="s">
        <v>581</v>
      </c>
      <c r="B53" s="497" t="s">
        <v>582</v>
      </c>
      <c r="C53" s="53">
        <v>1</v>
      </c>
      <c r="D53" s="616">
        <v>267656.5</v>
      </c>
      <c r="E53" s="53"/>
      <c r="F53" s="616"/>
      <c r="G53" s="53"/>
      <c r="H53" s="616"/>
      <c r="I53" s="53">
        <v>0</v>
      </c>
      <c r="J53" s="53">
        <v>1</v>
      </c>
      <c r="K53" s="616">
        <v>267656.5</v>
      </c>
      <c r="L53" s="616">
        <v>2.4322617808840021E-2</v>
      </c>
      <c r="M53" s="616">
        <v>1.1500862564692352E-2</v>
      </c>
    </row>
    <row r="54" spans="1:13" s="473" customFormat="1" ht="11.25" x14ac:dyDescent="0.2">
      <c r="A54" s="498" t="s">
        <v>140</v>
      </c>
      <c r="B54" s="496" t="s">
        <v>141</v>
      </c>
      <c r="C54" s="50">
        <v>9</v>
      </c>
      <c r="D54" s="615">
        <v>3773357.46</v>
      </c>
      <c r="E54" s="50"/>
      <c r="F54" s="615"/>
      <c r="G54" s="50"/>
      <c r="H54" s="615"/>
      <c r="I54" s="50">
        <v>2</v>
      </c>
      <c r="J54" s="50">
        <v>11</v>
      </c>
      <c r="K54" s="615">
        <v>3773357.46</v>
      </c>
      <c r="L54" s="615">
        <v>0.34289446120574446</v>
      </c>
      <c r="M54" s="615">
        <v>0.12650948821161587</v>
      </c>
    </row>
    <row r="55" spans="1:13" s="473" customFormat="1" ht="11.25" x14ac:dyDescent="0.2">
      <c r="A55" s="499" t="s">
        <v>142</v>
      </c>
      <c r="B55" s="497" t="s">
        <v>143</v>
      </c>
      <c r="C55" s="53"/>
      <c r="D55" s="616"/>
      <c r="E55" s="53">
        <v>1</v>
      </c>
      <c r="F55" s="616">
        <v>370411.5</v>
      </c>
      <c r="G55" s="53"/>
      <c r="H55" s="616"/>
      <c r="I55" s="53">
        <v>1</v>
      </c>
      <c r="J55" s="53">
        <v>2</v>
      </c>
      <c r="K55" s="616">
        <v>370411.5</v>
      </c>
      <c r="L55" s="616">
        <v>3.3660222510939003E-2</v>
      </c>
      <c r="M55" s="616">
        <v>2.3001725129384705E-2</v>
      </c>
    </row>
    <row r="56" spans="1:13" s="473" customFormat="1" ht="33.75" x14ac:dyDescent="0.2">
      <c r="A56" s="498" t="s">
        <v>146</v>
      </c>
      <c r="B56" s="496" t="s">
        <v>147</v>
      </c>
      <c r="C56" s="50">
        <v>1</v>
      </c>
      <c r="D56" s="615">
        <v>380450</v>
      </c>
      <c r="E56" s="50"/>
      <c r="F56" s="615"/>
      <c r="G56" s="50"/>
      <c r="H56" s="615"/>
      <c r="I56" s="50">
        <v>0</v>
      </c>
      <c r="J56" s="50">
        <v>1</v>
      </c>
      <c r="K56" s="615">
        <v>380450</v>
      </c>
      <c r="L56" s="615">
        <v>3.4572446196424092E-2</v>
      </c>
      <c r="M56" s="615">
        <v>1.1500862564692352E-2</v>
      </c>
    </row>
    <row r="57" spans="1:13" s="473" customFormat="1" ht="11.25" x14ac:dyDescent="0.2">
      <c r="A57" s="499" t="s">
        <v>148</v>
      </c>
      <c r="B57" s="497" t="s">
        <v>149</v>
      </c>
      <c r="C57" s="53">
        <v>7</v>
      </c>
      <c r="D57" s="616">
        <v>31873001.709999997</v>
      </c>
      <c r="E57" s="53">
        <v>6</v>
      </c>
      <c r="F57" s="616">
        <v>4802604.51</v>
      </c>
      <c r="G57" s="53">
        <v>2</v>
      </c>
      <c r="H57" s="616">
        <v>-7084541.6699999999</v>
      </c>
      <c r="I57" s="53">
        <v>6</v>
      </c>
      <c r="J57" s="53">
        <v>21</v>
      </c>
      <c r="K57" s="616">
        <v>29591064.549999997</v>
      </c>
      <c r="L57" s="616">
        <v>2.6890142911020822</v>
      </c>
      <c r="M57" s="616">
        <v>0.24151811385853938</v>
      </c>
    </row>
    <row r="58" spans="1:13" s="473" customFormat="1" ht="11.25" x14ac:dyDescent="0.2">
      <c r="A58" s="498" t="s">
        <v>150</v>
      </c>
      <c r="B58" s="496" t="s">
        <v>151</v>
      </c>
      <c r="C58" s="50">
        <v>6</v>
      </c>
      <c r="D58" s="615">
        <v>7598933.5499999989</v>
      </c>
      <c r="E58" s="50">
        <v>2</v>
      </c>
      <c r="F58" s="615">
        <v>324530.95</v>
      </c>
      <c r="G58" s="50"/>
      <c r="H58" s="615"/>
      <c r="I58" s="50">
        <v>0</v>
      </c>
      <c r="J58" s="50">
        <v>8</v>
      </c>
      <c r="K58" s="615">
        <v>7923464.4999999991</v>
      </c>
      <c r="L58" s="615">
        <v>0.72002510215672577</v>
      </c>
      <c r="M58" s="615">
        <v>9.200690051753882E-2</v>
      </c>
    </row>
    <row r="59" spans="1:13" s="473" customFormat="1" ht="22.5" x14ac:dyDescent="0.2">
      <c r="A59" s="499" t="s">
        <v>152</v>
      </c>
      <c r="B59" s="497" t="s">
        <v>153</v>
      </c>
      <c r="C59" s="53">
        <v>71</v>
      </c>
      <c r="D59" s="616">
        <v>162216663.46000001</v>
      </c>
      <c r="E59" s="53">
        <v>24</v>
      </c>
      <c r="F59" s="616">
        <v>17122263.670000002</v>
      </c>
      <c r="G59" s="53">
        <v>2</v>
      </c>
      <c r="H59" s="616">
        <v>-569394.17999999993</v>
      </c>
      <c r="I59" s="53">
        <v>61</v>
      </c>
      <c r="J59" s="53">
        <v>158</v>
      </c>
      <c r="K59" s="616">
        <v>178769532.94999999</v>
      </c>
      <c r="L59" s="616">
        <v>16.245236061174239</v>
      </c>
      <c r="M59" s="616">
        <v>1.8171362852213917</v>
      </c>
    </row>
    <row r="60" spans="1:13" s="473" customFormat="1" ht="11.25" x14ac:dyDescent="0.2">
      <c r="A60" s="498" t="s">
        <v>154</v>
      </c>
      <c r="B60" s="496" t="s">
        <v>155</v>
      </c>
      <c r="C60" s="50">
        <v>10</v>
      </c>
      <c r="D60" s="615">
        <v>24780410.479999997</v>
      </c>
      <c r="E60" s="50">
        <v>3</v>
      </c>
      <c r="F60" s="615">
        <v>550932.47999999998</v>
      </c>
      <c r="G60" s="50"/>
      <c r="H60" s="615"/>
      <c r="I60" s="50">
        <v>4</v>
      </c>
      <c r="J60" s="50">
        <v>17</v>
      </c>
      <c r="K60" s="615">
        <v>25331342.959999997</v>
      </c>
      <c r="L60" s="615">
        <v>2.3019227009272338</v>
      </c>
      <c r="M60" s="615">
        <v>0.19551466359976999</v>
      </c>
    </row>
    <row r="61" spans="1:13" s="473" customFormat="1" ht="11.25" x14ac:dyDescent="0.2">
      <c r="A61" s="499" t="s">
        <v>156</v>
      </c>
      <c r="B61" s="497" t="s">
        <v>157</v>
      </c>
      <c r="C61" s="53">
        <v>14</v>
      </c>
      <c r="D61" s="616">
        <v>37531123.009999998</v>
      </c>
      <c r="E61" s="53">
        <v>17</v>
      </c>
      <c r="F61" s="616">
        <v>6436454.4100000001</v>
      </c>
      <c r="G61" s="53">
        <v>2</v>
      </c>
      <c r="H61" s="616">
        <v>-40725</v>
      </c>
      <c r="I61" s="53">
        <v>34</v>
      </c>
      <c r="J61" s="53">
        <v>67</v>
      </c>
      <c r="K61" s="616">
        <v>43926852.420000002</v>
      </c>
      <c r="L61" s="616">
        <v>3.9917433088939718</v>
      </c>
      <c r="M61" s="616">
        <v>0.77055779183438755</v>
      </c>
    </row>
    <row r="62" spans="1:13" s="473" customFormat="1" ht="22.5" x14ac:dyDescent="0.2">
      <c r="A62" s="498" t="s">
        <v>158</v>
      </c>
      <c r="B62" s="496" t="s">
        <v>159</v>
      </c>
      <c r="C62" s="50">
        <v>4</v>
      </c>
      <c r="D62" s="615">
        <v>1266890.8</v>
      </c>
      <c r="E62" s="50"/>
      <c r="F62" s="615"/>
      <c r="G62" s="50"/>
      <c r="H62" s="615"/>
      <c r="I62" s="50">
        <v>0</v>
      </c>
      <c r="J62" s="50">
        <v>4</v>
      </c>
      <c r="K62" s="615">
        <v>1266890.8</v>
      </c>
      <c r="L62" s="615">
        <v>0.11512554611576996</v>
      </c>
      <c r="M62" s="615">
        <v>4.600345025876941E-2</v>
      </c>
    </row>
    <row r="63" spans="1:13" s="473" customFormat="1" ht="22.5" x14ac:dyDescent="0.2">
      <c r="A63" s="499" t="s">
        <v>680</v>
      </c>
      <c r="B63" s="497" t="s">
        <v>681</v>
      </c>
      <c r="C63" s="53"/>
      <c r="D63" s="616"/>
      <c r="E63" s="53"/>
      <c r="F63" s="616"/>
      <c r="G63" s="53"/>
      <c r="H63" s="616"/>
      <c r="I63" s="53">
        <v>2</v>
      </c>
      <c r="J63" s="53">
        <v>2</v>
      </c>
      <c r="K63" s="616">
        <v>0</v>
      </c>
      <c r="L63" s="616">
        <v>0</v>
      </c>
      <c r="M63" s="616">
        <v>2.3001725129384705E-2</v>
      </c>
    </row>
    <row r="64" spans="1:13" s="473" customFormat="1" ht="11.25" x14ac:dyDescent="0.2">
      <c r="A64" s="498" t="s">
        <v>162</v>
      </c>
      <c r="B64" s="496" t="s">
        <v>163</v>
      </c>
      <c r="C64" s="50">
        <v>1</v>
      </c>
      <c r="D64" s="615">
        <v>299992.8</v>
      </c>
      <c r="E64" s="50"/>
      <c r="F64" s="615"/>
      <c r="G64" s="50"/>
      <c r="H64" s="615"/>
      <c r="I64" s="50">
        <v>0</v>
      </c>
      <c r="J64" s="50">
        <v>1</v>
      </c>
      <c r="K64" s="615">
        <v>299992.8</v>
      </c>
      <c r="L64" s="615">
        <v>2.7261098534142762E-2</v>
      </c>
      <c r="M64" s="615">
        <v>1.1500862564692352E-2</v>
      </c>
    </row>
    <row r="65" spans="1:13" s="473" customFormat="1" ht="22.5" x14ac:dyDescent="0.2">
      <c r="A65" s="499" t="s">
        <v>174</v>
      </c>
      <c r="B65" s="497" t="s">
        <v>175</v>
      </c>
      <c r="C65" s="53">
        <v>1</v>
      </c>
      <c r="D65" s="616">
        <v>409966.92</v>
      </c>
      <c r="E65" s="53"/>
      <c r="F65" s="616"/>
      <c r="G65" s="53"/>
      <c r="H65" s="616"/>
      <c r="I65" s="53">
        <v>0</v>
      </c>
      <c r="J65" s="53">
        <v>1</v>
      </c>
      <c r="K65" s="616">
        <v>409966.92</v>
      </c>
      <c r="L65" s="616">
        <v>3.7254722786210281E-2</v>
      </c>
      <c r="M65" s="616">
        <v>1.1500862564692352E-2</v>
      </c>
    </row>
    <row r="66" spans="1:13" s="473" customFormat="1" ht="22.5" x14ac:dyDescent="0.2">
      <c r="A66" s="498" t="s">
        <v>178</v>
      </c>
      <c r="B66" s="496" t="s">
        <v>179</v>
      </c>
      <c r="C66" s="50">
        <v>14</v>
      </c>
      <c r="D66" s="615">
        <v>8677882</v>
      </c>
      <c r="E66" s="50"/>
      <c r="F66" s="615"/>
      <c r="G66" s="50"/>
      <c r="H66" s="615"/>
      <c r="I66" s="50">
        <v>0</v>
      </c>
      <c r="J66" s="50">
        <v>14</v>
      </c>
      <c r="K66" s="615">
        <v>8677882</v>
      </c>
      <c r="L66" s="615">
        <v>0.78858091350747039</v>
      </c>
      <c r="M66" s="615">
        <v>0.16101207590569291</v>
      </c>
    </row>
    <row r="67" spans="1:13" s="473" customFormat="1" ht="22.5" x14ac:dyDescent="0.2">
      <c r="A67" s="499" t="s">
        <v>180</v>
      </c>
      <c r="B67" s="497" t="s">
        <v>181</v>
      </c>
      <c r="C67" s="53">
        <v>5</v>
      </c>
      <c r="D67" s="616">
        <v>2322892</v>
      </c>
      <c r="E67" s="53"/>
      <c r="F67" s="616"/>
      <c r="G67" s="53">
        <v>2</v>
      </c>
      <c r="H67" s="616">
        <v>-144260</v>
      </c>
      <c r="I67" s="53">
        <v>0</v>
      </c>
      <c r="J67" s="53">
        <v>7</v>
      </c>
      <c r="K67" s="616">
        <v>2178632</v>
      </c>
      <c r="L67" s="616">
        <v>0.19797775687161998</v>
      </c>
      <c r="M67" s="616">
        <v>8.0506037952846457E-2</v>
      </c>
    </row>
    <row r="68" spans="1:13" s="473" customFormat="1" ht="11.25" x14ac:dyDescent="0.2">
      <c r="A68" s="498" t="s">
        <v>182</v>
      </c>
      <c r="B68" s="496" t="s">
        <v>183</v>
      </c>
      <c r="C68" s="50">
        <v>27</v>
      </c>
      <c r="D68" s="615">
        <v>22265282</v>
      </c>
      <c r="E68" s="50"/>
      <c r="F68" s="615"/>
      <c r="G68" s="50"/>
      <c r="H68" s="615"/>
      <c r="I68" s="50">
        <v>0</v>
      </c>
      <c r="J68" s="50">
        <v>27</v>
      </c>
      <c r="K68" s="615">
        <v>22265282</v>
      </c>
      <c r="L68" s="615">
        <v>2.0233020475573924</v>
      </c>
      <c r="M68" s="615">
        <v>0.31052328924669348</v>
      </c>
    </row>
    <row r="69" spans="1:13" s="473" customFormat="1" ht="22.5" x14ac:dyDescent="0.2">
      <c r="A69" s="499" t="s">
        <v>186</v>
      </c>
      <c r="B69" s="497" t="s">
        <v>187</v>
      </c>
      <c r="C69" s="53">
        <v>1</v>
      </c>
      <c r="D69" s="616">
        <v>512145</v>
      </c>
      <c r="E69" s="53"/>
      <c r="F69" s="616"/>
      <c r="G69" s="53"/>
      <c r="H69" s="616"/>
      <c r="I69" s="53">
        <v>0</v>
      </c>
      <c r="J69" s="53">
        <v>1</v>
      </c>
      <c r="K69" s="616">
        <v>512145</v>
      </c>
      <c r="L69" s="616">
        <v>4.6539901320193505E-2</v>
      </c>
      <c r="M69" s="616">
        <v>1.1500862564692352E-2</v>
      </c>
    </row>
    <row r="70" spans="1:13" s="473" customFormat="1" ht="11.25" x14ac:dyDescent="0.2">
      <c r="A70" s="498" t="s">
        <v>188</v>
      </c>
      <c r="B70" s="496" t="s">
        <v>189</v>
      </c>
      <c r="C70" s="50">
        <v>3</v>
      </c>
      <c r="D70" s="615">
        <v>1606546.4</v>
      </c>
      <c r="E70" s="50"/>
      <c r="F70" s="615"/>
      <c r="G70" s="50"/>
      <c r="H70" s="615"/>
      <c r="I70" s="50">
        <v>1</v>
      </c>
      <c r="J70" s="50">
        <v>4</v>
      </c>
      <c r="K70" s="615">
        <v>1606546.4</v>
      </c>
      <c r="L70" s="615">
        <v>0.14599090281524202</v>
      </c>
      <c r="M70" s="615">
        <v>4.600345025876941E-2</v>
      </c>
    </row>
    <row r="71" spans="1:13" s="473" customFormat="1" ht="11.25" x14ac:dyDescent="0.2">
      <c r="A71" s="499" t="s">
        <v>190</v>
      </c>
      <c r="B71" s="497" t="s">
        <v>191</v>
      </c>
      <c r="C71" s="53">
        <v>2</v>
      </c>
      <c r="D71" s="616">
        <v>4107118</v>
      </c>
      <c r="E71" s="53"/>
      <c r="F71" s="616"/>
      <c r="G71" s="53">
        <v>1</v>
      </c>
      <c r="H71" s="616">
        <v>-23109</v>
      </c>
      <c r="I71" s="53">
        <v>0</v>
      </c>
      <c r="J71" s="53">
        <v>3</v>
      </c>
      <c r="K71" s="616">
        <v>4084009</v>
      </c>
      <c r="L71" s="616">
        <v>0.37112414619059475</v>
      </c>
      <c r="M71" s="616">
        <v>3.4502587694077054E-2</v>
      </c>
    </row>
    <row r="72" spans="1:13" s="473" customFormat="1" ht="22.5" x14ac:dyDescent="0.2">
      <c r="A72" s="498" t="s">
        <v>583</v>
      </c>
      <c r="B72" s="496" t="s">
        <v>584</v>
      </c>
      <c r="C72" s="50"/>
      <c r="D72" s="615"/>
      <c r="E72" s="50">
        <v>1</v>
      </c>
      <c r="F72" s="615">
        <v>499900</v>
      </c>
      <c r="G72" s="50"/>
      <c r="H72" s="615"/>
      <c r="I72" s="50">
        <v>5</v>
      </c>
      <c r="J72" s="50">
        <v>6</v>
      </c>
      <c r="K72" s="615">
        <v>499900</v>
      </c>
      <c r="L72" s="615">
        <v>4.5427167442745185E-2</v>
      </c>
      <c r="M72" s="615">
        <v>6.9005175388154108E-2</v>
      </c>
    </row>
    <row r="73" spans="1:13" s="473" customFormat="1" ht="11.25" x14ac:dyDescent="0.2">
      <c r="A73" s="499" t="s">
        <v>196</v>
      </c>
      <c r="B73" s="497" t="s">
        <v>197</v>
      </c>
      <c r="C73" s="53">
        <v>1</v>
      </c>
      <c r="D73" s="616">
        <v>693900</v>
      </c>
      <c r="E73" s="53"/>
      <c r="F73" s="616"/>
      <c r="G73" s="53"/>
      <c r="H73" s="616"/>
      <c r="I73" s="53">
        <v>0</v>
      </c>
      <c r="J73" s="53">
        <v>1</v>
      </c>
      <c r="K73" s="616">
        <v>693900</v>
      </c>
      <c r="L73" s="616">
        <v>6.305643426389454E-2</v>
      </c>
      <c r="M73" s="616">
        <v>1.1500862564692352E-2</v>
      </c>
    </row>
    <row r="74" spans="1:13" s="473" customFormat="1" ht="11.25" x14ac:dyDescent="0.2">
      <c r="A74" s="498" t="s">
        <v>198</v>
      </c>
      <c r="B74" s="496" t="s">
        <v>199</v>
      </c>
      <c r="C74" s="50">
        <v>1</v>
      </c>
      <c r="D74" s="615">
        <v>303777</v>
      </c>
      <c r="E74" s="50">
        <v>1</v>
      </c>
      <c r="F74" s="615">
        <v>46500</v>
      </c>
      <c r="G74" s="50"/>
      <c r="H74" s="615"/>
      <c r="I74" s="50">
        <v>0</v>
      </c>
      <c r="J74" s="50">
        <v>2</v>
      </c>
      <c r="K74" s="615">
        <v>350277</v>
      </c>
      <c r="L74" s="615">
        <v>3.1830549970679044E-2</v>
      </c>
      <c r="M74" s="615">
        <v>2.3001725129384705E-2</v>
      </c>
    </row>
    <row r="75" spans="1:13" s="473" customFormat="1" ht="11.25" x14ac:dyDescent="0.2">
      <c r="A75" s="499" t="s">
        <v>200</v>
      </c>
      <c r="B75" s="497" t="s">
        <v>201</v>
      </c>
      <c r="C75" s="53">
        <v>1</v>
      </c>
      <c r="D75" s="616">
        <v>247104</v>
      </c>
      <c r="E75" s="53"/>
      <c r="F75" s="616"/>
      <c r="G75" s="53"/>
      <c r="H75" s="616"/>
      <c r="I75" s="53">
        <v>0</v>
      </c>
      <c r="J75" s="53">
        <v>1</v>
      </c>
      <c r="K75" s="616">
        <v>247104</v>
      </c>
      <c r="L75" s="616">
        <v>2.2454960559656144E-2</v>
      </c>
      <c r="M75" s="616">
        <v>1.1500862564692352E-2</v>
      </c>
    </row>
    <row r="76" spans="1:13" s="473" customFormat="1" ht="11.25" x14ac:dyDescent="0.2">
      <c r="A76" s="498" t="s">
        <v>204</v>
      </c>
      <c r="B76" s="496" t="s">
        <v>205</v>
      </c>
      <c r="C76" s="50">
        <v>2</v>
      </c>
      <c r="D76" s="615">
        <v>594600</v>
      </c>
      <c r="E76" s="50"/>
      <c r="F76" s="615"/>
      <c r="G76" s="50"/>
      <c r="H76" s="615"/>
      <c r="I76" s="50">
        <v>0</v>
      </c>
      <c r="J76" s="50">
        <v>2</v>
      </c>
      <c r="K76" s="615">
        <v>594600</v>
      </c>
      <c r="L76" s="615">
        <v>5.4032794081728917E-2</v>
      </c>
      <c r="M76" s="615">
        <v>2.3001725129384705E-2</v>
      </c>
    </row>
    <row r="77" spans="1:13" s="473" customFormat="1" ht="11.25" x14ac:dyDescent="0.2">
      <c r="A77" s="499" t="s">
        <v>371</v>
      </c>
      <c r="B77" s="497" t="s">
        <v>372</v>
      </c>
      <c r="C77" s="53">
        <v>1</v>
      </c>
      <c r="D77" s="616">
        <v>279000</v>
      </c>
      <c r="E77" s="53"/>
      <c r="F77" s="616"/>
      <c r="G77" s="53"/>
      <c r="H77" s="616"/>
      <c r="I77" s="53">
        <v>0</v>
      </c>
      <c r="J77" s="53">
        <v>1</v>
      </c>
      <c r="K77" s="616">
        <v>279000</v>
      </c>
      <c r="L77" s="616">
        <v>2.5353430119075628E-2</v>
      </c>
      <c r="M77" s="616">
        <v>1.1500862564692352E-2</v>
      </c>
    </row>
    <row r="78" spans="1:13" s="473" customFormat="1" ht="11.25" x14ac:dyDescent="0.2">
      <c r="A78" s="498" t="s">
        <v>208</v>
      </c>
      <c r="B78" s="496" t="s">
        <v>209</v>
      </c>
      <c r="C78" s="50">
        <v>5</v>
      </c>
      <c r="D78" s="615">
        <v>1354209</v>
      </c>
      <c r="E78" s="50"/>
      <c r="F78" s="615"/>
      <c r="G78" s="50"/>
      <c r="H78" s="615"/>
      <c r="I78" s="50">
        <v>4</v>
      </c>
      <c r="J78" s="50">
        <v>9</v>
      </c>
      <c r="K78" s="615">
        <v>1354209</v>
      </c>
      <c r="L78" s="615">
        <v>0.12306037006495801</v>
      </c>
      <c r="M78" s="615">
        <v>0.10350776308223117</v>
      </c>
    </row>
    <row r="79" spans="1:13" s="473" customFormat="1" ht="11.25" x14ac:dyDescent="0.2">
      <c r="A79" s="499" t="s">
        <v>210</v>
      </c>
      <c r="B79" s="497" t="s">
        <v>211</v>
      </c>
      <c r="C79" s="53">
        <v>5</v>
      </c>
      <c r="D79" s="616">
        <v>6952371.6399999997</v>
      </c>
      <c r="E79" s="53"/>
      <c r="F79" s="616"/>
      <c r="G79" s="53"/>
      <c r="H79" s="616"/>
      <c r="I79" s="53">
        <v>2</v>
      </c>
      <c r="J79" s="53">
        <v>7</v>
      </c>
      <c r="K79" s="616">
        <v>6952371.6399999997</v>
      </c>
      <c r="L79" s="616">
        <v>0.63177945712036998</v>
      </c>
      <c r="M79" s="616">
        <v>8.0506037952846457E-2</v>
      </c>
    </row>
    <row r="80" spans="1:13" s="473" customFormat="1" ht="22.5" x14ac:dyDescent="0.2">
      <c r="A80" s="498" t="s">
        <v>212</v>
      </c>
      <c r="B80" s="496" t="s">
        <v>213</v>
      </c>
      <c r="C80" s="50">
        <v>2</v>
      </c>
      <c r="D80" s="615">
        <v>1367493.7</v>
      </c>
      <c r="E80" s="50"/>
      <c r="F80" s="615"/>
      <c r="G80" s="50"/>
      <c r="H80" s="615"/>
      <c r="I80" s="50">
        <v>0</v>
      </c>
      <c r="J80" s="50">
        <v>2</v>
      </c>
      <c r="K80" s="615">
        <v>1367493.7</v>
      </c>
      <c r="L80" s="615">
        <v>0.12426758409041638</v>
      </c>
      <c r="M80" s="615">
        <v>2.3001725129384705E-2</v>
      </c>
    </row>
    <row r="81" spans="1:13" s="473" customFormat="1" ht="11.25" x14ac:dyDescent="0.2">
      <c r="A81" s="499" t="s">
        <v>214</v>
      </c>
      <c r="B81" s="497" t="s">
        <v>215</v>
      </c>
      <c r="C81" s="53"/>
      <c r="D81" s="616"/>
      <c r="E81" s="53">
        <v>1</v>
      </c>
      <c r="F81" s="616">
        <v>12353.57</v>
      </c>
      <c r="G81" s="53"/>
      <c r="H81" s="616"/>
      <c r="I81" s="53">
        <v>0</v>
      </c>
      <c r="J81" s="53">
        <v>1</v>
      </c>
      <c r="K81" s="616">
        <v>12353.57</v>
      </c>
      <c r="L81" s="616">
        <v>1.1225999057925056E-3</v>
      </c>
      <c r="M81" s="616">
        <v>1.1500862564692352E-2</v>
      </c>
    </row>
    <row r="82" spans="1:13" s="473" customFormat="1" ht="22.5" x14ac:dyDescent="0.2">
      <c r="A82" s="498" t="s">
        <v>373</v>
      </c>
      <c r="B82" s="496" t="s">
        <v>374</v>
      </c>
      <c r="C82" s="50">
        <v>2</v>
      </c>
      <c r="D82" s="615">
        <v>4226027.6400000006</v>
      </c>
      <c r="E82" s="50"/>
      <c r="F82" s="615"/>
      <c r="G82" s="50"/>
      <c r="H82" s="615"/>
      <c r="I82" s="50">
        <v>0</v>
      </c>
      <c r="J82" s="50">
        <v>2</v>
      </c>
      <c r="K82" s="615">
        <v>4226027.6400000006</v>
      </c>
      <c r="L82" s="615">
        <v>0.38402973638717602</v>
      </c>
      <c r="M82" s="615">
        <v>2.3001725129384705E-2</v>
      </c>
    </row>
    <row r="83" spans="1:13" s="473" customFormat="1" ht="22.5" x14ac:dyDescent="0.2">
      <c r="A83" s="499" t="s">
        <v>218</v>
      </c>
      <c r="B83" s="497" t="s">
        <v>219</v>
      </c>
      <c r="C83" s="53">
        <v>1</v>
      </c>
      <c r="D83" s="616">
        <v>2154137.9700000002</v>
      </c>
      <c r="E83" s="53"/>
      <c r="F83" s="616"/>
      <c r="G83" s="53"/>
      <c r="H83" s="616"/>
      <c r="I83" s="53">
        <v>0</v>
      </c>
      <c r="J83" s="53">
        <v>1</v>
      </c>
      <c r="K83" s="616">
        <v>2154137.9700000002</v>
      </c>
      <c r="L83" s="616">
        <v>0.19575192290051052</v>
      </c>
      <c r="M83" s="616">
        <v>1.1500862564692352E-2</v>
      </c>
    </row>
    <row r="84" spans="1:13" s="473" customFormat="1" ht="11.25" x14ac:dyDescent="0.2">
      <c r="A84" s="498" t="s">
        <v>414</v>
      </c>
      <c r="B84" s="496" t="s">
        <v>415</v>
      </c>
      <c r="C84" s="50">
        <v>1</v>
      </c>
      <c r="D84" s="615">
        <v>507600</v>
      </c>
      <c r="E84" s="50"/>
      <c r="F84" s="615"/>
      <c r="G84" s="50"/>
      <c r="H84" s="615"/>
      <c r="I84" s="50">
        <v>0</v>
      </c>
      <c r="J84" s="50">
        <v>1</v>
      </c>
      <c r="K84" s="615">
        <v>507600</v>
      </c>
      <c r="L84" s="615">
        <v>4.6126885765027915E-2</v>
      </c>
      <c r="M84" s="615">
        <v>1.1500862564692352E-2</v>
      </c>
    </row>
    <row r="85" spans="1:13" s="473" customFormat="1" ht="22.5" x14ac:dyDescent="0.2">
      <c r="A85" s="499" t="s">
        <v>226</v>
      </c>
      <c r="B85" s="497" t="s">
        <v>227</v>
      </c>
      <c r="C85" s="53"/>
      <c r="D85" s="616"/>
      <c r="E85" s="53"/>
      <c r="F85" s="616"/>
      <c r="G85" s="53"/>
      <c r="H85" s="616"/>
      <c r="I85" s="53">
        <v>6</v>
      </c>
      <c r="J85" s="53">
        <v>6</v>
      </c>
      <c r="K85" s="616">
        <v>0</v>
      </c>
      <c r="L85" s="616">
        <v>0</v>
      </c>
      <c r="M85" s="616">
        <v>6.9005175388154108E-2</v>
      </c>
    </row>
    <row r="86" spans="1:13" s="473" customFormat="1" ht="22.5" x14ac:dyDescent="0.2">
      <c r="A86" s="498" t="s">
        <v>375</v>
      </c>
      <c r="B86" s="496" t="s">
        <v>376</v>
      </c>
      <c r="C86" s="50">
        <v>1</v>
      </c>
      <c r="D86" s="615">
        <v>255000</v>
      </c>
      <c r="E86" s="50"/>
      <c r="F86" s="615"/>
      <c r="G86" s="50"/>
      <c r="H86" s="615"/>
      <c r="I86" s="50">
        <v>0</v>
      </c>
      <c r="J86" s="50">
        <v>1</v>
      </c>
      <c r="K86" s="615">
        <v>255000</v>
      </c>
      <c r="L86" s="615">
        <v>2.3172489893778798E-2</v>
      </c>
      <c r="M86" s="615">
        <v>1.1500862564692352E-2</v>
      </c>
    </row>
    <row r="87" spans="1:13" s="473" customFormat="1" ht="22.5" x14ac:dyDescent="0.2">
      <c r="A87" s="499" t="s">
        <v>585</v>
      </c>
      <c r="B87" s="497" t="s">
        <v>586</v>
      </c>
      <c r="C87" s="53"/>
      <c r="D87" s="616"/>
      <c r="E87" s="53"/>
      <c r="F87" s="616"/>
      <c r="G87" s="53"/>
      <c r="H87" s="616"/>
      <c r="I87" s="53">
        <v>1</v>
      </c>
      <c r="J87" s="53">
        <v>1</v>
      </c>
      <c r="K87" s="616">
        <v>0</v>
      </c>
      <c r="L87" s="616">
        <v>0</v>
      </c>
      <c r="M87" s="616">
        <v>1.1500862564692352E-2</v>
      </c>
    </row>
    <row r="88" spans="1:13" s="473" customFormat="1" ht="11.25" x14ac:dyDescent="0.2">
      <c r="A88" s="498" t="s">
        <v>234</v>
      </c>
      <c r="B88" s="496" t="s">
        <v>235</v>
      </c>
      <c r="C88" s="50">
        <v>3</v>
      </c>
      <c r="D88" s="615">
        <v>2073880.04</v>
      </c>
      <c r="E88" s="50">
        <v>1</v>
      </c>
      <c r="F88" s="615">
        <v>37620.46</v>
      </c>
      <c r="G88" s="50"/>
      <c r="H88" s="615"/>
      <c r="I88" s="50">
        <v>0</v>
      </c>
      <c r="J88" s="50">
        <v>4</v>
      </c>
      <c r="K88" s="615">
        <v>2111500.5</v>
      </c>
      <c r="L88" s="615">
        <v>0.19187734900768189</v>
      </c>
      <c r="M88" s="615">
        <v>4.600345025876941E-2</v>
      </c>
    </row>
    <row r="89" spans="1:13" s="473" customFormat="1" ht="22.5" x14ac:dyDescent="0.2">
      <c r="A89" s="499" t="s">
        <v>379</v>
      </c>
      <c r="B89" s="497" t="s">
        <v>380</v>
      </c>
      <c r="C89" s="53">
        <v>1</v>
      </c>
      <c r="D89" s="616">
        <v>227998</v>
      </c>
      <c r="E89" s="53"/>
      <c r="F89" s="616"/>
      <c r="G89" s="53"/>
      <c r="H89" s="616"/>
      <c r="I89" s="53">
        <v>0</v>
      </c>
      <c r="J89" s="53">
        <v>1</v>
      </c>
      <c r="K89" s="616">
        <v>227998</v>
      </c>
      <c r="L89" s="616">
        <v>2.0718750395301092E-2</v>
      </c>
      <c r="M89" s="616">
        <v>1.1500862564692352E-2</v>
      </c>
    </row>
    <row r="90" spans="1:13" s="473" customFormat="1" ht="11.25" x14ac:dyDescent="0.2">
      <c r="A90" s="498" t="s">
        <v>242</v>
      </c>
      <c r="B90" s="496" t="s">
        <v>243</v>
      </c>
      <c r="C90" s="50">
        <v>4</v>
      </c>
      <c r="D90" s="615">
        <v>636000</v>
      </c>
      <c r="E90" s="50">
        <v>1</v>
      </c>
      <c r="F90" s="615">
        <v>22109.16</v>
      </c>
      <c r="G90" s="50"/>
      <c r="H90" s="615"/>
      <c r="I90" s="50">
        <v>0</v>
      </c>
      <c r="J90" s="50">
        <v>5</v>
      </c>
      <c r="K90" s="615">
        <v>658109.16</v>
      </c>
      <c r="L90" s="615">
        <v>5.980403082001276E-2</v>
      </c>
      <c r="M90" s="615">
        <v>5.7504312823461759E-2</v>
      </c>
    </row>
    <row r="91" spans="1:13" s="473" customFormat="1" ht="22.5" x14ac:dyDescent="0.2">
      <c r="A91" s="499" t="s">
        <v>244</v>
      </c>
      <c r="B91" s="497" t="s">
        <v>245</v>
      </c>
      <c r="C91" s="53">
        <v>5</v>
      </c>
      <c r="D91" s="616">
        <v>2227122.58</v>
      </c>
      <c r="E91" s="53"/>
      <c r="F91" s="616"/>
      <c r="G91" s="53">
        <v>2</v>
      </c>
      <c r="H91" s="616">
        <v>-215746.39</v>
      </c>
      <c r="I91" s="53">
        <v>0</v>
      </c>
      <c r="J91" s="53">
        <v>7</v>
      </c>
      <c r="K91" s="616">
        <v>2011376.19</v>
      </c>
      <c r="L91" s="616">
        <v>0.18277880170730315</v>
      </c>
      <c r="M91" s="616">
        <v>8.0506037952846457E-2</v>
      </c>
    </row>
    <row r="92" spans="1:13" s="473" customFormat="1" ht="11.25" x14ac:dyDescent="0.2">
      <c r="A92" s="498" t="s">
        <v>250</v>
      </c>
      <c r="B92" s="496" t="s">
        <v>251</v>
      </c>
      <c r="C92" s="50">
        <v>245</v>
      </c>
      <c r="D92" s="615">
        <v>13813289</v>
      </c>
      <c r="E92" s="50"/>
      <c r="F92" s="615"/>
      <c r="G92" s="50">
        <v>45</v>
      </c>
      <c r="H92" s="615">
        <v>-713487.89999999991</v>
      </c>
      <c r="I92" s="50">
        <v>0</v>
      </c>
      <c r="J92" s="50">
        <v>290</v>
      </c>
      <c r="K92" s="615">
        <v>13099801.1</v>
      </c>
      <c r="L92" s="615">
        <v>1.1904117984324016</v>
      </c>
      <c r="M92" s="615">
        <v>3.3352501437607822</v>
      </c>
    </row>
    <row r="93" spans="1:13" s="473" customFormat="1" ht="33.75" x14ac:dyDescent="0.2">
      <c r="A93" s="499" t="s">
        <v>254</v>
      </c>
      <c r="B93" s="497" t="s">
        <v>255</v>
      </c>
      <c r="C93" s="53">
        <v>6</v>
      </c>
      <c r="D93" s="616">
        <v>8379984.5799999991</v>
      </c>
      <c r="E93" s="53"/>
      <c r="F93" s="616"/>
      <c r="G93" s="53"/>
      <c r="H93" s="616"/>
      <c r="I93" s="53">
        <v>0</v>
      </c>
      <c r="J93" s="53">
        <v>6</v>
      </c>
      <c r="K93" s="616">
        <v>8379984.5799999991</v>
      </c>
      <c r="L93" s="616">
        <v>0.76151022741204766</v>
      </c>
      <c r="M93" s="616">
        <v>6.9005175388154108E-2</v>
      </c>
    </row>
    <row r="94" spans="1:13" s="473" customFormat="1" ht="22.5" x14ac:dyDescent="0.2">
      <c r="A94" s="498" t="s">
        <v>256</v>
      </c>
      <c r="B94" s="496" t="s">
        <v>257</v>
      </c>
      <c r="C94" s="50">
        <v>3</v>
      </c>
      <c r="D94" s="615">
        <v>3078814.92</v>
      </c>
      <c r="E94" s="50"/>
      <c r="F94" s="615"/>
      <c r="G94" s="50"/>
      <c r="H94" s="615"/>
      <c r="I94" s="50">
        <v>0</v>
      </c>
      <c r="J94" s="50">
        <v>3</v>
      </c>
      <c r="K94" s="615">
        <v>3078814.92</v>
      </c>
      <c r="L94" s="615">
        <v>0.27977963771966818</v>
      </c>
      <c r="M94" s="615">
        <v>3.4502587694077054E-2</v>
      </c>
    </row>
    <row r="95" spans="1:13" s="473" customFormat="1" ht="11.25" x14ac:dyDescent="0.2">
      <c r="A95" s="499" t="s">
        <v>260</v>
      </c>
      <c r="B95" s="497" t="s">
        <v>261</v>
      </c>
      <c r="C95" s="53">
        <v>1</v>
      </c>
      <c r="D95" s="616">
        <v>599999.66</v>
      </c>
      <c r="E95" s="53"/>
      <c r="F95" s="616"/>
      <c r="G95" s="53">
        <v>1</v>
      </c>
      <c r="H95" s="616">
        <v>-217601.23</v>
      </c>
      <c r="I95" s="53">
        <v>0</v>
      </c>
      <c r="J95" s="53">
        <v>2</v>
      </c>
      <c r="K95" s="616">
        <v>382398.43000000005</v>
      </c>
      <c r="L95" s="616">
        <v>3.4749504919889727E-2</v>
      </c>
      <c r="M95" s="616">
        <v>2.3001725129384705E-2</v>
      </c>
    </row>
    <row r="96" spans="1:13" s="473" customFormat="1" ht="11.25" x14ac:dyDescent="0.2">
      <c r="A96" s="498" t="s">
        <v>674</v>
      </c>
      <c r="B96" s="496" t="s">
        <v>675</v>
      </c>
      <c r="C96" s="50">
        <v>1</v>
      </c>
      <c r="D96" s="615">
        <v>260000</v>
      </c>
      <c r="E96" s="50"/>
      <c r="F96" s="615"/>
      <c r="G96" s="50"/>
      <c r="H96" s="615"/>
      <c r="I96" s="50">
        <v>0</v>
      </c>
      <c r="J96" s="50">
        <v>1</v>
      </c>
      <c r="K96" s="615">
        <v>260000</v>
      </c>
      <c r="L96" s="615">
        <v>2.3626852440715638E-2</v>
      </c>
      <c r="M96" s="615">
        <v>1.1500862564692352E-2</v>
      </c>
    </row>
    <row r="97" spans="1:16" s="473" customFormat="1" ht="11.25" x14ac:dyDescent="0.2">
      <c r="A97" s="499" t="s">
        <v>385</v>
      </c>
      <c r="B97" s="497" t="s">
        <v>386</v>
      </c>
      <c r="C97" s="53">
        <v>2</v>
      </c>
      <c r="D97" s="616">
        <v>897000</v>
      </c>
      <c r="E97" s="53"/>
      <c r="F97" s="616"/>
      <c r="G97" s="53"/>
      <c r="H97" s="616"/>
      <c r="I97" s="53">
        <v>0</v>
      </c>
      <c r="J97" s="53">
        <v>2</v>
      </c>
      <c r="K97" s="616">
        <v>897000</v>
      </c>
      <c r="L97" s="616">
        <v>8.1512640920468948E-2</v>
      </c>
      <c r="M97" s="616">
        <v>2.3001725129384705E-2</v>
      </c>
    </row>
    <row r="98" spans="1:16" s="473" customFormat="1" ht="11.25" x14ac:dyDescent="0.2">
      <c r="A98" s="498" t="s">
        <v>266</v>
      </c>
      <c r="B98" s="496" t="s">
        <v>267</v>
      </c>
      <c r="C98" s="50">
        <v>2</v>
      </c>
      <c r="D98" s="615">
        <v>4746600</v>
      </c>
      <c r="E98" s="50"/>
      <c r="F98" s="615"/>
      <c r="G98" s="50"/>
      <c r="H98" s="615"/>
      <c r="I98" s="50">
        <v>0</v>
      </c>
      <c r="J98" s="50">
        <v>2</v>
      </c>
      <c r="K98" s="615">
        <v>4746600</v>
      </c>
      <c r="L98" s="615">
        <v>0.43133545305808019</v>
      </c>
      <c r="M98" s="615">
        <v>2.3001725129384705E-2</v>
      </c>
    </row>
    <row r="99" spans="1:16" ht="22.5" customHeight="1" x14ac:dyDescent="0.2">
      <c r="A99" s="777" t="s">
        <v>268</v>
      </c>
      <c r="B99" s="778"/>
      <c r="C99" s="685">
        <v>8119</v>
      </c>
      <c r="D99" s="686">
        <v>1085446081.4800003</v>
      </c>
      <c r="E99" s="686">
        <v>204</v>
      </c>
      <c r="F99" s="686">
        <v>35699303.759999998</v>
      </c>
      <c r="G99" s="687">
        <v>195</v>
      </c>
      <c r="H99" s="686">
        <v>-20702570.639999997</v>
      </c>
      <c r="I99" s="688">
        <v>177</v>
      </c>
      <c r="J99" s="688">
        <v>8695</v>
      </c>
      <c r="K99" s="686">
        <v>1100442814.6000001</v>
      </c>
      <c r="L99" s="689">
        <v>100.00000000000006</v>
      </c>
      <c r="M99" s="690">
        <v>99.999999999999957</v>
      </c>
    </row>
    <row r="100" spans="1:16" s="59" customFormat="1" x14ac:dyDescent="0.2">
      <c r="A100" s="55"/>
      <c r="B100" s="56"/>
      <c r="C100" s="55"/>
      <c r="D100" s="57"/>
      <c r="E100" s="58"/>
      <c r="F100" s="57"/>
      <c r="G100" s="58"/>
      <c r="H100" s="57"/>
      <c r="I100" s="58"/>
      <c r="J100" s="58"/>
      <c r="K100" s="57"/>
      <c r="L100" s="57"/>
      <c r="M100" s="57"/>
    </row>
    <row r="101" spans="1:16" ht="15" customHeight="1" x14ac:dyDescent="0.2">
      <c r="A101" s="60"/>
      <c r="B101" s="61" t="s">
        <v>269</v>
      </c>
      <c r="C101" s="62"/>
      <c r="D101" s="63"/>
      <c r="E101" s="64"/>
      <c r="F101" s="63"/>
      <c r="G101" s="64"/>
      <c r="H101" s="63"/>
      <c r="I101" s="64"/>
      <c r="J101" s="64"/>
      <c r="K101" s="63"/>
      <c r="L101" s="63"/>
      <c r="M101" s="63"/>
    </row>
    <row r="102" spans="1:16" ht="15" customHeight="1" x14ac:dyDescent="0.2">
      <c r="A102" s="60"/>
      <c r="B102" s="61" t="s">
        <v>270</v>
      </c>
      <c r="C102" s="65">
        <v>7657</v>
      </c>
      <c r="D102" s="71">
        <v>724101323.62000024</v>
      </c>
      <c r="E102" s="65">
        <v>147</v>
      </c>
      <c r="F102" s="71">
        <v>5844034.5499999998</v>
      </c>
      <c r="G102" s="65">
        <v>138</v>
      </c>
      <c r="H102" s="71">
        <v>-11693705.27</v>
      </c>
      <c r="I102" s="65">
        <v>53</v>
      </c>
      <c r="J102" s="65">
        <v>7995</v>
      </c>
      <c r="K102" s="71">
        <v>718251652.90000021</v>
      </c>
      <c r="L102" s="66">
        <v>65.26933007064774</v>
      </c>
      <c r="M102" s="66">
        <v>91.949396204715342</v>
      </c>
      <c r="O102" s="112"/>
      <c r="P102" s="112"/>
    </row>
    <row r="103" spans="1:16" ht="15" customHeight="1" x14ac:dyDescent="0.2">
      <c r="A103" s="60"/>
      <c r="B103" s="61" t="s">
        <v>271</v>
      </c>
      <c r="C103" s="67">
        <v>112</v>
      </c>
      <c r="D103" s="72">
        <v>265267023.00999999</v>
      </c>
      <c r="E103" s="67">
        <v>52</v>
      </c>
      <c r="F103" s="72">
        <v>29236786.020000003</v>
      </c>
      <c r="G103" s="67">
        <v>6</v>
      </c>
      <c r="H103" s="72">
        <v>-7694660.8499999996</v>
      </c>
      <c r="I103" s="67">
        <v>105</v>
      </c>
      <c r="J103" s="67">
        <v>275</v>
      </c>
      <c r="K103" s="72">
        <v>286809148.18000001</v>
      </c>
      <c r="L103" s="68">
        <v>26.063067010370027</v>
      </c>
      <c r="M103" s="68">
        <v>3.162737205290397</v>
      </c>
      <c r="O103" s="112"/>
      <c r="P103" s="112"/>
    </row>
    <row r="104" spans="1:16" ht="15" customHeight="1" x14ac:dyDescent="0.2">
      <c r="A104" s="60"/>
      <c r="B104" s="61" t="s">
        <v>272</v>
      </c>
      <c r="C104" s="65">
        <v>350</v>
      </c>
      <c r="D104" s="71">
        <v>96077734.849999994</v>
      </c>
      <c r="E104" s="65">
        <v>5</v>
      </c>
      <c r="F104" s="71">
        <v>618483.18999999994</v>
      </c>
      <c r="G104" s="65">
        <v>51</v>
      </c>
      <c r="H104" s="71">
        <v>-1314204.52</v>
      </c>
      <c r="I104" s="65">
        <v>19</v>
      </c>
      <c r="J104" s="65">
        <v>425</v>
      </c>
      <c r="K104" s="71">
        <v>95382013.519999996</v>
      </c>
      <c r="L104" s="66">
        <v>8.6676029189822472</v>
      </c>
      <c r="M104" s="66">
        <v>4.8878665899942515</v>
      </c>
      <c r="O104" s="112"/>
      <c r="P104" s="112"/>
    </row>
    <row r="105" spans="1:16" s="70" customFormat="1" ht="15" customHeight="1" x14ac:dyDescent="0.2">
      <c r="A105" s="60"/>
      <c r="B105" s="61"/>
      <c r="C105" s="60"/>
      <c r="D105" s="69"/>
      <c r="E105" s="60"/>
      <c r="F105" s="69"/>
      <c r="G105" s="60"/>
      <c r="H105" s="69"/>
      <c r="I105" s="60"/>
      <c r="J105" s="60"/>
      <c r="K105" s="69"/>
      <c r="L105" s="69"/>
      <c r="M105" s="69"/>
    </row>
    <row r="106" spans="1:16" ht="15" customHeight="1" x14ac:dyDescent="0.2">
      <c r="A106" s="60"/>
      <c r="B106" s="61" t="s">
        <v>273</v>
      </c>
      <c r="C106" s="66">
        <v>94.309644044833107</v>
      </c>
      <c r="D106" s="71">
        <v>66.710022356217991</v>
      </c>
      <c r="E106" s="71">
        <v>72.058823529411768</v>
      </c>
      <c r="F106" s="71">
        <v>16.370163937337249</v>
      </c>
      <c r="G106" s="71">
        <v>70.769230769230774</v>
      </c>
      <c r="H106" s="71">
        <v>56.484315273419597</v>
      </c>
      <c r="I106" s="71">
        <v>29.943502824858758</v>
      </c>
      <c r="J106" s="71">
        <v>91.949396204715356</v>
      </c>
      <c r="K106" s="71">
        <v>65.269330070647726</v>
      </c>
      <c r="L106" s="69"/>
      <c r="M106" s="69"/>
    </row>
    <row r="107" spans="1:16" ht="15" customHeight="1" x14ac:dyDescent="0.2">
      <c r="A107" s="60"/>
      <c r="B107" s="61" t="s">
        <v>274</v>
      </c>
      <c r="C107" s="649">
        <v>1.3794802315556103</v>
      </c>
      <c r="D107" s="650">
        <v>24.438526015802623</v>
      </c>
      <c r="E107" s="650">
        <v>25.490196078431371</v>
      </c>
      <c r="F107" s="650">
        <v>81.897356364576922</v>
      </c>
      <c r="G107" s="650">
        <v>3.0769230769230771</v>
      </c>
      <c r="H107" s="650">
        <v>37.167658953100911</v>
      </c>
      <c r="I107" s="650">
        <v>59.322033898305087</v>
      </c>
      <c r="J107" s="650">
        <v>3.1627372052903966</v>
      </c>
      <c r="K107" s="650">
        <v>26.063067010370023</v>
      </c>
      <c r="L107" s="69"/>
      <c r="M107" s="69"/>
    </row>
    <row r="108" spans="1:16" ht="15" customHeight="1" x14ac:dyDescent="0.2">
      <c r="A108" s="73"/>
      <c r="B108" s="61" t="s">
        <v>275</v>
      </c>
      <c r="C108" s="66">
        <v>4.3108757236112822</v>
      </c>
      <c r="D108" s="71">
        <v>8.851451627979392</v>
      </c>
      <c r="E108" s="71">
        <v>2.4509803921568629</v>
      </c>
      <c r="F108" s="71">
        <v>1.7324796980858541</v>
      </c>
      <c r="G108" s="71">
        <v>26.153846153846153</v>
      </c>
      <c r="H108" s="71">
        <v>6.3480257734795016</v>
      </c>
      <c r="I108" s="71">
        <v>10.734463276836157</v>
      </c>
      <c r="J108" s="71">
        <v>4.8878665899942497</v>
      </c>
      <c r="K108" s="71">
        <v>8.6676029189822454</v>
      </c>
      <c r="L108" s="69"/>
      <c r="M108" s="69"/>
    </row>
    <row r="109" spans="1:16" ht="89.25" customHeight="1" x14ac:dyDescent="0.2">
      <c r="A109" s="74"/>
      <c r="C109" s="75" t="s">
        <v>276</v>
      </c>
      <c r="D109" s="617" t="s">
        <v>277</v>
      </c>
      <c r="E109" s="75" t="s">
        <v>278</v>
      </c>
      <c r="F109" s="617" t="s">
        <v>279</v>
      </c>
      <c r="G109" s="75" t="s">
        <v>280</v>
      </c>
      <c r="H109" s="617" t="s">
        <v>281</v>
      </c>
      <c r="I109" s="76" t="s">
        <v>282</v>
      </c>
      <c r="J109" s="75" t="s">
        <v>8</v>
      </c>
      <c r="K109" s="77" t="s">
        <v>283</v>
      </c>
    </row>
    <row r="110" spans="1:16" x14ac:dyDescent="0.2">
      <c r="A110" s="74"/>
    </row>
  </sheetData>
  <mergeCells count="15">
    <mergeCell ref="A99:B99"/>
    <mergeCell ref="L1:M1"/>
    <mergeCell ref="A2:M2"/>
    <mergeCell ref="A3:M3"/>
    <mergeCell ref="A4:L4"/>
    <mergeCell ref="A5:A6"/>
    <mergeCell ref="B5:B6"/>
    <mergeCell ref="C5:D5"/>
    <mergeCell ref="E5:F5"/>
    <mergeCell ref="G5:H5"/>
    <mergeCell ref="I5:I6"/>
    <mergeCell ref="J5:J6"/>
    <mergeCell ref="K5:K6"/>
    <mergeCell ref="L5:L6"/>
    <mergeCell ref="M5:M6"/>
  </mergeCells>
  <printOptions horizontalCentered="1"/>
  <pageMargins left="0.39370078740157483" right="0.39370078740157483" top="0.98425196850393704" bottom="0.39370078740157483" header="0" footer="0"/>
  <pageSetup paperSize="9" scale="91" fitToHeight="6" orientation="landscape" r:id="rId1"/>
  <rowBreaks count="1" manualBreakCount="1">
    <brk id="6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P159"/>
  <sheetViews>
    <sheetView view="pageBreakPreview" zoomScale="85" zoomScaleNormal="40" zoomScaleSheetLayoutView="85" workbookViewId="0">
      <pane ySplit="7" topLeftCell="A150" activePane="bottomLeft" state="frozen"/>
      <selection activeCell="K16" sqref="K16"/>
      <selection pane="bottomLeft" activeCell="K16" sqref="K16"/>
    </sheetView>
  </sheetViews>
  <sheetFormatPr defaultRowHeight="12.75" x14ac:dyDescent="0.2"/>
  <cols>
    <col min="1" max="1" width="5.28515625" style="78" customWidth="1"/>
    <col min="2" max="2" width="31.28515625" style="79" customWidth="1"/>
    <col min="3" max="3" width="6.140625" style="78" customWidth="1"/>
    <col min="4" max="4" width="14.85546875" style="80" customWidth="1"/>
    <col min="5" max="5" width="6.140625" style="78" customWidth="1"/>
    <col min="6" max="6" width="13.42578125" style="80" customWidth="1"/>
    <col min="7" max="7" width="6.140625" style="78" customWidth="1"/>
    <col min="8" max="8" width="12.5703125" style="80" customWidth="1"/>
    <col min="9" max="10" width="7.7109375" style="78" customWidth="1"/>
    <col min="11" max="11" width="14.85546875" style="80" customWidth="1"/>
    <col min="12" max="12" width="11.42578125" style="107" customWidth="1"/>
    <col min="13" max="13" width="11.42578125" style="78" customWidth="1"/>
    <col min="14" max="256" width="9.140625" style="81"/>
    <col min="257" max="257" width="5.28515625" style="81" customWidth="1"/>
    <col min="258" max="258" width="31.28515625" style="81" customWidth="1"/>
    <col min="259" max="259" width="6.140625" style="81" customWidth="1"/>
    <col min="260" max="260" width="14.85546875" style="81" customWidth="1"/>
    <col min="261" max="261" width="6.140625" style="81" customWidth="1"/>
    <col min="262" max="262" width="13.42578125" style="81" customWidth="1"/>
    <col min="263" max="263" width="6.140625" style="81" customWidth="1"/>
    <col min="264" max="264" width="11.85546875" style="81" bestFit="1" customWidth="1"/>
    <col min="265" max="266" width="7.7109375" style="81" customWidth="1"/>
    <col min="267" max="267" width="14.85546875" style="81" customWidth="1"/>
    <col min="268" max="269" width="11.42578125" style="81" customWidth="1"/>
    <col min="270" max="512" width="9.140625" style="81"/>
    <col min="513" max="513" width="5.28515625" style="81" customWidth="1"/>
    <col min="514" max="514" width="31.28515625" style="81" customWidth="1"/>
    <col min="515" max="515" width="6.140625" style="81" customWidth="1"/>
    <col min="516" max="516" width="14.85546875" style="81" customWidth="1"/>
    <col min="517" max="517" width="6.140625" style="81" customWidth="1"/>
    <col min="518" max="518" width="13.42578125" style="81" customWidth="1"/>
    <col min="519" max="519" width="6.140625" style="81" customWidth="1"/>
    <col min="520" max="520" width="11.85546875" style="81" bestFit="1" customWidth="1"/>
    <col min="521" max="522" width="7.7109375" style="81" customWidth="1"/>
    <col min="523" max="523" width="14.85546875" style="81" customWidth="1"/>
    <col min="524" max="525" width="11.42578125" style="81" customWidth="1"/>
    <col min="526" max="768" width="9.140625" style="81"/>
    <col min="769" max="769" width="5.28515625" style="81" customWidth="1"/>
    <col min="770" max="770" width="31.28515625" style="81" customWidth="1"/>
    <col min="771" max="771" width="6.140625" style="81" customWidth="1"/>
    <col min="772" max="772" width="14.85546875" style="81" customWidth="1"/>
    <col min="773" max="773" width="6.140625" style="81" customWidth="1"/>
    <col min="774" max="774" width="13.42578125" style="81" customWidth="1"/>
    <col min="775" max="775" width="6.140625" style="81" customWidth="1"/>
    <col min="776" max="776" width="11.85546875" style="81" bestFit="1" customWidth="1"/>
    <col min="777" max="778" width="7.7109375" style="81" customWidth="1"/>
    <col min="779" max="779" width="14.85546875" style="81" customWidth="1"/>
    <col min="780" max="781" width="11.42578125" style="81" customWidth="1"/>
    <col min="782" max="1024" width="9.140625" style="81"/>
    <col min="1025" max="1025" width="5.28515625" style="81" customWidth="1"/>
    <col min="1026" max="1026" width="31.28515625" style="81" customWidth="1"/>
    <col min="1027" max="1027" width="6.140625" style="81" customWidth="1"/>
    <col min="1028" max="1028" width="14.85546875" style="81" customWidth="1"/>
    <col min="1029" max="1029" width="6.140625" style="81" customWidth="1"/>
    <col min="1030" max="1030" width="13.42578125" style="81" customWidth="1"/>
    <col min="1031" max="1031" width="6.140625" style="81" customWidth="1"/>
    <col min="1032" max="1032" width="11.85546875" style="81" bestFit="1" customWidth="1"/>
    <col min="1033" max="1034" width="7.7109375" style="81" customWidth="1"/>
    <col min="1035" max="1035" width="14.85546875" style="81" customWidth="1"/>
    <col min="1036" max="1037" width="11.42578125" style="81" customWidth="1"/>
    <col min="1038" max="1280" width="9.140625" style="81"/>
    <col min="1281" max="1281" width="5.28515625" style="81" customWidth="1"/>
    <col min="1282" max="1282" width="31.28515625" style="81" customWidth="1"/>
    <col min="1283" max="1283" width="6.140625" style="81" customWidth="1"/>
    <col min="1284" max="1284" width="14.85546875" style="81" customWidth="1"/>
    <col min="1285" max="1285" width="6.140625" style="81" customWidth="1"/>
    <col min="1286" max="1286" width="13.42578125" style="81" customWidth="1"/>
    <col min="1287" max="1287" width="6.140625" style="81" customWidth="1"/>
    <col min="1288" max="1288" width="11.85546875" style="81" bestFit="1" customWidth="1"/>
    <col min="1289" max="1290" width="7.7109375" style="81" customWidth="1"/>
    <col min="1291" max="1291" width="14.85546875" style="81" customWidth="1"/>
    <col min="1292" max="1293" width="11.42578125" style="81" customWidth="1"/>
    <col min="1294" max="1536" width="9.140625" style="81"/>
    <col min="1537" max="1537" width="5.28515625" style="81" customWidth="1"/>
    <col min="1538" max="1538" width="31.28515625" style="81" customWidth="1"/>
    <col min="1539" max="1539" width="6.140625" style="81" customWidth="1"/>
    <col min="1540" max="1540" width="14.85546875" style="81" customWidth="1"/>
    <col min="1541" max="1541" width="6.140625" style="81" customWidth="1"/>
    <col min="1542" max="1542" width="13.42578125" style="81" customWidth="1"/>
    <col min="1543" max="1543" width="6.140625" style="81" customWidth="1"/>
    <col min="1544" max="1544" width="11.85546875" style="81" bestFit="1" customWidth="1"/>
    <col min="1545" max="1546" width="7.7109375" style="81" customWidth="1"/>
    <col min="1547" max="1547" width="14.85546875" style="81" customWidth="1"/>
    <col min="1548" max="1549" width="11.42578125" style="81" customWidth="1"/>
    <col min="1550" max="1792" width="9.140625" style="81"/>
    <col min="1793" max="1793" width="5.28515625" style="81" customWidth="1"/>
    <col min="1794" max="1794" width="31.28515625" style="81" customWidth="1"/>
    <col min="1795" max="1795" width="6.140625" style="81" customWidth="1"/>
    <col min="1796" max="1796" width="14.85546875" style="81" customWidth="1"/>
    <col min="1797" max="1797" width="6.140625" style="81" customWidth="1"/>
    <col min="1798" max="1798" width="13.42578125" style="81" customWidth="1"/>
    <col min="1799" max="1799" width="6.140625" style="81" customWidth="1"/>
    <col min="1800" max="1800" width="11.85546875" style="81" bestFit="1" customWidth="1"/>
    <col min="1801" max="1802" width="7.7109375" style="81" customWidth="1"/>
    <col min="1803" max="1803" width="14.85546875" style="81" customWidth="1"/>
    <col min="1804" max="1805" width="11.42578125" style="81" customWidth="1"/>
    <col min="1806" max="2048" width="9.140625" style="81"/>
    <col min="2049" max="2049" width="5.28515625" style="81" customWidth="1"/>
    <col min="2050" max="2050" width="31.28515625" style="81" customWidth="1"/>
    <col min="2051" max="2051" width="6.140625" style="81" customWidth="1"/>
    <col min="2052" max="2052" width="14.85546875" style="81" customWidth="1"/>
    <col min="2053" max="2053" width="6.140625" style="81" customWidth="1"/>
    <col min="2054" max="2054" width="13.42578125" style="81" customWidth="1"/>
    <col min="2055" max="2055" width="6.140625" style="81" customWidth="1"/>
    <col min="2056" max="2056" width="11.85546875" style="81" bestFit="1" customWidth="1"/>
    <col min="2057" max="2058" width="7.7109375" style="81" customWidth="1"/>
    <col min="2059" max="2059" width="14.85546875" style="81" customWidth="1"/>
    <col min="2060" max="2061" width="11.42578125" style="81" customWidth="1"/>
    <col min="2062" max="2304" width="9.140625" style="81"/>
    <col min="2305" max="2305" width="5.28515625" style="81" customWidth="1"/>
    <col min="2306" max="2306" width="31.28515625" style="81" customWidth="1"/>
    <col min="2307" max="2307" width="6.140625" style="81" customWidth="1"/>
    <col min="2308" max="2308" width="14.85546875" style="81" customWidth="1"/>
    <col min="2309" max="2309" width="6.140625" style="81" customWidth="1"/>
    <col min="2310" max="2310" width="13.42578125" style="81" customWidth="1"/>
    <col min="2311" max="2311" width="6.140625" style="81" customWidth="1"/>
    <col min="2312" max="2312" width="11.85546875" style="81" bestFit="1" customWidth="1"/>
    <col min="2313" max="2314" width="7.7109375" style="81" customWidth="1"/>
    <col min="2315" max="2315" width="14.85546875" style="81" customWidth="1"/>
    <col min="2316" max="2317" width="11.42578125" style="81" customWidth="1"/>
    <col min="2318" max="2560" width="9.140625" style="81"/>
    <col min="2561" max="2561" width="5.28515625" style="81" customWidth="1"/>
    <col min="2562" max="2562" width="31.28515625" style="81" customWidth="1"/>
    <col min="2563" max="2563" width="6.140625" style="81" customWidth="1"/>
    <col min="2564" max="2564" width="14.85546875" style="81" customWidth="1"/>
    <col min="2565" max="2565" width="6.140625" style="81" customWidth="1"/>
    <col min="2566" max="2566" width="13.42578125" style="81" customWidth="1"/>
    <col min="2567" max="2567" width="6.140625" style="81" customWidth="1"/>
    <col min="2568" max="2568" width="11.85546875" style="81" bestFit="1" customWidth="1"/>
    <col min="2569" max="2570" width="7.7109375" style="81" customWidth="1"/>
    <col min="2571" max="2571" width="14.85546875" style="81" customWidth="1"/>
    <col min="2572" max="2573" width="11.42578125" style="81" customWidth="1"/>
    <col min="2574" max="2816" width="9.140625" style="81"/>
    <col min="2817" max="2817" width="5.28515625" style="81" customWidth="1"/>
    <col min="2818" max="2818" width="31.28515625" style="81" customWidth="1"/>
    <col min="2819" max="2819" width="6.140625" style="81" customWidth="1"/>
    <col min="2820" max="2820" width="14.85546875" style="81" customWidth="1"/>
    <col min="2821" max="2821" width="6.140625" style="81" customWidth="1"/>
    <col min="2822" max="2822" width="13.42578125" style="81" customWidth="1"/>
    <col min="2823" max="2823" width="6.140625" style="81" customWidth="1"/>
    <col min="2824" max="2824" width="11.85546875" style="81" bestFit="1" customWidth="1"/>
    <col min="2825" max="2826" width="7.7109375" style="81" customWidth="1"/>
    <col min="2827" max="2827" width="14.85546875" style="81" customWidth="1"/>
    <col min="2828" max="2829" width="11.42578125" style="81" customWidth="1"/>
    <col min="2830" max="3072" width="9.140625" style="81"/>
    <col min="3073" max="3073" width="5.28515625" style="81" customWidth="1"/>
    <col min="3074" max="3074" width="31.28515625" style="81" customWidth="1"/>
    <col min="3075" max="3075" width="6.140625" style="81" customWidth="1"/>
    <col min="3076" max="3076" width="14.85546875" style="81" customWidth="1"/>
    <col min="3077" max="3077" width="6.140625" style="81" customWidth="1"/>
    <col min="3078" max="3078" width="13.42578125" style="81" customWidth="1"/>
    <col min="3079" max="3079" width="6.140625" style="81" customWidth="1"/>
    <col min="3080" max="3080" width="11.85546875" style="81" bestFit="1" customWidth="1"/>
    <col min="3081" max="3082" width="7.7109375" style="81" customWidth="1"/>
    <col min="3083" max="3083" width="14.85546875" style="81" customWidth="1"/>
    <col min="3084" max="3085" width="11.42578125" style="81" customWidth="1"/>
    <col min="3086" max="3328" width="9.140625" style="81"/>
    <col min="3329" max="3329" width="5.28515625" style="81" customWidth="1"/>
    <col min="3330" max="3330" width="31.28515625" style="81" customWidth="1"/>
    <col min="3331" max="3331" width="6.140625" style="81" customWidth="1"/>
    <col min="3332" max="3332" width="14.85546875" style="81" customWidth="1"/>
    <col min="3333" max="3333" width="6.140625" style="81" customWidth="1"/>
    <col min="3334" max="3334" width="13.42578125" style="81" customWidth="1"/>
    <col min="3335" max="3335" width="6.140625" style="81" customWidth="1"/>
    <col min="3336" max="3336" width="11.85546875" style="81" bestFit="1" customWidth="1"/>
    <col min="3337" max="3338" width="7.7109375" style="81" customWidth="1"/>
    <col min="3339" max="3339" width="14.85546875" style="81" customWidth="1"/>
    <col min="3340" max="3341" width="11.42578125" style="81" customWidth="1"/>
    <col min="3342" max="3584" width="9.140625" style="81"/>
    <col min="3585" max="3585" width="5.28515625" style="81" customWidth="1"/>
    <col min="3586" max="3586" width="31.28515625" style="81" customWidth="1"/>
    <col min="3587" max="3587" width="6.140625" style="81" customWidth="1"/>
    <col min="3588" max="3588" width="14.85546875" style="81" customWidth="1"/>
    <col min="3589" max="3589" width="6.140625" style="81" customWidth="1"/>
    <col min="3590" max="3590" width="13.42578125" style="81" customWidth="1"/>
    <col min="3591" max="3591" width="6.140625" style="81" customWidth="1"/>
    <col min="3592" max="3592" width="11.85546875" style="81" bestFit="1" customWidth="1"/>
    <col min="3593" max="3594" width="7.7109375" style="81" customWidth="1"/>
    <col min="3595" max="3595" width="14.85546875" style="81" customWidth="1"/>
    <col min="3596" max="3597" width="11.42578125" style="81" customWidth="1"/>
    <col min="3598" max="3840" width="9.140625" style="81"/>
    <col min="3841" max="3841" width="5.28515625" style="81" customWidth="1"/>
    <col min="3842" max="3842" width="31.28515625" style="81" customWidth="1"/>
    <col min="3843" max="3843" width="6.140625" style="81" customWidth="1"/>
    <col min="3844" max="3844" width="14.85546875" style="81" customWidth="1"/>
    <col min="3845" max="3845" width="6.140625" style="81" customWidth="1"/>
    <col min="3846" max="3846" width="13.42578125" style="81" customWidth="1"/>
    <col min="3847" max="3847" width="6.140625" style="81" customWidth="1"/>
    <col min="3848" max="3848" width="11.85546875" style="81" bestFit="1" customWidth="1"/>
    <col min="3849" max="3850" width="7.7109375" style="81" customWidth="1"/>
    <col min="3851" max="3851" width="14.85546875" style="81" customWidth="1"/>
    <col min="3852" max="3853" width="11.42578125" style="81" customWidth="1"/>
    <col min="3854" max="4096" width="9.140625" style="81"/>
    <col min="4097" max="4097" width="5.28515625" style="81" customWidth="1"/>
    <col min="4098" max="4098" width="31.28515625" style="81" customWidth="1"/>
    <col min="4099" max="4099" width="6.140625" style="81" customWidth="1"/>
    <col min="4100" max="4100" width="14.85546875" style="81" customWidth="1"/>
    <col min="4101" max="4101" width="6.140625" style="81" customWidth="1"/>
    <col min="4102" max="4102" width="13.42578125" style="81" customWidth="1"/>
    <col min="4103" max="4103" width="6.140625" style="81" customWidth="1"/>
    <col min="4104" max="4104" width="11.85546875" style="81" bestFit="1" customWidth="1"/>
    <col min="4105" max="4106" width="7.7109375" style="81" customWidth="1"/>
    <col min="4107" max="4107" width="14.85546875" style="81" customWidth="1"/>
    <col min="4108" max="4109" width="11.42578125" style="81" customWidth="1"/>
    <col min="4110" max="4352" width="9.140625" style="81"/>
    <col min="4353" max="4353" width="5.28515625" style="81" customWidth="1"/>
    <col min="4354" max="4354" width="31.28515625" style="81" customWidth="1"/>
    <col min="4355" max="4355" width="6.140625" style="81" customWidth="1"/>
    <col min="4356" max="4356" width="14.85546875" style="81" customWidth="1"/>
    <col min="4357" max="4357" width="6.140625" style="81" customWidth="1"/>
    <col min="4358" max="4358" width="13.42578125" style="81" customWidth="1"/>
    <col min="4359" max="4359" width="6.140625" style="81" customWidth="1"/>
    <col min="4360" max="4360" width="11.85546875" style="81" bestFit="1" customWidth="1"/>
    <col min="4361" max="4362" width="7.7109375" style="81" customWidth="1"/>
    <col min="4363" max="4363" width="14.85546875" style="81" customWidth="1"/>
    <col min="4364" max="4365" width="11.42578125" style="81" customWidth="1"/>
    <col min="4366" max="4608" width="9.140625" style="81"/>
    <col min="4609" max="4609" width="5.28515625" style="81" customWidth="1"/>
    <col min="4610" max="4610" width="31.28515625" style="81" customWidth="1"/>
    <col min="4611" max="4611" width="6.140625" style="81" customWidth="1"/>
    <col min="4612" max="4612" width="14.85546875" style="81" customWidth="1"/>
    <col min="4613" max="4613" width="6.140625" style="81" customWidth="1"/>
    <col min="4614" max="4614" width="13.42578125" style="81" customWidth="1"/>
    <col min="4615" max="4615" width="6.140625" style="81" customWidth="1"/>
    <col min="4616" max="4616" width="11.85546875" style="81" bestFit="1" customWidth="1"/>
    <col min="4617" max="4618" width="7.7109375" style="81" customWidth="1"/>
    <col min="4619" max="4619" width="14.85546875" style="81" customWidth="1"/>
    <col min="4620" max="4621" width="11.42578125" style="81" customWidth="1"/>
    <col min="4622" max="4864" width="9.140625" style="81"/>
    <col min="4865" max="4865" width="5.28515625" style="81" customWidth="1"/>
    <col min="4866" max="4866" width="31.28515625" style="81" customWidth="1"/>
    <col min="4867" max="4867" width="6.140625" style="81" customWidth="1"/>
    <col min="4868" max="4868" width="14.85546875" style="81" customWidth="1"/>
    <col min="4869" max="4869" width="6.140625" style="81" customWidth="1"/>
    <col min="4870" max="4870" width="13.42578125" style="81" customWidth="1"/>
    <col min="4871" max="4871" width="6.140625" style="81" customWidth="1"/>
    <col min="4872" max="4872" width="11.85546875" style="81" bestFit="1" customWidth="1"/>
    <col min="4873" max="4874" width="7.7109375" style="81" customWidth="1"/>
    <col min="4875" max="4875" width="14.85546875" style="81" customWidth="1"/>
    <col min="4876" max="4877" width="11.42578125" style="81" customWidth="1"/>
    <col min="4878" max="5120" width="9.140625" style="81"/>
    <col min="5121" max="5121" width="5.28515625" style="81" customWidth="1"/>
    <col min="5122" max="5122" width="31.28515625" style="81" customWidth="1"/>
    <col min="5123" max="5123" width="6.140625" style="81" customWidth="1"/>
    <col min="5124" max="5124" width="14.85546875" style="81" customWidth="1"/>
    <col min="5125" max="5125" width="6.140625" style="81" customWidth="1"/>
    <col min="5126" max="5126" width="13.42578125" style="81" customWidth="1"/>
    <col min="5127" max="5127" width="6.140625" style="81" customWidth="1"/>
    <col min="5128" max="5128" width="11.85546875" style="81" bestFit="1" customWidth="1"/>
    <col min="5129" max="5130" width="7.7109375" style="81" customWidth="1"/>
    <col min="5131" max="5131" width="14.85546875" style="81" customWidth="1"/>
    <col min="5132" max="5133" width="11.42578125" style="81" customWidth="1"/>
    <col min="5134" max="5376" width="9.140625" style="81"/>
    <col min="5377" max="5377" width="5.28515625" style="81" customWidth="1"/>
    <col min="5378" max="5378" width="31.28515625" style="81" customWidth="1"/>
    <col min="5379" max="5379" width="6.140625" style="81" customWidth="1"/>
    <col min="5380" max="5380" width="14.85546875" style="81" customWidth="1"/>
    <col min="5381" max="5381" width="6.140625" style="81" customWidth="1"/>
    <col min="5382" max="5382" width="13.42578125" style="81" customWidth="1"/>
    <col min="5383" max="5383" width="6.140625" style="81" customWidth="1"/>
    <col min="5384" max="5384" width="11.85546875" style="81" bestFit="1" customWidth="1"/>
    <col min="5385" max="5386" width="7.7109375" style="81" customWidth="1"/>
    <col min="5387" max="5387" width="14.85546875" style="81" customWidth="1"/>
    <col min="5388" max="5389" width="11.42578125" style="81" customWidth="1"/>
    <col min="5390" max="5632" width="9.140625" style="81"/>
    <col min="5633" max="5633" width="5.28515625" style="81" customWidth="1"/>
    <col min="5634" max="5634" width="31.28515625" style="81" customWidth="1"/>
    <col min="5635" max="5635" width="6.140625" style="81" customWidth="1"/>
    <col min="5636" max="5636" width="14.85546875" style="81" customWidth="1"/>
    <col min="5637" max="5637" width="6.140625" style="81" customWidth="1"/>
    <col min="5638" max="5638" width="13.42578125" style="81" customWidth="1"/>
    <col min="5639" max="5639" width="6.140625" style="81" customWidth="1"/>
    <col min="5640" max="5640" width="11.85546875" style="81" bestFit="1" customWidth="1"/>
    <col min="5641" max="5642" width="7.7109375" style="81" customWidth="1"/>
    <col min="5643" max="5643" width="14.85546875" style="81" customWidth="1"/>
    <col min="5644" max="5645" width="11.42578125" style="81" customWidth="1"/>
    <col min="5646" max="5888" width="9.140625" style="81"/>
    <col min="5889" max="5889" width="5.28515625" style="81" customWidth="1"/>
    <col min="5890" max="5890" width="31.28515625" style="81" customWidth="1"/>
    <col min="5891" max="5891" width="6.140625" style="81" customWidth="1"/>
    <col min="5892" max="5892" width="14.85546875" style="81" customWidth="1"/>
    <col min="5893" max="5893" width="6.140625" style="81" customWidth="1"/>
    <col min="5894" max="5894" width="13.42578125" style="81" customWidth="1"/>
    <col min="5895" max="5895" width="6.140625" style="81" customWidth="1"/>
    <col min="5896" max="5896" width="11.85546875" style="81" bestFit="1" customWidth="1"/>
    <col min="5897" max="5898" width="7.7109375" style="81" customWidth="1"/>
    <col min="5899" max="5899" width="14.85546875" style="81" customWidth="1"/>
    <col min="5900" max="5901" width="11.42578125" style="81" customWidth="1"/>
    <col min="5902" max="6144" width="9.140625" style="81"/>
    <col min="6145" max="6145" width="5.28515625" style="81" customWidth="1"/>
    <col min="6146" max="6146" width="31.28515625" style="81" customWidth="1"/>
    <col min="6147" max="6147" width="6.140625" style="81" customWidth="1"/>
    <col min="6148" max="6148" width="14.85546875" style="81" customWidth="1"/>
    <col min="6149" max="6149" width="6.140625" style="81" customWidth="1"/>
    <col min="6150" max="6150" width="13.42578125" style="81" customWidth="1"/>
    <col min="6151" max="6151" width="6.140625" style="81" customWidth="1"/>
    <col min="6152" max="6152" width="11.85546875" style="81" bestFit="1" customWidth="1"/>
    <col min="6153" max="6154" width="7.7109375" style="81" customWidth="1"/>
    <col min="6155" max="6155" width="14.85546875" style="81" customWidth="1"/>
    <col min="6156" max="6157" width="11.42578125" style="81" customWidth="1"/>
    <col min="6158" max="6400" width="9.140625" style="81"/>
    <col min="6401" max="6401" width="5.28515625" style="81" customWidth="1"/>
    <col min="6402" max="6402" width="31.28515625" style="81" customWidth="1"/>
    <col min="6403" max="6403" width="6.140625" style="81" customWidth="1"/>
    <col min="6404" max="6404" width="14.85546875" style="81" customWidth="1"/>
    <col min="6405" max="6405" width="6.140625" style="81" customWidth="1"/>
    <col min="6406" max="6406" width="13.42578125" style="81" customWidth="1"/>
    <col min="6407" max="6407" width="6.140625" style="81" customWidth="1"/>
    <col min="6408" max="6408" width="11.85546875" style="81" bestFit="1" customWidth="1"/>
    <col min="6409" max="6410" width="7.7109375" style="81" customWidth="1"/>
    <col min="6411" max="6411" width="14.85546875" style="81" customWidth="1"/>
    <col min="6412" max="6413" width="11.42578125" style="81" customWidth="1"/>
    <col min="6414" max="6656" width="9.140625" style="81"/>
    <col min="6657" max="6657" width="5.28515625" style="81" customWidth="1"/>
    <col min="6658" max="6658" width="31.28515625" style="81" customWidth="1"/>
    <col min="6659" max="6659" width="6.140625" style="81" customWidth="1"/>
    <col min="6660" max="6660" width="14.85546875" style="81" customWidth="1"/>
    <col min="6661" max="6661" width="6.140625" style="81" customWidth="1"/>
    <col min="6662" max="6662" width="13.42578125" style="81" customWidth="1"/>
    <col min="6663" max="6663" width="6.140625" style="81" customWidth="1"/>
    <col min="6664" max="6664" width="11.85546875" style="81" bestFit="1" customWidth="1"/>
    <col min="6665" max="6666" width="7.7109375" style="81" customWidth="1"/>
    <col min="6667" max="6667" width="14.85546875" style="81" customWidth="1"/>
    <col min="6668" max="6669" width="11.42578125" style="81" customWidth="1"/>
    <col min="6670" max="6912" width="9.140625" style="81"/>
    <col min="6913" max="6913" width="5.28515625" style="81" customWidth="1"/>
    <col min="6914" max="6914" width="31.28515625" style="81" customWidth="1"/>
    <col min="6915" max="6915" width="6.140625" style="81" customWidth="1"/>
    <col min="6916" max="6916" width="14.85546875" style="81" customWidth="1"/>
    <col min="6917" max="6917" width="6.140625" style="81" customWidth="1"/>
    <col min="6918" max="6918" width="13.42578125" style="81" customWidth="1"/>
    <col min="6919" max="6919" width="6.140625" style="81" customWidth="1"/>
    <col min="6920" max="6920" width="11.85546875" style="81" bestFit="1" customWidth="1"/>
    <col min="6921" max="6922" width="7.7109375" style="81" customWidth="1"/>
    <col min="6923" max="6923" width="14.85546875" style="81" customWidth="1"/>
    <col min="6924" max="6925" width="11.42578125" style="81" customWidth="1"/>
    <col min="6926" max="7168" width="9.140625" style="81"/>
    <col min="7169" max="7169" width="5.28515625" style="81" customWidth="1"/>
    <col min="7170" max="7170" width="31.28515625" style="81" customWidth="1"/>
    <col min="7171" max="7171" width="6.140625" style="81" customWidth="1"/>
    <col min="7172" max="7172" width="14.85546875" style="81" customWidth="1"/>
    <col min="7173" max="7173" width="6.140625" style="81" customWidth="1"/>
    <col min="7174" max="7174" width="13.42578125" style="81" customWidth="1"/>
    <col min="7175" max="7175" width="6.140625" style="81" customWidth="1"/>
    <col min="7176" max="7176" width="11.85546875" style="81" bestFit="1" customWidth="1"/>
    <col min="7177" max="7178" width="7.7109375" style="81" customWidth="1"/>
    <col min="7179" max="7179" width="14.85546875" style="81" customWidth="1"/>
    <col min="7180" max="7181" width="11.42578125" style="81" customWidth="1"/>
    <col min="7182" max="7424" width="9.140625" style="81"/>
    <col min="7425" max="7425" width="5.28515625" style="81" customWidth="1"/>
    <col min="7426" max="7426" width="31.28515625" style="81" customWidth="1"/>
    <col min="7427" max="7427" width="6.140625" style="81" customWidth="1"/>
    <col min="7428" max="7428" width="14.85546875" style="81" customWidth="1"/>
    <col min="7429" max="7429" width="6.140625" style="81" customWidth="1"/>
    <col min="7430" max="7430" width="13.42578125" style="81" customWidth="1"/>
    <col min="7431" max="7431" width="6.140625" style="81" customWidth="1"/>
    <col min="7432" max="7432" width="11.85546875" style="81" bestFit="1" customWidth="1"/>
    <col min="7433" max="7434" width="7.7109375" style="81" customWidth="1"/>
    <col min="7435" max="7435" width="14.85546875" style="81" customWidth="1"/>
    <col min="7436" max="7437" width="11.42578125" style="81" customWidth="1"/>
    <col min="7438" max="7680" width="9.140625" style="81"/>
    <col min="7681" max="7681" width="5.28515625" style="81" customWidth="1"/>
    <col min="7682" max="7682" width="31.28515625" style="81" customWidth="1"/>
    <col min="7683" max="7683" width="6.140625" style="81" customWidth="1"/>
    <col min="7684" max="7684" width="14.85546875" style="81" customWidth="1"/>
    <col min="7685" max="7685" width="6.140625" style="81" customWidth="1"/>
    <col min="7686" max="7686" width="13.42578125" style="81" customWidth="1"/>
    <col min="7687" max="7687" width="6.140625" style="81" customWidth="1"/>
    <col min="7688" max="7688" width="11.85546875" style="81" bestFit="1" customWidth="1"/>
    <col min="7689" max="7690" width="7.7109375" style="81" customWidth="1"/>
    <col min="7691" max="7691" width="14.85546875" style="81" customWidth="1"/>
    <col min="7692" max="7693" width="11.42578125" style="81" customWidth="1"/>
    <col min="7694" max="7936" width="9.140625" style="81"/>
    <col min="7937" max="7937" width="5.28515625" style="81" customWidth="1"/>
    <col min="7938" max="7938" width="31.28515625" style="81" customWidth="1"/>
    <col min="7939" max="7939" width="6.140625" style="81" customWidth="1"/>
    <col min="7940" max="7940" width="14.85546875" style="81" customWidth="1"/>
    <col min="7941" max="7941" width="6.140625" style="81" customWidth="1"/>
    <col min="7942" max="7942" width="13.42578125" style="81" customWidth="1"/>
    <col min="7943" max="7943" width="6.140625" style="81" customWidth="1"/>
    <col min="7944" max="7944" width="11.85546875" style="81" bestFit="1" customWidth="1"/>
    <col min="7945" max="7946" width="7.7109375" style="81" customWidth="1"/>
    <col min="7947" max="7947" width="14.85546875" style="81" customWidth="1"/>
    <col min="7948" max="7949" width="11.42578125" style="81" customWidth="1"/>
    <col min="7950" max="8192" width="9.140625" style="81"/>
    <col min="8193" max="8193" width="5.28515625" style="81" customWidth="1"/>
    <col min="8194" max="8194" width="31.28515625" style="81" customWidth="1"/>
    <col min="8195" max="8195" width="6.140625" style="81" customWidth="1"/>
    <col min="8196" max="8196" width="14.85546875" style="81" customWidth="1"/>
    <col min="8197" max="8197" width="6.140625" style="81" customWidth="1"/>
    <col min="8198" max="8198" width="13.42578125" style="81" customWidth="1"/>
    <col min="8199" max="8199" width="6.140625" style="81" customWidth="1"/>
    <col min="8200" max="8200" width="11.85546875" style="81" bestFit="1" customWidth="1"/>
    <col min="8201" max="8202" width="7.7109375" style="81" customWidth="1"/>
    <col min="8203" max="8203" width="14.85546875" style="81" customWidth="1"/>
    <col min="8204" max="8205" width="11.42578125" style="81" customWidth="1"/>
    <col min="8206" max="8448" width="9.140625" style="81"/>
    <col min="8449" max="8449" width="5.28515625" style="81" customWidth="1"/>
    <col min="8450" max="8450" width="31.28515625" style="81" customWidth="1"/>
    <col min="8451" max="8451" width="6.140625" style="81" customWidth="1"/>
    <col min="8452" max="8452" width="14.85546875" style="81" customWidth="1"/>
    <col min="8453" max="8453" width="6.140625" style="81" customWidth="1"/>
    <col min="8454" max="8454" width="13.42578125" style="81" customWidth="1"/>
    <col min="8455" max="8455" width="6.140625" style="81" customWidth="1"/>
    <col min="8456" max="8456" width="11.85546875" style="81" bestFit="1" customWidth="1"/>
    <col min="8457" max="8458" width="7.7109375" style="81" customWidth="1"/>
    <col min="8459" max="8459" width="14.85546875" style="81" customWidth="1"/>
    <col min="8460" max="8461" width="11.42578125" style="81" customWidth="1"/>
    <col min="8462" max="8704" width="9.140625" style="81"/>
    <col min="8705" max="8705" width="5.28515625" style="81" customWidth="1"/>
    <col min="8706" max="8706" width="31.28515625" style="81" customWidth="1"/>
    <col min="8707" max="8707" width="6.140625" style="81" customWidth="1"/>
    <col min="8708" max="8708" width="14.85546875" style="81" customWidth="1"/>
    <col min="8709" max="8709" width="6.140625" style="81" customWidth="1"/>
    <col min="8710" max="8710" width="13.42578125" style="81" customWidth="1"/>
    <col min="8711" max="8711" width="6.140625" style="81" customWidth="1"/>
    <col min="8712" max="8712" width="11.85546875" style="81" bestFit="1" customWidth="1"/>
    <col min="8713" max="8714" width="7.7109375" style="81" customWidth="1"/>
    <col min="8715" max="8715" width="14.85546875" style="81" customWidth="1"/>
    <col min="8716" max="8717" width="11.42578125" style="81" customWidth="1"/>
    <col min="8718" max="8960" width="9.140625" style="81"/>
    <col min="8961" max="8961" width="5.28515625" style="81" customWidth="1"/>
    <col min="8962" max="8962" width="31.28515625" style="81" customWidth="1"/>
    <col min="8963" max="8963" width="6.140625" style="81" customWidth="1"/>
    <col min="8964" max="8964" width="14.85546875" style="81" customWidth="1"/>
    <col min="8965" max="8965" width="6.140625" style="81" customWidth="1"/>
    <col min="8966" max="8966" width="13.42578125" style="81" customWidth="1"/>
    <col min="8967" max="8967" width="6.140625" style="81" customWidth="1"/>
    <col min="8968" max="8968" width="11.85546875" style="81" bestFit="1" customWidth="1"/>
    <col min="8969" max="8970" width="7.7109375" style="81" customWidth="1"/>
    <col min="8971" max="8971" width="14.85546875" style="81" customWidth="1"/>
    <col min="8972" max="8973" width="11.42578125" style="81" customWidth="1"/>
    <col min="8974" max="9216" width="9.140625" style="81"/>
    <col min="9217" max="9217" width="5.28515625" style="81" customWidth="1"/>
    <col min="9218" max="9218" width="31.28515625" style="81" customWidth="1"/>
    <col min="9219" max="9219" width="6.140625" style="81" customWidth="1"/>
    <col min="9220" max="9220" width="14.85546875" style="81" customWidth="1"/>
    <col min="9221" max="9221" width="6.140625" style="81" customWidth="1"/>
    <col min="9222" max="9222" width="13.42578125" style="81" customWidth="1"/>
    <col min="9223" max="9223" width="6.140625" style="81" customWidth="1"/>
    <col min="9224" max="9224" width="11.85546875" style="81" bestFit="1" customWidth="1"/>
    <col min="9225" max="9226" width="7.7109375" style="81" customWidth="1"/>
    <col min="9227" max="9227" width="14.85546875" style="81" customWidth="1"/>
    <col min="9228" max="9229" width="11.42578125" style="81" customWidth="1"/>
    <col min="9230" max="9472" width="9.140625" style="81"/>
    <col min="9473" max="9473" width="5.28515625" style="81" customWidth="1"/>
    <col min="9474" max="9474" width="31.28515625" style="81" customWidth="1"/>
    <col min="9475" max="9475" width="6.140625" style="81" customWidth="1"/>
    <col min="9476" max="9476" width="14.85546875" style="81" customWidth="1"/>
    <col min="9477" max="9477" width="6.140625" style="81" customWidth="1"/>
    <col min="9478" max="9478" width="13.42578125" style="81" customWidth="1"/>
    <col min="9479" max="9479" width="6.140625" style="81" customWidth="1"/>
    <col min="9480" max="9480" width="11.85546875" style="81" bestFit="1" customWidth="1"/>
    <col min="9481" max="9482" width="7.7109375" style="81" customWidth="1"/>
    <col min="9483" max="9483" width="14.85546875" style="81" customWidth="1"/>
    <col min="9484" max="9485" width="11.42578125" style="81" customWidth="1"/>
    <col min="9486" max="9728" width="9.140625" style="81"/>
    <col min="9729" max="9729" width="5.28515625" style="81" customWidth="1"/>
    <col min="9730" max="9730" width="31.28515625" style="81" customWidth="1"/>
    <col min="9731" max="9731" width="6.140625" style="81" customWidth="1"/>
    <col min="9732" max="9732" width="14.85546875" style="81" customWidth="1"/>
    <col min="9733" max="9733" width="6.140625" style="81" customWidth="1"/>
    <col min="9734" max="9734" width="13.42578125" style="81" customWidth="1"/>
    <col min="9735" max="9735" width="6.140625" style="81" customWidth="1"/>
    <col min="9736" max="9736" width="11.85546875" style="81" bestFit="1" customWidth="1"/>
    <col min="9737" max="9738" width="7.7109375" style="81" customWidth="1"/>
    <col min="9739" max="9739" width="14.85546875" style="81" customWidth="1"/>
    <col min="9740" max="9741" width="11.42578125" style="81" customWidth="1"/>
    <col min="9742" max="9984" width="9.140625" style="81"/>
    <col min="9985" max="9985" width="5.28515625" style="81" customWidth="1"/>
    <col min="9986" max="9986" width="31.28515625" style="81" customWidth="1"/>
    <col min="9987" max="9987" width="6.140625" style="81" customWidth="1"/>
    <col min="9988" max="9988" width="14.85546875" style="81" customWidth="1"/>
    <col min="9989" max="9989" width="6.140625" style="81" customWidth="1"/>
    <col min="9990" max="9990" width="13.42578125" style="81" customWidth="1"/>
    <col min="9991" max="9991" width="6.140625" style="81" customWidth="1"/>
    <col min="9992" max="9992" width="11.85546875" style="81" bestFit="1" customWidth="1"/>
    <col min="9993" max="9994" width="7.7109375" style="81" customWidth="1"/>
    <col min="9995" max="9995" width="14.85546875" style="81" customWidth="1"/>
    <col min="9996" max="9997" width="11.42578125" style="81" customWidth="1"/>
    <col min="9998" max="10240" width="9.140625" style="81"/>
    <col min="10241" max="10241" width="5.28515625" style="81" customWidth="1"/>
    <col min="10242" max="10242" width="31.28515625" style="81" customWidth="1"/>
    <col min="10243" max="10243" width="6.140625" style="81" customWidth="1"/>
    <col min="10244" max="10244" width="14.85546875" style="81" customWidth="1"/>
    <col min="10245" max="10245" width="6.140625" style="81" customWidth="1"/>
    <col min="10246" max="10246" width="13.42578125" style="81" customWidth="1"/>
    <col min="10247" max="10247" width="6.140625" style="81" customWidth="1"/>
    <col min="10248" max="10248" width="11.85546875" style="81" bestFit="1" customWidth="1"/>
    <col min="10249" max="10250" width="7.7109375" style="81" customWidth="1"/>
    <col min="10251" max="10251" width="14.85546875" style="81" customWidth="1"/>
    <col min="10252" max="10253" width="11.42578125" style="81" customWidth="1"/>
    <col min="10254" max="10496" width="9.140625" style="81"/>
    <col min="10497" max="10497" width="5.28515625" style="81" customWidth="1"/>
    <col min="10498" max="10498" width="31.28515625" style="81" customWidth="1"/>
    <col min="10499" max="10499" width="6.140625" style="81" customWidth="1"/>
    <col min="10500" max="10500" width="14.85546875" style="81" customWidth="1"/>
    <col min="10501" max="10501" width="6.140625" style="81" customWidth="1"/>
    <col min="10502" max="10502" width="13.42578125" style="81" customWidth="1"/>
    <col min="10503" max="10503" width="6.140625" style="81" customWidth="1"/>
    <col min="10504" max="10504" width="11.85546875" style="81" bestFit="1" customWidth="1"/>
    <col min="10505" max="10506" width="7.7109375" style="81" customWidth="1"/>
    <col min="10507" max="10507" width="14.85546875" style="81" customWidth="1"/>
    <col min="10508" max="10509" width="11.42578125" style="81" customWidth="1"/>
    <col min="10510" max="10752" width="9.140625" style="81"/>
    <col min="10753" max="10753" width="5.28515625" style="81" customWidth="1"/>
    <col min="10754" max="10754" width="31.28515625" style="81" customWidth="1"/>
    <col min="10755" max="10755" width="6.140625" style="81" customWidth="1"/>
    <col min="10756" max="10756" width="14.85546875" style="81" customWidth="1"/>
    <col min="10757" max="10757" width="6.140625" style="81" customWidth="1"/>
    <col min="10758" max="10758" width="13.42578125" style="81" customWidth="1"/>
    <col min="10759" max="10759" width="6.140625" style="81" customWidth="1"/>
    <col min="10760" max="10760" width="11.85546875" style="81" bestFit="1" customWidth="1"/>
    <col min="10761" max="10762" width="7.7109375" style="81" customWidth="1"/>
    <col min="10763" max="10763" width="14.85546875" style="81" customWidth="1"/>
    <col min="10764" max="10765" width="11.42578125" style="81" customWidth="1"/>
    <col min="10766" max="11008" width="9.140625" style="81"/>
    <col min="11009" max="11009" width="5.28515625" style="81" customWidth="1"/>
    <col min="11010" max="11010" width="31.28515625" style="81" customWidth="1"/>
    <col min="11011" max="11011" width="6.140625" style="81" customWidth="1"/>
    <col min="11012" max="11012" width="14.85546875" style="81" customWidth="1"/>
    <col min="11013" max="11013" width="6.140625" style="81" customWidth="1"/>
    <col min="11014" max="11014" width="13.42578125" style="81" customWidth="1"/>
    <col min="11015" max="11015" width="6.140625" style="81" customWidth="1"/>
    <col min="11016" max="11016" width="11.85546875" style="81" bestFit="1" customWidth="1"/>
    <col min="11017" max="11018" width="7.7109375" style="81" customWidth="1"/>
    <col min="11019" max="11019" width="14.85546875" style="81" customWidth="1"/>
    <col min="11020" max="11021" width="11.42578125" style="81" customWidth="1"/>
    <col min="11022" max="11264" width="9.140625" style="81"/>
    <col min="11265" max="11265" width="5.28515625" style="81" customWidth="1"/>
    <col min="11266" max="11266" width="31.28515625" style="81" customWidth="1"/>
    <col min="11267" max="11267" width="6.140625" style="81" customWidth="1"/>
    <col min="11268" max="11268" width="14.85546875" style="81" customWidth="1"/>
    <col min="11269" max="11269" width="6.140625" style="81" customWidth="1"/>
    <col min="11270" max="11270" width="13.42578125" style="81" customWidth="1"/>
    <col min="11271" max="11271" width="6.140625" style="81" customWidth="1"/>
    <col min="11272" max="11272" width="11.85546875" style="81" bestFit="1" customWidth="1"/>
    <col min="11273" max="11274" width="7.7109375" style="81" customWidth="1"/>
    <col min="11275" max="11275" width="14.85546875" style="81" customWidth="1"/>
    <col min="11276" max="11277" width="11.42578125" style="81" customWidth="1"/>
    <col min="11278" max="11520" width="9.140625" style="81"/>
    <col min="11521" max="11521" width="5.28515625" style="81" customWidth="1"/>
    <col min="11522" max="11522" width="31.28515625" style="81" customWidth="1"/>
    <col min="11523" max="11523" width="6.140625" style="81" customWidth="1"/>
    <col min="11524" max="11524" width="14.85546875" style="81" customWidth="1"/>
    <col min="11525" max="11525" width="6.140625" style="81" customWidth="1"/>
    <col min="11526" max="11526" width="13.42578125" style="81" customWidth="1"/>
    <col min="11527" max="11527" width="6.140625" style="81" customWidth="1"/>
    <col min="11528" max="11528" width="11.85546875" style="81" bestFit="1" customWidth="1"/>
    <col min="11529" max="11530" width="7.7109375" style="81" customWidth="1"/>
    <col min="11531" max="11531" width="14.85546875" style="81" customWidth="1"/>
    <col min="11532" max="11533" width="11.42578125" style="81" customWidth="1"/>
    <col min="11534" max="11776" width="9.140625" style="81"/>
    <col min="11777" max="11777" width="5.28515625" style="81" customWidth="1"/>
    <col min="11778" max="11778" width="31.28515625" style="81" customWidth="1"/>
    <col min="11779" max="11779" width="6.140625" style="81" customWidth="1"/>
    <col min="11780" max="11780" width="14.85546875" style="81" customWidth="1"/>
    <col min="11781" max="11781" width="6.140625" style="81" customWidth="1"/>
    <col min="11782" max="11782" width="13.42578125" style="81" customWidth="1"/>
    <col min="11783" max="11783" width="6.140625" style="81" customWidth="1"/>
    <col min="11784" max="11784" width="11.85546875" style="81" bestFit="1" customWidth="1"/>
    <col min="11785" max="11786" width="7.7109375" style="81" customWidth="1"/>
    <col min="11787" max="11787" width="14.85546875" style="81" customWidth="1"/>
    <col min="11788" max="11789" width="11.42578125" style="81" customWidth="1"/>
    <col min="11790" max="12032" width="9.140625" style="81"/>
    <col min="12033" max="12033" width="5.28515625" style="81" customWidth="1"/>
    <col min="12034" max="12034" width="31.28515625" style="81" customWidth="1"/>
    <col min="12035" max="12035" width="6.140625" style="81" customWidth="1"/>
    <col min="12036" max="12036" width="14.85546875" style="81" customWidth="1"/>
    <col min="12037" max="12037" width="6.140625" style="81" customWidth="1"/>
    <col min="12038" max="12038" width="13.42578125" style="81" customWidth="1"/>
    <col min="12039" max="12039" width="6.140625" style="81" customWidth="1"/>
    <col min="12040" max="12040" width="11.85546875" style="81" bestFit="1" customWidth="1"/>
    <col min="12041" max="12042" width="7.7109375" style="81" customWidth="1"/>
    <col min="12043" max="12043" width="14.85546875" style="81" customWidth="1"/>
    <col min="12044" max="12045" width="11.42578125" style="81" customWidth="1"/>
    <col min="12046" max="12288" width="9.140625" style="81"/>
    <col min="12289" max="12289" width="5.28515625" style="81" customWidth="1"/>
    <col min="12290" max="12290" width="31.28515625" style="81" customWidth="1"/>
    <col min="12291" max="12291" width="6.140625" style="81" customWidth="1"/>
    <col min="12292" max="12292" width="14.85546875" style="81" customWidth="1"/>
    <col min="12293" max="12293" width="6.140625" style="81" customWidth="1"/>
    <col min="12294" max="12294" width="13.42578125" style="81" customWidth="1"/>
    <col min="12295" max="12295" width="6.140625" style="81" customWidth="1"/>
    <col min="12296" max="12296" width="11.85546875" style="81" bestFit="1" customWidth="1"/>
    <col min="12297" max="12298" width="7.7109375" style="81" customWidth="1"/>
    <col min="12299" max="12299" width="14.85546875" style="81" customWidth="1"/>
    <col min="12300" max="12301" width="11.42578125" style="81" customWidth="1"/>
    <col min="12302" max="12544" width="9.140625" style="81"/>
    <col min="12545" max="12545" width="5.28515625" style="81" customWidth="1"/>
    <col min="12546" max="12546" width="31.28515625" style="81" customWidth="1"/>
    <col min="12547" max="12547" width="6.140625" style="81" customWidth="1"/>
    <col min="12548" max="12548" width="14.85546875" style="81" customWidth="1"/>
    <col min="12549" max="12549" width="6.140625" style="81" customWidth="1"/>
    <col min="12550" max="12550" width="13.42578125" style="81" customWidth="1"/>
    <col min="12551" max="12551" width="6.140625" style="81" customWidth="1"/>
    <col min="12552" max="12552" width="11.85546875" style="81" bestFit="1" customWidth="1"/>
    <col min="12553" max="12554" width="7.7109375" style="81" customWidth="1"/>
    <col min="12555" max="12555" width="14.85546875" style="81" customWidth="1"/>
    <col min="12556" max="12557" width="11.42578125" style="81" customWidth="1"/>
    <col min="12558" max="12800" width="9.140625" style="81"/>
    <col min="12801" max="12801" width="5.28515625" style="81" customWidth="1"/>
    <col min="12802" max="12802" width="31.28515625" style="81" customWidth="1"/>
    <col min="12803" max="12803" width="6.140625" style="81" customWidth="1"/>
    <col min="12804" max="12804" width="14.85546875" style="81" customWidth="1"/>
    <col min="12805" max="12805" width="6.140625" style="81" customWidth="1"/>
    <col min="12806" max="12806" width="13.42578125" style="81" customWidth="1"/>
    <col min="12807" max="12807" width="6.140625" style="81" customWidth="1"/>
    <col min="12808" max="12808" width="11.85546875" style="81" bestFit="1" customWidth="1"/>
    <col min="12809" max="12810" width="7.7109375" style="81" customWidth="1"/>
    <col min="12811" max="12811" width="14.85546875" style="81" customWidth="1"/>
    <col min="12812" max="12813" width="11.42578125" style="81" customWidth="1"/>
    <col min="12814" max="13056" width="9.140625" style="81"/>
    <col min="13057" max="13057" width="5.28515625" style="81" customWidth="1"/>
    <col min="13058" max="13058" width="31.28515625" style="81" customWidth="1"/>
    <col min="13059" max="13059" width="6.140625" style="81" customWidth="1"/>
    <col min="13060" max="13060" width="14.85546875" style="81" customWidth="1"/>
    <col min="13061" max="13061" width="6.140625" style="81" customWidth="1"/>
    <col min="13062" max="13062" width="13.42578125" style="81" customWidth="1"/>
    <col min="13063" max="13063" width="6.140625" style="81" customWidth="1"/>
    <col min="13064" max="13064" width="11.85546875" style="81" bestFit="1" customWidth="1"/>
    <col min="13065" max="13066" width="7.7109375" style="81" customWidth="1"/>
    <col min="13067" max="13067" width="14.85546875" style="81" customWidth="1"/>
    <col min="13068" max="13069" width="11.42578125" style="81" customWidth="1"/>
    <col min="13070" max="13312" width="9.140625" style="81"/>
    <col min="13313" max="13313" width="5.28515625" style="81" customWidth="1"/>
    <col min="13314" max="13314" width="31.28515625" style="81" customWidth="1"/>
    <col min="13315" max="13315" width="6.140625" style="81" customWidth="1"/>
    <col min="13316" max="13316" width="14.85546875" style="81" customWidth="1"/>
    <col min="13317" max="13317" width="6.140625" style="81" customWidth="1"/>
    <col min="13318" max="13318" width="13.42578125" style="81" customWidth="1"/>
    <col min="13319" max="13319" width="6.140625" style="81" customWidth="1"/>
    <col min="13320" max="13320" width="11.85546875" style="81" bestFit="1" customWidth="1"/>
    <col min="13321" max="13322" width="7.7109375" style="81" customWidth="1"/>
    <col min="13323" max="13323" width="14.85546875" style="81" customWidth="1"/>
    <col min="13324" max="13325" width="11.42578125" style="81" customWidth="1"/>
    <col min="13326" max="13568" width="9.140625" style="81"/>
    <col min="13569" max="13569" width="5.28515625" style="81" customWidth="1"/>
    <col min="13570" max="13570" width="31.28515625" style="81" customWidth="1"/>
    <col min="13571" max="13571" width="6.140625" style="81" customWidth="1"/>
    <col min="13572" max="13572" width="14.85546875" style="81" customWidth="1"/>
    <col min="13573" max="13573" width="6.140625" style="81" customWidth="1"/>
    <col min="13574" max="13574" width="13.42578125" style="81" customWidth="1"/>
    <col min="13575" max="13575" width="6.140625" style="81" customWidth="1"/>
    <col min="13576" max="13576" width="11.85546875" style="81" bestFit="1" customWidth="1"/>
    <col min="13577" max="13578" width="7.7109375" style="81" customWidth="1"/>
    <col min="13579" max="13579" width="14.85546875" style="81" customWidth="1"/>
    <col min="13580" max="13581" width="11.42578125" style="81" customWidth="1"/>
    <col min="13582" max="13824" width="9.140625" style="81"/>
    <col min="13825" max="13825" width="5.28515625" style="81" customWidth="1"/>
    <col min="13826" max="13826" width="31.28515625" style="81" customWidth="1"/>
    <col min="13827" max="13827" width="6.140625" style="81" customWidth="1"/>
    <col min="13828" max="13828" width="14.85546875" style="81" customWidth="1"/>
    <col min="13829" max="13829" width="6.140625" style="81" customWidth="1"/>
    <col min="13830" max="13830" width="13.42578125" style="81" customWidth="1"/>
    <col min="13831" max="13831" width="6.140625" style="81" customWidth="1"/>
    <col min="13832" max="13832" width="11.85546875" style="81" bestFit="1" customWidth="1"/>
    <col min="13833" max="13834" width="7.7109375" style="81" customWidth="1"/>
    <col min="13835" max="13835" width="14.85546875" style="81" customWidth="1"/>
    <col min="13836" max="13837" width="11.42578125" style="81" customWidth="1"/>
    <col min="13838" max="14080" width="9.140625" style="81"/>
    <col min="14081" max="14081" width="5.28515625" style="81" customWidth="1"/>
    <col min="14082" max="14082" width="31.28515625" style="81" customWidth="1"/>
    <col min="14083" max="14083" width="6.140625" style="81" customWidth="1"/>
    <col min="14084" max="14084" width="14.85546875" style="81" customWidth="1"/>
    <col min="14085" max="14085" width="6.140625" style="81" customWidth="1"/>
    <col min="14086" max="14086" width="13.42578125" style="81" customWidth="1"/>
    <col min="14087" max="14087" width="6.140625" style="81" customWidth="1"/>
    <col min="14088" max="14088" width="11.85546875" style="81" bestFit="1" customWidth="1"/>
    <col min="14089" max="14090" width="7.7109375" style="81" customWidth="1"/>
    <col min="14091" max="14091" width="14.85546875" style="81" customWidth="1"/>
    <col min="14092" max="14093" width="11.42578125" style="81" customWidth="1"/>
    <col min="14094" max="14336" width="9.140625" style="81"/>
    <col min="14337" max="14337" width="5.28515625" style="81" customWidth="1"/>
    <col min="14338" max="14338" width="31.28515625" style="81" customWidth="1"/>
    <col min="14339" max="14339" width="6.140625" style="81" customWidth="1"/>
    <col min="14340" max="14340" width="14.85546875" style="81" customWidth="1"/>
    <col min="14341" max="14341" width="6.140625" style="81" customWidth="1"/>
    <col min="14342" max="14342" width="13.42578125" style="81" customWidth="1"/>
    <col min="14343" max="14343" width="6.140625" style="81" customWidth="1"/>
    <col min="14344" max="14344" width="11.85546875" style="81" bestFit="1" customWidth="1"/>
    <col min="14345" max="14346" width="7.7109375" style="81" customWidth="1"/>
    <col min="14347" max="14347" width="14.85546875" style="81" customWidth="1"/>
    <col min="14348" max="14349" width="11.42578125" style="81" customWidth="1"/>
    <col min="14350" max="14592" width="9.140625" style="81"/>
    <col min="14593" max="14593" width="5.28515625" style="81" customWidth="1"/>
    <col min="14594" max="14594" width="31.28515625" style="81" customWidth="1"/>
    <col min="14595" max="14595" width="6.140625" style="81" customWidth="1"/>
    <col min="14596" max="14596" width="14.85546875" style="81" customWidth="1"/>
    <col min="14597" max="14597" width="6.140625" style="81" customWidth="1"/>
    <col min="14598" max="14598" width="13.42578125" style="81" customWidth="1"/>
    <col min="14599" max="14599" width="6.140625" style="81" customWidth="1"/>
    <col min="14600" max="14600" width="11.85546875" style="81" bestFit="1" customWidth="1"/>
    <col min="14601" max="14602" width="7.7109375" style="81" customWidth="1"/>
    <col min="14603" max="14603" width="14.85546875" style="81" customWidth="1"/>
    <col min="14604" max="14605" width="11.42578125" style="81" customWidth="1"/>
    <col min="14606" max="14848" width="9.140625" style="81"/>
    <col min="14849" max="14849" width="5.28515625" style="81" customWidth="1"/>
    <col min="14850" max="14850" width="31.28515625" style="81" customWidth="1"/>
    <col min="14851" max="14851" width="6.140625" style="81" customWidth="1"/>
    <col min="14852" max="14852" width="14.85546875" style="81" customWidth="1"/>
    <col min="14853" max="14853" width="6.140625" style="81" customWidth="1"/>
    <col min="14854" max="14854" width="13.42578125" style="81" customWidth="1"/>
    <col min="14855" max="14855" width="6.140625" style="81" customWidth="1"/>
    <col min="14856" max="14856" width="11.85546875" style="81" bestFit="1" customWidth="1"/>
    <col min="14857" max="14858" width="7.7109375" style="81" customWidth="1"/>
    <col min="14859" max="14859" width="14.85546875" style="81" customWidth="1"/>
    <col min="14860" max="14861" width="11.42578125" style="81" customWidth="1"/>
    <col min="14862" max="15104" width="9.140625" style="81"/>
    <col min="15105" max="15105" width="5.28515625" style="81" customWidth="1"/>
    <col min="15106" max="15106" width="31.28515625" style="81" customWidth="1"/>
    <col min="15107" max="15107" width="6.140625" style="81" customWidth="1"/>
    <col min="15108" max="15108" width="14.85546875" style="81" customWidth="1"/>
    <col min="15109" max="15109" width="6.140625" style="81" customWidth="1"/>
    <col min="15110" max="15110" width="13.42578125" style="81" customWidth="1"/>
    <col min="15111" max="15111" width="6.140625" style="81" customWidth="1"/>
    <col min="15112" max="15112" width="11.85546875" style="81" bestFit="1" customWidth="1"/>
    <col min="15113" max="15114" width="7.7109375" style="81" customWidth="1"/>
    <col min="15115" max="15115" width="14.85546875" style="81" customWidth="1"/>
    <col min="15116" max="15117" width="11.42578125" style="81" customWidth="1"/>
    <col min="15118" max="15360" width="9.140625" style="81"/>
    <col min="15361" max="15361" width="5.28515625" style="81" customWidth="1"/>
    <col min="15362" max="15362" width="31.28515625" style="81" customWidth="1"/>
    <col min="15363" max="15363" width="6.140625" style="81" customWidth="1"/>
    <col min="15364" max="15364" width="14.85546875" style="81" customWidth="1"/>
    <col min="15365" max="15365" width="6.140625" style="81" customWidth="1"/>
    <col min="15366" max="15366" width="13.42578125" style="81" customWidth="1"/>
    <col min="15367" max="15367" width="6.140625" style="81" customWidth="1"/>
    <col min="15368" max="15368" width="11.85546875" style="81" bestFit="1" customWidth="1"/>
    <col min="15369" max="15370" width="7.7109375" style="81" customWidth="1"/>
    <col min="15371" max="15371" width="14.85546875" style="81" customWidth="1"/>
    <col min="15372" max="15373" width="11.42578125" style="81" customWidth="1"/>
    <col min="15374" max="15616" width="9.140625" style="81"/>
    <col min="15617" max="15617" width="5.28515625" style="81" customWidth="1"/>
    <col min="15618" max="15618" width="31.28515625" style="81" customWidth="1"/>
    <col min="15619" max="15619" width="6.140625" style="81" customWidth="1"/>
    <col min="15620" max="15620" width="14.85546875" style="81" customWidth="1"/>
    <col min="15621" max="15621" width="6.140625" style="81" customWidth="1"/>
    <col min="15622" max="15622" width="13.42578125" style="81" customWidth="1"/>
    <col min="15623" max="15623" width="6.140625" style="81" customWidth="1"/>
    <col min="15624" max="15624" width="11.85546875" style="81" bestFit="1" customWidth="1"/>
    <col min="15625" max="15626" width="7.7109375" style="81" customWidth="1"/>
    <col min="15627" max="15627" width="14.85546875" style="81" customWidth="1"/>
    <col min="15628" max="15629" width="11.42578125" style="81" customWidth="1"/>
    <col min="15630" max="15872" width="9.140625" style="81"/>
    <col min="15873" max="15873" width="5.28515625" style="81" customWidth="1"/>
    <col min="15874" max="15874" width="31.28515625" style="81" customWidth="1"/>
    <col min="15875" max="15875" width="6.140625" style="81" customWidth="1"/>
    <col min="15876" max="15876" width="14.85546875" style="81" customWidth="1"/>
    <col min="15877" max="15877" width="6.140625" style="81" customWidth="1"/>
    <col min="15878" max="15878" width="13.42578125" style="81" customWidth="1"/>
    <col min="15879" max="15879" width="6.140625" style="81" customWidth="1"/>
    <col min="15880" max="15880" width="11.85546875" style="81" bestFit="1" customWidth="1"/>
    <col min="15881" max="15882" width="7.7109375" style="81" customWidth="1"/>
    <col min="15883" max="15883" width="14.85546875" style="81" customWidth="1"/>
    <col min="15884" max="15885" width="11.42578125" style="81" customWidth="1"/>
    <col min="15886" max="16128" width="9.140625" style="81"/>
    <col min="16129" max="16129" width="5.28515625" style="81" customWidth="1"/>
    <col min="16130" max="16130" width="31.28515625" style="81" customWidth="1"/>
    <col min="16131" max="16131" width="6.140625" style="81" customWidth="1"/>
    <col min="16132" max="16132" width="14.85546875" style="81" customWidth="1"/>
    <col min="16133" max="16133" width="6.140625" style="81" customWidth="1"/>
    <col min="16134" max="16134" width="13.42578125" style="81" customWidth="1"/>
    <col min="16135" max="16135" width="6.140625" style="81" customWidth="1"/>
    <col min="16136" max="16136" width="11.85546875" style="81" bestFit="1" customWidth="1"/>
    <col min="16137" max="16138" width="7.7109375" style="81" customWidth="1"/>
    <col min="16139" max="16139" width="14.85546875" style="81" customWidth="1"/>
    <col min="16140" max="16141" width="11.42578125" style="81" customWidth="1"/>
    <col min="16142" max="16384" width="9.140625" style="81"/>
  </cols>
  <sheetData>
    <row r="1" spans="1:13" ht="16.5" customHeight="1" x14ac:dyDescent="0.2">
      <c r="L1" s="759" t="s">
        <v>403</v>
      </c>
      <c r="M1" s="759"/>
    </row>
    <row r="2" spans="1:13" ht="15.75" customHeight="1" x14ac:dyDescent="0.2">
      <c r="A2" s="798" t="s">
        <v>573</v>
      </c>
      <c r="B2" s="798"/>
      <c r="C2" s="798"/>
      <c r="D2" s="798"/>
      <c r="E2" s="798"/>
      <c r="F2" s="798"/>
      <c r="G2" s="798"/>
      <c r="H2" s="798"/>
      <c r="I2" s="798"/>
      <c r="J2" s="798"/>
      <c r="K2" s="798"/>
      <c r="L2" s="798"/>
      <c r="M2" s="798"/>
    </row>
    <row r="3" spans="1:13" ht="15.75" customHeight="1" x14ac:dyDescent="0.2">
      <c r="A3" s="798" t="s">
        <v>684</v>
      </c>
      <c r="B3" s="798"/>
      <c r="C3" s="798"/>
      <c r="D3" s="798"/>
      <c r="E3" s="798"/>
      <c r="F3" s="798"/>
      <c r="G3" s="798"/>
      <c r="H3" s="798"/>
      <c r="I3" s="798"/>
      <c r="J3" s="798"/>
      <c r="K3" s="798"/>
      <c r="L3" s="798"/>
      <c r="M3" s="798"/>
    </row>
    <row r="4" spans="1:13" ht="16.5" thickBot="1" x14ac:dyDescent="0.25">
      <c r="A4" s="82"/>
      <c r="B4" s="82"/>
      <c r="C4" s="82"/>
      <c r="D4" s="82"/>
      <c r="E4" s="82"/>
      <c r="F4" s="82"/>
      <c r="G4" s="82"/>
      <c r="H4" s="82"/>
      <c r="I4" s="82"/>
      <c r="J4" s="82"/>
      <c r="K4" s="82"/>
      <c r="L4" s="82"/>
      <c r="M4" s="83"/>
    </row>
    <row r="5" spans="1:13" ht="27.75" customHeight="1" x14ac:dyDescent="0.2">
      <c r="A5" s="799" t="s">
        <v>2</v>
      </c>
      <c r="B5" s="801" t="s">
        <v>3</v>
      </c>
      <c r="C5" s="803" t="s">
        <v>4</v>
      </c>
      <c r="D5" s="804"/>
      <c r="E5" s="803" t="s">
        <v>5</v>
      </c>
      <c r="F5" s="804"/>
      <c r="G5" s="803" t="s">
        <v>6</v>
      </c>
      <c r="H5" s="804"/>
      <c r="I5" s="805" t="s">
        <v>7</v>
      </c>
      <c r="J5" s="805" t="s">
        <v>8</v>
      </c>
      <c r="K5" s="794" t="s">
        <v>9</v>
      </c>
      <c r="L5" s="794" t="s">
        <v>10</v>
      </c>
      <c r="M5" s="796" t="s">
        <v>11</v>
      </c>
    </row>
    <row r="6" spans="1:13" ht="27.75" customHeight="1" thickBot="1" x14ac:dyDescent="0.25">
      <c r="A6" s="800"/>
      <c r="B6" s="802"/>
      <c r="C6" s="352" t="s">
        <v>12</v>
      </c>
      <c r="D6" s="353" t="s">
        <v>13</v>
      </c>
      <c r="E6" s="352" t="s">
        <v>12</v>
      </c>
      <c r="F6" s="353" t="s">
        <v>13</v>
      </c>
      <c r="G6" s="352" t="s">
        <v>12</v>
      </c>
      <c r="H6" s="353" t="s">
        <v>13</v>
      </c>
      <c r="I6" s="806"/>
      <c r="J6" s="806"/>
      <c r="K6" s="795"/>
      <c r="L6" s="795"/>
      <c r="M6" s="797"/>
    </row>
    <row r="7" spans="1:13" s="86" customFormat="1" ht="22.5" x14ac:dyDescent="0.2">
      <c r="A7" s="348">
        <v>1</v>
      </c>
      <c r="B7" s="49">
        <v>2</v>
      </c>
      <c r="C7" s="49">
        <v>3</v>
      </c>
      <c r="D7" s="49">
        <v>4</v>
      </c>
      <c r="E7" s="49">
        <v>5</v>
      </c>
      <c r="F7" s="49">
        <v>6</v>
      </c>
      <c r="G7" s="49">
        <v>7</v>
      </c>
      <c r="H7" s="49">
        <v>8</v>
      </c>
      <c r="I7" s="84">
        <v>9</v>
      </c>
      <c r="J7" s="84" t="s">
        <v>14</v>
      </c>
      <c r="K7" s="85" t="s">
        <v>15</v>
      </c>
      <c r="L7" s="84">
        <v>12</v>
      </c>
      <c r="M7" s="354">
        <v>13</v>
      </c>
    </row>
    <row r="8" spans="1:13" ht="22.5" x14ac:dyDescent="0.2">
      <c r="A8" s="683" t="s">
        <v>16</v>
      </c>
      <c r="B8" s="695" t="s">
        <v>17</v>
      </c>
      <c r="C8" s="50">
        <v>29</v>
      </c>
      <c r="D8" s="51">
        <v>809862.47</v>
      </c>
      <c r="E8" s="50">
        <v>6</v>
      </c>
      <c r="F8" s="51">
        <v>32943.919999999998</v>
      </c>
      <c r="G8" s="50">
        <v>11</v>
      </c>
      <c r="H8" s="51">
        <v>-77050.330000000016</v>
      </c>
      <c r="I8" s="474">
        <v>0</v>
      </c>
      <c r="J8" s="50">
        <v>46</v>
      </c>
      <c r="K8" s="51">
        <v>765756.06</v>
      </c>
      <c r="L8" s="470">
        <v>0.21137093561672821</v>
      </c>
      <c r="M8" s="470">
        <v>0.83424011606819004</v>
      </c>
    </row>
    <row r="9" spans="1:13" x14ac:dyDescent="0.2">
      <c r="A9" s="684" t="s">
        <v>18</v>
      </c>
      <c r="B9" s="696" t="s">
        <v>19</v>
      </c>
      <c r="C9" s="53">
        <v>13</v>
      </c>
      <c r="D9" s="54">
        <v>909979.32000000007</v>
      </c>
      <c r="E9" s="53">
        <v>1</v>
      </c>
      <c r="F9" s="54">
        <v>29392</v>
      </c>
      <c r="G9" s="53"/>
      <c r="H9" s="54"/>
      <c r="I9" s="475">
        <v>0</v>
      </c>
      <c r="J9" s="53">
        <v>14</v>
      </c>
      <c r="K9" s="54">
        <v>939371.32000000007</v>
      </c>
      <c r="L9" s="471">
        <v>0.25929379494550914</v>
      </c>
      <c r="M9" s="471">
        <v>0.25389916575988392</v>
      </c>
    </row>
    <row r="10" spans="1:13" ht="22.5" x14ac:dyDescent="0.2">
      <c r="A10" s="683" t="s">
        <v>20</v>
      </c>
      <c r="B10" s="695" t="s">
        <v>21</v>
      </c>
      <c r="C10" s="50">
        <v>20</v>
      </c>
      <c r="D10" s="51">
        <v>363369.3</v>
      </c>
      <c r="E10" s="50"/>
      <c r="F10" s="51"/>
      <c r="G10" s="50"/>
      <c r="H10" s="51"/>
      <c r="I10" s="474">
        <v>0</v>
      </c>
      <c r="J10" s="50">
        <v>20</v>
      </c>
      <c r="K10" s="51">
        <v>363369.3</v>
      </c>
      <c r="L10" s="470">
        <v>0.10030049114517696</v>
      </c>
      <c r="M10" s="470">
        <v>0.36271309394269136</v>
      </c>
    </row>
    <row r="11" spans="1:13" ht="22.5" x14ac:dyDescent="0.2">
      <c r="A11" s="684" t="s">
        <v>24</v>
      </c>
      <c r="B11" s="696" t="s">
        <v>25</v>
      </c>
      <c r="C11" s="53"/>
      <c r="D11" s="54"/>
      <c r="E11" s="53"/>
      <c r="F11" s="54"/>
      <c r="G11" s="53"/>
      <c r="H11" s="54"/>
      <c r="I11" s="475">
        <v>2</v>
      </c>
      <c r="J11" s="53">
        <v>2</v>
      </c>
      <c r="K11" s="54">
        <v>0</v>
      </c>
      <c r="L11" s="471">
        <v>0</v>
      </c>
      <c r="M11" s="471">
        <v>3.6271309394269133E-2</v>
      </c>
    </row>
    <row r="12" spans="1:13" ht="22.5" x14ac:dyDescent="0.2">
      <c r="A12" s="683" t="s">
        <v>26</v>
      </c>
      <c r="B12" s="695" t="s">
        <v>27</v>
      </c>
      <c r="C12" s="50">
        <v>95</v>
      </c>
      <c r="D12" s="51">
        <v>12466675.620000001</v>
      </c>
      <c r="E12" s="50"/>
      <c r="F12" s="51"/>
      <c r="G12" s="50">
        <v>2</v>
      </c>
      <c r="H12" s="51">
        <v>-168093</v>
      </c>
      <c r="I12" s="474">
        <v>0</v>
      </c>
      <c r="J12" s="50">
        <v>97</v>
      </c>
      <c r="K12" s="51">
        <v>12298582.620000001</v>
      </c>
      <c r="L12" s="470">
        <v>3.3947663635192549</v>
      </c>
      <c r="M12" s="470">
        <v>1.7591585056220529</v>
      </c>
    </row>
    <row r="13" spans="1:13" x14ac:dyDescent="0.2">
      <c r="A13" s="684" t="s">
        <v>28</v>
      </c>
      <c r="B13" s="696" t="s">
        <v>29</v>
      </c>
      <c r="C13" s="53">
        <v>87</v>
      </c>
      <c r="D13" s="54">
        <v>10249768.330000002</v>
      </c>
      <c r="E13" s="53">
        <v>1</v>
      </c>
      <c r="F13" s="54">
        <v>45552</v>
      </c>
      <c r="G13" s="53">
        <v>3</v>
      </c>
      <c r="H13" s="54">
        <v>-151999</v>
      </c>
      <c r="I13" s="475">
        <v>2</v>
      </c>
      <c r="J13" s="53">
        <v>93</v>
      </c>
      <c r="K13" s="54">
        <v>10143321.330000002</v>
      </c>
      <c r="L13" s="471">
        <v>2.7998515869181846</v>
      </c>
      <c r="M13" s="471">
        <v>1.6866158868335146</v>
      </c>
    </row>
    <row r="14" spans="1:13" x14ac:dyDescent="0.2">
      <c r="A14" s="683" t="s">
        <v>30</v>
      </c>
      <c r="B14" s="695" t="s">
        <v>31</v>
      </c>
      <c r="C14" s="50">
        <v>2</v>
      </c>
      <c r="D14" s="51">
        <v>308990</v>
      </c>
      <c r="E14" s="50">
        <v>1</v>
      </c>
      <c r="F14" s="51">
        <v>25181.74</v>
      </c>
      <c r="G14" s="50"/>
      <c r="H14" s="51"/>
      <c r="I14" s="474">
        <v>0</v>
      </c>
      <c r="J14" s="50">
        <v>3</v>
      </c>
      <c r="K14" s="51">
        <v>334171.74</v>
      </c>
      <c r="L14" s="470">
        <v>9.2241115715715055E-2</v>
      </c>
      <c r="M14" s="470">
        <v>5.4406964091403699E-2</v>
      </c>
    </row>
    <row r="15" spans="1:13" x14ac:dyDescent="0.2">
      <c r="A15" s="684" t="s">
        <v>32</v>
      </c>
      <c r="B15" s="696" t="s">
        <v>33</v>
      </c>
      <c r="C15" s="53">
        <v>11</v>
      </c>
      <c r="D15" s="54">
        <v>1922925.4</v>
      </c>
      <c r="E15" s="53"/>
      <c r="F15" s="54"/>
      <c r="G15" s="53"/>
      <c r="H15" s="54"/>
      <c r="I15" s="475">
        <v>0</v>
      </c>
      <c r="J15" s="53">
        <v>11</v>
      </c>
      <c r="K15" s="54">
        <v>1922925.4</v>
      </c>
      <c r="L15" s="471">
        <v>0.5307833161897163</v>
      </c>
      <c r="M15" s="471">
        <v>0.19949220166848022</v>
      </c>
    </row>
    <row r="16" spans="1:13" x14ac:dyDescent="0.2">
      <c r="A16" s="683" t="s">
        <v>36</v>
      </c>
      <c r="B16" s="695" t="s">
        <v>37</v>
      </c>
      <c r="C16" s="50">
        <v>1805</v>
      </c>
      <c r="D16" s="51">
        <v>53715311.780000076</v>
      </c>
      <c r="E16" s="50">
        <v>136</v>
      </c>
      <c r="F16" s="51">
        <v>254137.77999999997</v>
      </c>
      <c r="G16" s="50">
        <v>170</v>
      </c>
      <c r="H16" s="51">
        <v>-1114848.0700000005</v>
      </c>
      <c r="I16" s="474">
        <v>37</v>
      </c>
      <c r="J16" s="50">
        <v>2148</v>
      </c>
      <c r="K16" s="51">
        <v>52854601.490000077</v>
      </c>
      <c r="L16" s="470">
        <v>14.589406668999306</v>
      </c>
      <c r="M16" s="470">
        <v>38.955386289445052</v>
      </c>
    </row>
    <row r="17" spans="1:13" x14ac:dyDescent="0.2">
      <c r="A17" s="684" t="s">
        <v>38</v>
      </c>
      <c r="B17" s="696" t="s">
        <v>39</v>
      </c>
      <c r="C17" s="53">
        <v>2</v>
      </c>
      <c r="D17" s="54">
        <v>211282</v>
      </c>
      <c r="E17" s="53">
        <v>1</v>
      </c>
      <c r="F17" s="54">
        <v>804.99</v>
      </c>
      <c r="G17" s="53"/>
      <c r="H17" s="54"/>
      <c r="I17" s="475">
        <v>0</v>
      </c>
      <c r="J17" s="53">
        <v>3</v>
      </c>
      <c r="K17" s="54">
        <v>212086.99</v>
      </c>
      <c r="L17" s="471">
        <v>5.8542175308982446E-2</v>
      </c>
      <c r="M17" s="471">
        <v>5.4406964091403699E-2</v>
      </c>
    </row>
    <row r="18" spans="1:13" x14ac:dyDescent="0.2">
      <c r="A18" s="683" t="s">
        <v>40</v>
      </c>
      <c r="B18" s="695" t="s">
        <v>41</v>
      </c>
      <c r="C18" s="50">
        <v>21</v>
      </c>
      <c r="D18" s="51">
        <v>2226103.27</v>
      </c>
      <c r="E18" s="50"/>
      <c r="F18" s="51"/>
      <c r="G18" s="50">
        <v>2</v>
      </c>
      <c r="H18" s="51">
        <v>-19252.59</v>
      </c>
      <c r="I18" s="474">
        <v>0</v>
      </c>
      <c r="J18" s="50">
        <v>23</v>
      </c>
      <c r="K18" s="51">
        <v>2206850.6800000002</v>
      </c>
      <c r="L18" s="470">
        <v>0.60915494811495574</v>
      </c>
      <c r="M18" s="470">
        <v>0.41712005803409502</v>
      </c>
    </row>
    <row r="19" spans="1:13" x14ac:dyDescent="0.2">
      <c r="A19" s="684" t="s">
        <v>42</v>
      </c>
      <c r="B19" s="696" t="s">
        <v>43</v>
      </c>
      <c r="C19" s="53">
        <v>2</v>
      </c>
      <c r="D19" s="54">
        <v>96950</v>
      </c>
      <c r="E19" s="53"/>
      <c r="F19" s="54"/>
      <c r="G19" s="53"/>
      <c r="H19" s="54"/>
      <c r="I19" s="475">
        <v>0</v>
      </c>
      <c r="J19" s="53">
        <v>2</v>
      </c>
      <c r="K19" s="54">
        <v>96950</v>
      </c>
      <c r="L19" s="471">
        <v>2.6761018656570344E-2</v>
      </c>
      <c r="M19" s="471">
        <v>3.6271309394269133E-2</v>
      </c>
    </row>
    <row r="20" spans="1:13" x14ac:dyDescent="0.2">
      <c r="A20" s="683" t="s">
        <v>44</v>
      </c>
      <c r="B20" s="695" t="s">
        <v>45</v>
      </c>
      <c r="C20" s="50">
        <v>951</v>
      </c>
      <c r="D20" s="51">
        <v>32568309.460000008</v>
      </c>
      <c r="E20" s="50">
        <v>41</v>
      </c>
      <c r="F20" s="51">
        <v>108760.97</v>
      </c>
      <c r="G20" s="50">
        <v>47</v>
      </c>
      <c r="H20" s="51">
        <v>-373191.64</v>
      </c>
      <c r="I20" s="474">
        <v>18</v>
      </c>
      <c r="J20" s="50">
        <v>1057</v>
      </c>
      <c r="K20" s="51">
        <v>32303878.790000007</v>
      </c>
      <c r="L20" s="470">
        <v>8.916809726444324</v>
      </c>
      <c r="M20" s="470">
        <v>19.169387014871237</v>
      </c>
    </row>
    <row r="21" spans="1:13" x14ac:dyDescent="0.2">
      <c r="A21" s="684" t="s">
        <v>357</v>
      </c>
      <c r="B21" s="696" t="s">
        <v>358</v>
      </c>
      <c r="C21" s="53">
        <v>1</v>
      </c>
      <c r="D21" s="54">
        <v>33000</v>
      </c>
      <c r="E21" s="53"/>
      <c r="F21" s="54"/>
      <c r="G21" s="53"/>
      <c r="H21" s="54"/>
      <c r="I21" s="475">
        <v>0</v>
      </c>
      <c r="J21" s="53">
        <v>1</v>
      </c>
      <c r="K21" s="54">
        <v>33000</v>
      </c>
      <c r="L21" s="471">
        <v>9.1089594189460686E-3</v>
      </c>
      <c r="M21" s="471">
        <v>1.8135654697134566E-2</v>
      </c>
    </row>
    <row r="22" spans="1:13" x14ac:dyDescent="0.2">
      <c r="A22" s="683" t="s">
        <v>626</v>
      </c>
      <c r="B22" s="695" t="s">
        <v>627</v>
      </c>
      <c r="C22" s="50">
        <v>1</v>
      </c>
      <c r="D22" s="51">
        <v>111350</v>
      </c>
      <c r="E22" s="50"/>
      <c r="F22" s="51"/>
      <c r="G22" s="50"/>
      <c r="H22" s="51"/>
      <c r="I22" s="474">
        <v>0</v>
      </c>
      <c r="J22" s="50">
        <v>1</v>
      </c>
      <c r="K22" s="51">
        <v>111350</v>
      </c>
      <c r="L22" s="470">
        <v>3.0735837312110447E-2</v>
      </c>
      <c r="M22" s="470">
        <v>1.8135654697134566E-2</v>
      </c>
    </row>
    <row r="23" spans="1:13" x14ac:dyDescent="0.2">
      <c r="A23" s="684" t="s">
        <v>538</v>
      </c>
      <c r="B23" s="696" t="s">
        <v>539</v>
      </c>
      <c r="C23" s="53">
        <v>3</v>
      </c>
      <c r="D23" s="54">
        <v>102808.17</v>
      </c>
      <c r="E23" s="53"/>
      <c r="F23" s="54"/>
      <c r="G23" s="53"/>
      <c r="H23" s="54"/>
      <c r="I23" s="475">
        <v>0</v>
      </c>
      <c r="J23" s="53">
        <v>3</v>
      </c>
      <c r="K23" s="54">
        <v>102808.17</v>
      </c>
      <c r="L23" s="471">
        <v>2.8378043892912382E-2</v>
      </c>
      <c r="M23" s="471">
        <v>5.4406964091403699E-2</v>
      </c>
    </row>
    <row r="24" spans="1:13" ht="22.5" x14ac:dyDescent="0.2">
      <c r="A24" s="683" t="s">
        <v>48</v>
      </c>
      <c r="B24" s="695" t="s">
        <v>49</v>
      </c>
      <c r="C24" s="50">
        <v>8</v>
      </c>
      <c r="D24" s="51">
        <v>179402.47999999998</v>
      </c>
      <c r="E24" s="50"/>
      <c r="F24" s="51"/>
      <c r="G24" s="50"/>
      <c r="H24" s="51"/>
      <c r="I24" s="474">
        <v>0</v>
      </c>
      <c r="J24" s="50">
        <v>8</v>
      </c>
      <c r="K24" s="51">
        <v>179402.47999999998</v>
      </c>
      <c r="L24" s="470">
        <v>4.9520300302372235E-2</v>
      </c>
      <c r="M24" s="470">
        <v>0.14508523757707653</v>
      </c>
    </row>
    <row r="25" spans="1:13" ht="22.5" x14ac:dyDescent="0.2">
      <c r="A25" s="684" t="s">
        <v>50</v>
      </c>
      <c r="B25" s="696" t="s">
        <v>51</v>
      </c>
      <c r="C25" s="53">
        <v>3</v>
      </c>
      <c r="D25" s="54">
        <v>125100</v>
      </c>
      <c r="E25" s="53"/>
      <c r="F25" s="54"/>
      <c r="G25" s="53"/>
      <c r="H25" s="54"/>
      <c r="I25" s="475">
        <v>0</v>
      </c>
      <c r="J25" s="53">
        <v>3</v>
      </c>
      <c r="K25" s="54">
        <v>125100</v>
      </c>
      <c r="L25" s="471">
        <v>3.453123707000464E-2</v>
      </c>
      <c r="M25" s="471">
        <v>5.4406964091403699E-2</v>
      </c>
    </row>
    <row r="26" spans="1:13" x14ac:dyDescent="0.2">
      <c r="A26" s="683" t="s">
        <v>52</v>
      </c>
      <c r="B26" s="695" t="s">
        <v>53</v>
      </c>
      <c r="C26" s="50">
        <v>1</v>
      </c>
      <c r="D26" s="51">
        <v>67998</v>
      </c>
      <c r="E26" s="50"/>
      <c r="F26" s="51"/>
      <c r="G26" s="50"/>
      <c r="H26" s="51"/>
      <c r="I26" s="474">
        <v>1</v>
      </c>
      <c r="J26" s="50">
        <v>2</v>
      </c>
      <c r="K26" s="51">
        <v>67998</v>
      </c>
      <c r="L26" s="470">
        <v>1.8769424926348328E-2</v>
      </c>
      <c r="M26" s="470">
        <v>3.6271309394269133E-2</v>
      </c>
    </row>
    <row r="27" spans="1:13" x14ac:dyDescent="0.2">
      <c r="A27" s="684" t="s">
        <v>54</v>
      </c>
      <c r="B27" s="696" t="s">
        <v>55</v>
      </c>
      <c r="C27" s="53">
        <v>1</v>
      </c>
      <c r="D27" s="54">
        <v>68000</v>
      </c>
      <c r="E27" s="53"/>
      <c r="F27" s="54"/>
      <c r="G27" s="53"/>
      <c r="H27" s="54"/>
      <c r="I27" s="475">
        <v>0</v>
      </c>
      <c r="J27" s="53">
        <v>1</v>
      </c>
      <c r="K27" s="54">
        <v>68000</v>
      </c>
      <c r="L27" s="471">
        <v>1.8769976984494927E-2</v>
      </c>
      <c r="M27" s="471">
        <v>1.8135654697134566E-2</v>
      </c>
    </row>
    <row r="28" spans="1:13" x14ac:dyDescent="0.2">
      <c r="A28" s="683" t="s">
        <v>56</v>
      </c>
      <c r="B28" s="695" t="s">
        <v>57</v>
      </c>
      <c r="C28" s="50">
        <v>2</v>
      </c>
      <c r="D28" s="51">
        <v>253282</v>
      </c>
      <c r="E28" s="50"/>
      <c r="F28" s="51"/>
      <c r="G28" s="50"/>
      <c r="H28" s="51"/>
      <c r="I28" s="474">
        <v>0</v>
      </c>
      <c r="J28" s="50">
        <v>2</v>
      </c>
      <c r="K28" s="51">
        <v>253282</v>
      </c>
      <c r="L28" s="470">
        <v>6.9913195743924184E-2</v>
      </c>
      <c r="M28" s="470">
        <v>3.6271309394269133E-2</v>
      </c>
    </row>
    <row r="29" spans="1:13" x14ac:dyDescent="0.2">
      <c r="A29" s="684" t="s">
        <v>616</v>
      </c>
      <c r="B29" s="696" t="s">
        <v>617</v>
      </c>
      <c r="C29" s="53">
        <v>1</v>
      </c>
      <c r="D29" s="54">
        <v>84000</v>
      </c>
      <c r="E29" s="53"/>
      <c r="F29" s="54"/>
      <c r="G29" s="53"/>
      <c r="H29" s="54"/>
      <c r="I29" s="475">
        <v>0</v>
      </c>
      <c r="J29" s="53">
        <v>1</v>
      </c>
      <c r="K29" s="54">
        <v>84000</v>
      </c>
      <c r="L29" s="471">
        <v>2.3186442157317265E-2</v>
      </c>
      <c r="M29" s="471">
        <v>1.8135654697134566E-2</v>
      </c>
    </row>
    <row r="30" spans="1:13" ht="22.5" x14ac:dyDescent="0.2">
      <c r="A30" s="683" t="s">
        <v>540</v>
      </c>
      <c r="B30" s="695" t="s">
        <v>541</v>
      </c>
      <c r="C30" s="50">
        <v>1</v>
      </c>
      <c r="D30" s="51">
        <v>175450</v>
      </c>
      <c r="E30" s="50"/>
      <c r="F30" s="51"/>
      <c r="G30" s="50"/>
      <c r="H30" s="51"/>
      <c r="I30" s="474">
        <v>0</v>
      </c>
      <c r="J30" s="50">
        <v>1</v>
      </c>
      <c r="K30" s="51">
        <v>175450</v>
      </c>
      <c r="L30" s="470">
        <v>4.842930091072993E-2</v>
      </c>
      <c r="M30" s="470">
        <v>1.8135654697134566E-2</v>
      </c>
    </row>
    <row r="31" spans="1:13" x14ac:dyDescent="0.2">
      <c r="A31" s="684" t="s">
        <v>58</v>
      </c>
      <c r="B31" s="696" t="s">
        <v>59</v>
      </c>
      <c r="C31" s="53">
        <v>2</v>
      </c>
      <c r="D31" s="54">
        <v>71053.399999999994</v>
      </c>
      <c r="E31" s="53"/>
      <c r="F31" s="54"/>
      <c r="G31" s="53"/>
      <c r="H31" s="54"/>
      <c r="I31" s="475">
        <v>0</v>
      </c>
      <c r="J31" s="53">
        <v>2</v>
      </c>
      <c r="K31" s="54">
        <v>71053.399999999994</v>
      </c>
      <c r="L31" s="471">
        <v>1.961280415691341E-2</v>
      </c>
      <c r="M31" s="471">
        <v>3.6271309394269133E-2</v>
      </c>
    </row>
    <row r="32" spans="1:13" ht="22.5" x14ac:dyDescent="0.2">
      <c r="A32" s="683" t="s">
        <v>60</v>
      </c>
      <c r="B32" s="695" t="s">
        <v>61</v>
      </c>
      <c r="C32" s="50">
        <v>6</v>
      </c>
      <c r="D32" s="51">
        <v>212200.32000000001</v>
      </c>
      <c r="E32" s="50"/>
      <c r="F32" s="51"/>
      <c r="G32" s="50">
        <v>1</v>
      </c>
      <c r="H32" s="51">
        <v>-727</v>
      </c>
      <c r="I32" s="474">
        <v>0</v>
      </c>
      <c r="J32" s="50">
        <v>7</v>
      </c>
      <c r="K32" s="51">
        <v>211473.32</v>
      </c>
      <c r="L32" s="470">
        <v>5.8372784547569577E-2</v>
      </c>
      <c r="M32" s="470">
        <v>0.12694958287994196</v>
      </c>
    </row>
    <row r="33" spans="1:13" ht="33.75" x14ac:dyDescent="0.2">
      <c r="A33" s="684" t="s">
        <v>62</v>
      </c>
      <c r="B33" s="696" t="s">
        <v>63</v>
      </c>
      <c r="C33" s="53">
        <v>2</v>
      </c>
      <c r="D33" s="54">
        <v>384360</v>
      </c>
      <c r="E33" s="53"/>
      <c r="F33" s="54"/>
      <c r="G33" s="53"/>
      <c r="H33" s="54"/>
      <c r="I33" s="475">
        <v>0</v>
      </c>
      <c r="J33" s="53">
        <v>2</v>
      </c>
      <c r="K33" s="54">
        <v>384360</v>
      </c>
      <c r="L33" s="471">
        <v>0.10609453461412457</v>
      </c>
      <c r="M33" s="471">
        <v>3.6271309394269133E-2</v>
      </c>
    </row>
    <row r="34" spans="1:13" ht="33.75" x14ac:dyDescent="0.2">
      <c r="A34" s="683" t="s">
        <v>64</v>
      </c>
      <c r="B34" s="695" t="s">
        <v>65</v>
      </c>
      <c r="C34" s="50">
        <v>18</v>
      </c>
      <c r="D34" s="51">
        <v>618109.13</v>
      </c>
      <c r="E34" s="50"/>
      <c r="F34" s="51"/>
      <c r="G34" s="50">
        <v>2</v>
      </c>
      <c r="H34" s="51">
        <v>-20856</v>
      </c>
      <c r="I34" s="474">
        <v>0</v>
      </c>
      <c r="J34" s="50">
        <v>20</v>
      </c>
      <c r="K34" s="51">
        <v>597253.13</v>
      </c>
      <c r="L34" s="470">
        <v>0.16485922800025821</v>
      </c>
      <c r="M34" s="470">
        <v>0.36271309394269136</v>
      </c>
    </row>
    <row r="35" spans="1:13" x14ac:dyDescent="0.2">
      <c r="A35" s="684" t="s">
        <v>66</v>
      </c>
      <c r="B35" s="696" t="s">
        <v>67</v>
      </c>
      <c r="C35" s="53">
        <v>2</v>
      </c>
      <c r="D35" s="54">
        <v>276888.40000000002</v>
      </c>
      <c r="E35" s="53">
        <v>1</v>
      </c>
      <c r="F35" s="54">
        <v>44882</v>
      </c>
      <c r="G35" s="53"/>
      <c r="H35" s="54"/>
      <c r="I35" s="475">
        <v>0</v>
      </c>
      <c r="J35" s="53">
        <v>3</v>
      </c>
      <c r="K35" s="54">
        <v>321770.40000000002</v>
      </c>
      <c r="L35" s="471">
        <v>8.8817985327819524E-2</v>
      </c>
      <c r="M35" s="471">
        <v>5.4406964091403699E-2</v>
      </c>
    </row>
    <row r="36" spans="1:13" x14ac:dyDescent="0.2">
      <c r="A36" s="683" t="s">
        <v>68</v>
      </c>
      <c r="B36" s="695" t="s">
        <v>69</v>
      </c>
      <c r="C36" s="50">
        <v>7</v>
      </c>
      <c r="D36" s="51">
        <v>712149</v>
      </c>
      <c r="E36" s="50"/>
      <c r="F36" s="51"/>
      <c r="G36" s="50"/>
      <c r="H36" s="51"/>
      <c r="I36" s="474">
        <v>0</v>
      </c>
      <c r="J36" s="50">
        <v>7</v>
      </c>
      <c r="K36" s="51">
        <v>712149</v>
      </c>
      <c r="L36" s="470">
        <v>0.19657382852251587</v>
      </c>
      <c r="M36" s="470">
        <v>0.12694958287994196</v>
      </c>
    </row>
    <row r="37" spans="1:13" ht="22.5" x14ac:dyDescent="0.2">
      <c r="A37" s="684" t="s">
        <v>70</v>
      </c>
      <c r="B37" s="696" t="s">
        <v>71</v>
      </c>
      <c r="C37" s="53">
        <v>6</v>
      </c>
      <c r="D37" s="54">
        <v>66372.350000000006</v>
      </c>
      <c r="E37" s="53"/>
      <c r="F37" s="54"/>
      <c r="G37" s="53"/>
      <c r="H37" s="54"/>
      <c r="I37" s="475">
        <v>0</v>
      </c>
      <c r="J37" s="53">
        <v>6</v>
      </c>
      <c r="K37" s="54">
        <v>66372.350000000006</v>
      </c>
      <c r="L37" s="471">
        <v>1.8320698263335915E-2</v>
      </c>
      <c r="M37" s="471">
        <v>0.1088139281828074</v>
      </c>
    </row>
    <row r="38" spans="1:13" x14ac:dyDescent="0.2">
      <c r="A38" s="683" t="s">
        <v>72</v>
      </c>
      <c r="B38" s="695" t="s">
        <v>73</v>
      </c>
      <c r="C38" s="50">
        <v>21</v>
      </c>
      <c r="D38" s="51">
        <v>1775006.88</v>
      </c>
      <c r="E38" s="50"/>
      <c r="F38" s="51"/>
      <c r="G38" s="50"/>
      <c r="H38" s="51"/>
      <c r="I38" s="474">
        <v>1</v>
      </c>
      <c r="J38" s="50">
        <v>22</v>
      </c>
      <c r="K38" s="51">
        <v>1775006.88</v>
      </c>
      <c r="L38" s="470">
        <v>0.48995350419000222</v>
      </c>
      <c r="M38" s="470">
        <v>0.39898440333696045</v>
      </c>
    </row>
    <row r="39" spans="1:13" ht="22.5" x14ac:dyDescent="0.2">
      <c r="A39" s="684" t="s">
        <v>74</v>
      </c>
      <c r="B39" s="696" t="s">
        <v>75</v>
      </c>
      <c r="C39" s="53">
        <v>8</v>
      </c>
      <c r="D39" s="54">
        <v>149184.43</v>
      </c>
      <c r="E39" s="53"/>
      <c r="F39" s="54"/>
      <c r="G39" s="53"/>
      <c r="H39" s="54"/>
      <c r="I39" s="475">
        <v>0</v>
      </c>
      <c r="J39" s="53">
        <v>8</v>
      </c>
      <c r="K39" s="54">
        <v>149184.43</v>
      </c>
      <c r="L39" s="471">
        <v>4.1179239963896982E-2</v>
      </c>
      <c r="M39" s="471">
        <v>0.14508523757707653</v>
      </c>
    </row>
    <row r="40" spans="1:13" ht="33.75" x14ac:dyDescent="0.2">
      <c r="A40" s="683" t="s">
        <v>76</v>
      </c>
      <c r="B40" s="695" t="s">
        <v>77</v>
      </c>
      <c r="C40" s="50">
        <v>28</v>
      </c>
      <c r="D40" s="51">
        <v>1941964</v>
      </c>
      <c r="E40" s="50"/>
      <c r="F40" s="51"/>
      <c r="G40" s="50"/>
      <c r="H40" s="51"/>
      <c r="I40" s="474">
        <v>0</v>
      </c>
      <c r="J40" s="50">
        <v>28</v>
      </c>
      <c r="K40" s="51">
        <v>1941964</v>
      </c>
      <c r="L40" s="470">
        <v>0.53603852330467217</v>
      </c>
      <c r="M40" s="470">
        <v>0.50779833151976783</v>
      </c>
    </row>
    <row r="41" spans="1:13" ht="33.75" x14ac:dyDescent="0.2">
      <c r="A41" s="684" t="s">
        <v>78</v>
      </c>
      <c r="B41" s="696" t="s">
        <v>79</v>
      </c>
      <c r="C41" s="53">
        <v>43</v>
      </c>
      <c r="D41" s="54">
        <v>3311419.3599999994</v>
      </c>
      <c r="E41" s="53"/>
      <c r="F41" s="54"/>
      <c r="G41" s="53">
        <v>1</v>
      </c>
      <c r="H41" s="54">
        <v>-41701.199999999997</v>
      </c>
      <c r="I41" s="475">
        <v>0</v>
      </c>
      <c r="J41" s="53">
        <v>44</v>
      </c>
      <c r="K41" s="54">
        <v>3269718.1599999992</v>
      </c>
      <c r="L41" s="471">
        <v>0.90253727366154557</v>
      </c>
      <c r="M41" s="471">
        <v>0.79796880667392089</v>
      </c>
    </row>
    <row r="42" spans="1:13" x14ac:dyDescent="0.2">
      <c r="A42" s="683" t="s">
        <v>80</v>
      </c>
      <c r="B42" s="695" t="s">
        <v>81</v>
      </c>
      <c r="C42" s="50">
        <v>10</v>
      </c>
      <c r="D42" s="51">
        <v>1077279</v>
      </c>
      <c r="E42" s="50"/>
      <c r="F42" s="51"/>
      <c r="G42" s="50"/>
      <c r="H42" s="51"/>
      <c r="I42" s="474">
        <v>0</v>
      </c>
      <c r="J42" s="50">
        <v>10</v>
      </c>
      <c r="K42" s="51">
        <v>1077279</v>
      </c>
      <c r="L42" s="470">
        <v>0.29736032405705459</v>
      </c>
      <c r="M42" s="470">
        <v>0.18135654697134568</v>
      </c>
    </row>
    <row r="43" spans="1:13" ht="22.5" x14ac:dyDescent="0.2">
      <c r="A43" s="684" t="s">
        <v>577</v>
      </c>
      <c r="B43" s="696" t="s">
        <v>578</v>
      </c>
      <c r="C43" s="53">
        <v>2</v>
      </c>
      <c r="D43" s="54">
        <v>56656.4</v>
      </c>
      <c r="E43" s="53"/>
      <c r="F43" s="54"/>
      <c r="G43" s="53"/>
      <c r="H43" s="54"/>
      <c r="I43" s="475">
        <v>0</v>
      </c>
      <c r="J43" s="53">
        <v>2</v>
      </c>
      <c r="K43" s="54">
        <v>56656.4</v>
      </c>
      <c r="L43" s="471">
        <v>1.5638813588593214E-2</v>
      </c>
      <c r="M43" s="471">
        <v>3.6271309394269133E-2</v>
      </c>
    </row>
    <row r="44" spans="1:13" x14ac:dyDescent="0.2">
      <c r="A44" s="683" t="s">
        <v>84</v>
      </c>
      <c r="B44" s="695" t="s">
        <v>85</v>
      </c>
      <c r="C44" s="50">
        <v>8</v>
      </c>
      <c r="D44" s="51">
        <v>494277.3</v>
      </c>
      <c r="E44" s="50"/>
      <c r="F44" s="51"/>
      <c r="G44" s="50"/>
      <c r="H44" s="51"/>
      <c r="I44" s="474">
        <v>0</v>
      </c>
      <c r="J44" s="50">
        <v>8</v>
      </c>
      <c r="K44" s="51">
        <v>494277.3</v>
      </c>
      <c r="L44" s="470">
        <v>0.13643490507291611</v>
      </c>
      <c r="M44" s="470">
        <v>0.14508523757707653</v>
      </c>
    </row>
    <row r="45" spans="1:13" ht="33.75" x14ac:dyDescent="0.2">
      <c r="A45" s="684" t="s">
        <v>88</v>
      </c>
      <c r="B45" s="696" t="s">
        <v>89</v>
      </c>
      <c r="C45" s="53">
        <v>1</v>
      </c>
      <c r="D45" s="54">
        <v>239970.1</v>
      </c>
      <c r="E45" s="53"/>
      <c r="F45" s="54"/>
      <c r="G45" s="53"/>
      <c r="H45" s="54"/>
      <c r="I45" s="475">
        <v>0</v>
      </c>
      <c r="J45" s="53">
        <v>1</v>
      </c>
      <c r="K45" s="54">
        <v>239970.1</v>
      </c>
      <c r="L45" s="471">
        <v>6.6238724323043327E-2</v>
      </c>
      <c r="M45" s="471">
        <v>1.8135654697134566E-2</v>
      </c>
    </row>
    <row r="46" spans="1:13" ht="33.75" x14ac:dyDescent="0.2">
      <c r="A46" s="683" t="s">
        <v>90</v>
      </c>
      <c r="B46" s="695" t="s">
        <v>91</v>
      </c>
      <c r="C46" s="50">
        <v>24</v>
      </c>
      <c r="D46" s="51">
        <v>1605512.59</v>
      </c>
      <c r="E46" s="50"/>
      <c r="F46" s="51"/>
      <c r="G46" s="50"/>
      <c r="H46" s="51"/>
      <c r="I46" s="474">
        <v>0</v>
      </c>
      <c r="J46" s="50">
        <v>24</v>
      </c>
      <c r="K46" s="51">
        <v>1605512.59</v>
      </c>
      <c r="L46" s="470">
        <v>0.44316815239142415</v>
      </c>
      <c r="M46" s="470">
        <v>0.43525571273122959</v>
      </c>
    </row>
    <row r="47" spans="1:13" x14ac:dyDescent="0.2">
      <c r="A47" s="684" t="s">
        <v>359</v>
      </c>
      <c r="B47" s="696" t="s">
        <v>360</v>
      </c>
      <c r="C47" s="53">
        <v>2</v>
      </c>
      <c r="D47" s="54">
        <v>206943.43</v>
      </c>
      <c r="E47" s="53"/>
      <c r="F47" s="54"/>
      <c r="G47" s="53"/>
      <c r="H47" s="54"/>
      <c r="I47" s="475">
        <v>0</v>
      </c>
      <c r="J47" s="53">
        <v>2</v>
      </c>
      <c r="K47" s="54">
        <v>206943.43</v>
      </c>
      <c r="L47" s="471">
        <v>5.7122403208712313E-2</v>
      </c>
      <c r="M47" s="471">
        <v>3.6271309394269133E-2</v>
      </c>
    </row>
    <row r="48" spans="1:13" ht="33.75" x14ac:dyDescent="0.2">
      <c r="A48" s="683" t="s">
        <v>92</v>
      </c>
      <c r="B48" s="695" t="s">
        <v>93</v>
      </c>
      <c r="C48" s="50">
        <v>114</v>
      </c>
      <c r="D48" s="51">
        <v>3495050.21</v>
      </c>
      <c r="E48" s="50"/>
      <c r="F48" s="51"/>
      <c r="G48" s="50">
        <v>1</v>
      </c>
      <c r="H48" s="51">
        <v>-56000</v>
      </c>
      <c r="I48" s="474">
        <v>0</v>
      </c>
      <c r="J48" s="50">
        <v>115</v>
      </c>
      <c r="K48" s="51">
        <v>3439050.21</v>
      </c>
      <c r="L48" s="470">
        <v>0.94927784250327141</v>
      </c>
      <c r="M48" s="470">
        <v>2.0856002901704751</v>
      </c>
    </row>
    <row r="49" spans="1:13" x14ac:dyDescent="0.2">
      <c r="A49" s="684" t="s">
        <v>94</v>
      </c>
      <c r="B49" s="696" t="s">
        <v>95</v>
      </c>
      <c r="C49" s="53">
        <v>166</v>
      </c>
      <c r="D49" s="54">
        <v>5505652.6100000003</v>
      </c>
      <c r="E49" s="53"/>
      <c r="F49" s="54"/>
      <c r="G49" s="53">
        <v>1</v>
      </c>
      <c r="H49" s="54">
        <v>-21200</v>
      </c>
      <c r="I49" s="475">
        <v>1</v>
      </c>
      <c r="J49" s="53">
        <v>168</v>
      </c>
      <c r="K49" s="54">
        <v>5484452.6100000003</v>
      </c>
      <c r="L49" s="471">
        <v>1.5138683715037227</v>
      </c>
      <c r="M49" s="471">
        <v>3.046789989118607</v>
      </c>
    </row>
    <row r="50" spans="1:13" x14ac:dyDescent="0.2">
      <c r="A50" s="683" t="s">
        <v>96</v>
      </c>
      <c r="B50" s="695" t="s">
        <v>97</v>
      </c>
      <c r="C50" s="50">
        <v>201</v>
      </c>
      <c r="D50" s="51">
        <v>6854788.349999995</v>
      </c>
      <c r="E50" s="50"/>
      <c r="F50" s="51"/>
      <c r="G50" s="50">
        <v>2</v>
      </c>
      <c r="H50" s="51">
        <v>-177762.38</v>
      </c>
      <c r="I50" s="474">
        <v>1</v>
      </c>
      <c r="J50" s="50">
        <v>204</v>
      </c>
      <c r="K50" s="51">
        <v>6677025.9699999951</v>
      </c>
      <c r="L50" s="470">
        <v>1.8430532909084536</v>
      </c>
      <c r="M50" s="470">
        <v>3.6996735582154514</v>
      </c>
    </row>
    <row r="51" spans="1:13" x14ac:dyDescent="0.2">
      <c r="A51" s="684" t="s">
        <v>98</v>
      </c>
      <c r="B51" s="696" t="s">
        <v>99</v>
      </c>
      <c r="C51" s="53">
        <v>12</v>
      </c>
      <c r="D51" s="54">
        <v>896611.09000000008</v>
      </c>
      <c r="E51" s="53"/>
      <c r="F51" s="54"/>
      <c r="G51" s="53"/>
      <c r="H51" s="54"/>
      <c r="I51" s="475">
        <v>0</v>
      </c>
      <c r="J51" s="53">
        <v>12</v>
      </c>
      <c r="K51" s="54">
        <v>896611.09000000008</v>
      </c>
      <c r="L51" s="471">
        <v>0.24749072828445462</v>
      </c>
      <c r="M51" s="471">
        <v>0.2176278563656148</v>
      </c>
    </row>
    <row r="52" spans="1:13" ht="22.5" x14ac:dyDescent="0.2">
      <c r="A52" s="683" t="s">
        <v>579</v>
      </c>
      <c r="B52" s="695" t="s">
        <v>580</v>
      </c>
      <c r="C52" s="50">
        <v>4</v>
      </c>
      <c r="D52" s="51">
        <v>246122</v>
      </c>
      <c r="E52" s="50"/>
      <c r="F52" s="51"/>
      <c r="G52" s="50"/>
      <c r="H52" s="51"/>
      <c r="I52" s="474">
        <v>0</v>
      </c>
      <c r="J52" s="50">
        <v>4</v>
      </c>
      <c r="K52" s="51">
        <v>246122</v>
      </c>
      <c r="L52" s="470">
        <v>6.7936827579086187E-2</v>
      </c>
      <c r="M52" s="470">
        <v>7.2542618788538266E-2</v>
      </c>
    </row>
    <row r="53" spans="1:13" ht="22.5" x14ac:dyDescent="0.2">
      <c r="A53" s="684" t="s">
        <v>100</v>
      </c>
      <c r="B53" s="696" t="s">
        <v>101</v>
      </c>
      <c r="C53" s="53">
        <v>3</v>
      </c>
      <c r="D53" s="54">
        <v>239590</v>
      </c>
      <c r="E53" s="53"/>
      <c r="F53" s="54"/>
      <c r="G53" s="53"/>
      <c r="H53" s="54"/>
      <c r="I53" s="475">
        <v>0</v>
      </c>
      <c r="J53" s="53">
        <v>3</v>
      </c>
      <c r="K53" s="54">
        <v>239590</v>
      </c>
      <c r="L53" s="471">
        <v>6.613380567228147E-2</v>
      </c>
      <c r="M53" s="471">
        <v>5.4406964091403699E-2</v>
      </c>
    </row>
    <row r="54" spans="1:13" x14ac:dyDescent="0.2">
      <c r="A54" s="683" t="s">
        <v>102</v>
      </c>
      <c r="B54" s="695" t="s">
        <v>103</v>
      </c>
      <c r="C54" s="50">
        <v>14</v>
      </c>
      <c r="D54" s="51">
        <v>2098793.62</v>
      </c>
      <c r="E54" s="50"/>
      <c r="F54" s="51"/>
      <c r="G54" s="50"/>
      <c r="H54" s="51"/>
      <c r="I54" s="474">
        <v>0</v>
      </c>
      <c r="J54" s="50">
        <v>14</v>
      </c>
      <c r="K54" s="51">
        <v>2098793.62</v>
      </c>
      <c r="L54" s="470">
        <v>0.57932805797948228</v>
      </c>
      <c r="M54" s="470">
        <v>0.25389916575988392</v>
      </c>
    </row>
    <row r="55" spans="1:13" ht="22.5" x14ac:dyDescent="0.2">
      <c r="A55" s="684" t="s">
        <v>104</v>
      </c>
      <c r="B55" s="696" t="s">
        <v>105</v>
      </c>
      <c r="C55" s="53">
        <v>6</v>
      </c>
      <c r="D55" s="54">
        <v>465189.35</v>
      </c>
      <c r="E55" s="53"/>
      <c r="F55" s="54"/>
      <c r="G55" s="53"/>
      <c r="H55" s="54"/>
      <c r="I55" s="475">
        <v>0</v>
      </c>
      <c r="J55" s="53">
        <v>6</v>
      </c>
      <c r="K55" s="54">
        <v>465189.35</v>
      </c>
      <c r="L55" s="471">
        <v>0.12840578519017876</v>
      </c>
      <c r="M55" s="471">
        <v>0.1088139281828074</v>
      </c>
    </row>
    <row r="56" spans="1:13" x14ac:dyDescent="0.2">
      <c r="A56" s="683" t="s">
        <v>106</v>
      </c>
      <c r="B56" s="695" t="s">
        <v>107</v>
      </c>
      <c r="C56" s="50">
        <v>1</v>
      </c>
      <c r="D56" s="51">
        <v>102197</v>
      </c>
      <c r="E56" s="50"/>
      <c r="F56" s="51"/>
      <c r="G56" s="50"/>
      <c r="H56" s="51"/>
      <c r="I56" s="474">
        <v>0</v>
      </c>
      <c r="J56" s="50">
        <v>1</v>
      </c>
      <c r="K56" s="51">
        <v>102197</v>
      </c>
      <c r="L56" s="470">
        <v>2.8209343204182769E-2</v>
      </c>
      <c r="M56" s="470">
        <v>1.8135654697134566E-2</v>
      </c>
    </row>
    <row r="57" spans="1:13" ht="22.5" x14ac:dyDescent="0.2">
      <c r="A57" s="684" t="s">
        <v>108</v>
      </c>
      <c r="B57" s="696" t="s">
        <v>109</v>
      </c>
      <c r="C57" s="53">
        <v>5</v>
      </c>
      <c r="D57" s="54">
        <v>508402</v>
      </c>
      <c r="E57" s="53"/>
      <c r="F57" s="54"/>
      <c r="G57" s="53"/>
      <c r="H57" s="54"/>
      <c r="I57" s="475">
        <v>1</v>
      </c>
      <c r="J57" s="53">
        <v>6</v>
      </c>
      <c r="K57" s="54">
        <v>508402</v>
      </c>
      <c r="L57" s="471">
        <v>0.14033373292457635</v>
      </c>
      <c r="M57" s="471">
        <v>0.1088139281828074</v>
      </c>
    </row>
    <row r="58" spans="1:13" ht="33.75" x14ac:dyDescent="0.2">
      <c r="A58" s="683" t="s">
        <v>644</v>
      </c>
      <c r="B58" s="695" t="s">
        <v>645</v>
      </c>
      <c r="C58" s="50">
        <v>2</v>
      </c>
      <c r="D58" s="51">
        <v>234615</v>
      </c>
      <c r="E58" s="50"/>
      <c r="F58" s="51"/>
      <c r="G58" s="50"/>
      <c r="H58" s="51"/>
      <c r="I58" s="474">
        <v>0</v>
      </c>
      <c r="J58" s="50">
        <v>2</v>
      </c>
      <c r="K58" s="51">
        <v>234615</v>
      </c>
      <c r="L58" s="470">
        <v>6.4760561032607022E-2</v>
      </c>
      <c r="M58" s="470">
        <v>3.6271309394269133E-2</v>
      </c>
    </row>
    <row r="59" spans="1:13" x14ac:dyDescent="0.2">
      <c r="A59" s="684" t="s">
        <v>606</v>
      </c>
      <c r="B59" s="696" t="s">
        <v>607</v>
      </c>
      <c r="C59" s="53">
        <v>1</v>
      </c>
      <c r="D59" s="54">
        <v>83703</v>
      </c>
      <c r="E59" s="53"/>
      <c r="F59" s="54"/>
      <c r="G59" s="53"/>
      <c r="H59" s="54"/>
      <c r="I59" s="475">
        <v>0</v>
      </c>
      <c r="J59" s="53">
        <v>1</v>
      </c>
      <c r="K59" s="54">
        <v>83703</v>
      </c>
      <c r="L59" s="471">
        <v>2.3104461522546752E-2</v>
      </c>
      <c r="M59" s="471">
        <v>1.8135654697134566E-2</v>
      </c>
    </row>
    <row r="60" spans="1:13" x14ac:dyDescent="0.2">
      <c r="A60" s="683" t="s">
        <v>618</v>
      </c>
      <c r="B60" s="695" t="s">
        <v>619</v>
      </c>
      <c r="C60" s="50">
        <v>1</v>
      </c>
      <c r="D60" s="51">
        <v>98567</v>
      </c>
      <c r="E60" s="50"/>
      <c r="F60" s="51"/>
      <c r="G60" s="50"/>
      <c r="H60" s="51"/>
      <c r="I60" s="474">
        <v>0</v>
      </c>
      <c r="J60" s="50">
        <v>1</v>
      </c>
      <c r="K60" s="51">
        <v>98567</v>
      </c>
      <c r="L60" s="470">
        <v>2.7207357668098699E-2</v>
      </c>
      <c r="M60" s="470">
        <v>1.8135654697134566E-2</v>
      </c>
    </row>
    <row r="61" spans="1:13" ht="33.75" x14ac:dyDescent="0.2">
      <c r="A61" s="684" t="s">
        <v>361</v>
      </c>
      <c r="B61" s="696" t="s">
        <v>362</v>
      </c>
      <c r="C61" s="53">
        <v>1</v>
      </c>
      <c r="D61" s="54">
        <v>137102</v>
      </c>
      <c r="E61" s="53"/>
      <c r="F61" s="54"/>
      <c r="G61" s="53"/>
      <c r="H61" s="54"/>
      <c r="I61" s="475">
        <v>0</v>
      </c>
      <c r="J61" s="53">
        <v>1</v>
      </c>
      <c r="K61" s="54">
        <v>137102</v>
      </c>
      <c r="L61" s="471">
        <v>3.7844138007767994E-2</v>
      </c>
      <c r="M61" s="471">
        <v>1.8135654697134566E-2</v>
      </c>
    </row>
    <row r="62" spans="1:13" ht="22.5" x14ac:dyDescent="0.2">
      <c r="A62" s="683" t="s">
        <v>567</v>
      </c>
      <c r="B62" s="695" t="s">
        <v>568</v>
      </c>
      <c r="C62" s="50">
        <v>1</v>
      </c>
      <c r="D62" s="51">
        <v>225500</v>
      </c>
      <c r="E62" s="50"/>
      <c r="F62" s="51"/>
      <c r="G62" s="50"/>
      <c r="H62" s="51"/>
      <c r="I62" s="474">
        <v>0</v>
      </c>
      <c r="J62" s="50">
        <v>1</v>
      </c>
      <c r="K62" s="51">
        <v>225500</v>
      </c>
      <c r="L62" s="470">
        <v>6.2244556029464798E-2</v>
      </c>
      <c r="M62" s="470">
        <v>1.8135654697134566E-2</v>
      </c>
    </row>
    <row r="63" spans="1:13" x14ac:dyDescent="0.2">
      <c r="A63" s="684" t="s">
        <v>110</v>
      </c>
      <c r="B63" s="696" t="s">
        <v>111</v>
      </c>
      <c r="C63" s="53">
        <v>1</v>
      </c>
      <c r="D63" s="54">
        <v>69920</v>
      </c>
      <c r="E63" s="53"/>
      <c r="F63" s="54"/>
      <c r="G63" s="53"/>
      <c r="H63" s="54"/>
      <c r="I63" s="475">
        <v>0</v>
      </c>
      <c r="J63" s="53">
        <v>1</v>
      </c>
      <c r="K63" s="54">
        <v>69920</v>
      </c>
      <c r="L63" s="471">
        <v>1.9299952805233608E-2</v>
      </c>
      <c r="M63" s="471">
        <v>1.8135654697134566E-2</v>
      </c>
    </row>
    <row r="64" spans="1:13" x14ac:dyDescent="0.2">
      <c r="A64" s="683" t="s">
        <v>112</v>
      </c>
      <c r="B64" s="695" t="s">
        <v>113</v>
      </c>
      <c r="C64" s="50">
        <v>9</v>
      </c>
      <c r="D64" s="51">
        <v>1286442.6600000001</v>
      </c>
      <c r="E64" s="50"/>
      <c r="F64" s="51"/>
      <c r="G64" s="50"/>
      <c r="H64" s="51"/>
      <c r="I64" s="474">
        <v>0</v>
      </c>
      <c r="J64" s="50">
        <v>9</v>
      </c>
      <c r="K64" s="51">
        <v>1286442.6600000001</v>
      </c>
      <c r="L64" s="470">
        <v>0.35509557529518293</v>
      </c>
      <c r="M64" s="470">
        <v>0.1632208922742111</v>
      </c>
    </row>
    <row r="65" spans="1:13" x14ac:dyDescent="0.2">
      <c r="A65" s="684" t="s">
        <v>620</v>
      </c>
      <c r="B65" s="696" t="s">
        <v>621</v>
      </c>
      <c r="C65" s="53">
        <v>1</v>
      </c>
      <c r="D65" s="54">
        <v>200000</v>
      </c>
      <c r="E65" s="53"/>
      <c r="F65" s="54"/>
      <c r="G65" s="53"/>
      <c r="H65" s="54"/>
      <c r="I65" s="475">
        <v>0</v>
      </c>
      <c r="J65" s="53">
        <v>1</v>
      </c>
      <c r="K65" s="54">
        <v>200000</v>
      </c>
      <c r="L65" s="471">
        <v>5.5205814660279205E-2</v>
      </c>
      <c r="M65" s="471">
        <v>1.8135654697134566E-2</v>
      </c>
    </row>
    <row r="66" spans="1:13" ht="22.5" x14ac:dyDescent="0.2">
      <c r="A66" s="683" t="s">
        <v>114</v>
      </c>
      <c r="B66" s="695" t="s">
        <v>115</v>
      </c>
      <c r="C66" s="50">
        <v>5</v>
      </c>
      <c r="D66" s="51">
        <v>214484</v>
      </c>
      <c r="E66" s="50"/>
      <c r="F66" s="51"/>
      <c r="G66" s="50"/>
      <c r="H66" s="51"/>
      <c r="I66" s="474">
        <v>0</v>
      </c>
      <c r="J66" s="50">
        <v>5</v>
      </c>
      <c r="K66" s="51">
        <v>214484</v>
      </c>
      <c r="L66" s="470">
        <v>5.9203819757976624E-2</v>
      </c>
      <c r="M66" s="470">
        <v>9.0678273485672839E-2</v>
      </c>
    </row>
    <row r="67" spans="1:13" x14ac:dyDescent="0.2">
      <c r="A67" s="684" t="s">
        <v>591</v>
      </c>
      <c r="B67" s="696" t="s">
        <v>592</v>
      </c>
      <c r="C67" s="53">
        <v>1</v>
      </c>
      <c r="D67" s="54">
        <v>87500</v>
      </c>
      <c r="E67" s="53"/>
      <c r="F67" s="54"/>
      <c r="G67" s="53"/>
      <c r="H67" s="54"/>
      <c r="I67" s="475">
        <v>0</v>
      </c>
      <c r="J67" s="53">
        <v>1</v>
      </c>
      <c r="K67" s="54">
        <v>87500</v>
      </c>
      <c r="L67" s="471">
        <v>2.415254391387215E-2</v>
      </c>
      <c r="M67" s="471">
        <v>1.8135654697134566E-2</v>
      </c>
    </row>
    <row r="68" spans="1:13" ht="22.5" x14ac:dyDescent="0.2">
      <c r="A68" s="683" t="s">
        <v>646</v>
      </c>
      <c r="B68" s="695" t="s">
        <v>647</v>
      </c>
      <c r="C68" s="50">
        <v>2</v>
      </c>
      <c r="D68" s="51">
        <v>60910</v>
      </c>
      <c r="E68" s="50"/>
      <c r="F68" s="51"/>
      <c r="G68" s="50"/>
      <c r="H68" s="51"/>
      <c r="I68" s="474">
        <v>0</v>
      </c>
      <c r="J68" s="50">
        <v>2</v>
      </c>
      <c r="K68" s="51">
        <v>60910</v>
      </c>
      <c r="L68" s="470">
        <v>1.6812930854788032E-2</v>
      </c>
      <c r="M68" s="470">
        <v>3.6271309394269133E-2</v>
      </c>
    </row>
    <row r="69" spans="1:13" ht="45" x14ac:dyDescent="0.2">
      <c r="A69" s="684" t="s">
        <v>118</v>
      </c>
      <c r="B69" s="696" t="s">
        <v>119</v>
      </c>
      <c r="C69" s="53">
        <v>35</v>
      </c>
      <c r="D69" s="54">
        <v>1650037.94</v>
      </c>
      <c r="E69" s="53">
        <v>1</v>
      </c>
      <c r="F69" s="54">
        <v>7560</v>
      </c>
      <c r="G69" s="53"/>
      <c r="H69" s="54"/>
      <c r="I69" s="475">
        <v>0</v>
      </c>
      <c r="J69" s="53">
        <v>36</v>
      </c>
      <c r="K69" s="54">
        <v>1657597.94</v>
      </c>
      <c r="L69" s="471">
        <v>0.45754522328450303</v>
      </c>
      <c r="M69" s="471">
        <v>0.65288356909684442</v>
      </c>
    </row>
    <row r="70" spans="1:13" x14ac:dyDescent="0.2">
      <c r="A70" s="683" t="s">
        <v>120</v>
      </c>
      <c r="B70" s="695" t="s">
        <v>121</v>
      </c>
      <c r="C70" s="50">
        <v>33</v>
      </c>
      <c r="D70" s="51">
        <v>2638216.7000000002</v>
      </c>
      <c r="E70" s="50"/>
      <c r="F70" s="51"/>
      <c r="G70" s="50">
        <v>1</v>
      </c>
      <c r="H70" s="51">
        <v>-28060</v>
      </c>
      <c r="I70" s="474">
        <v>0</v>
      </c>
      <c r="J70" s="50">
        <v>34</v>
      </c>
      <c r="K70" s="51">
        <v>2610156.7000000002</v>
      </c>
      <c r="L70" s="470">
        <v>0.72047913507243</v>
      </c>
      <c r="M70" s="470">
        <v>0.61661225970257527</v>
      </c>
    </row>
    <row r="71" spans="1:13" x14ac:dyDescent="0.2">
      <c r="A71" s="684" t="s">
        <v>122</v>
      </c>
      <c r="B71" s="696" t="s">
        <v>123</v>
      </c>
      <c r="C71" s="53">
        <v>8</v>
      </c>
      <c r="D71" s="54">
        <v>639907.9</v>
      </c>
      <c r="E71" s="53"/>
      <c r="F71" s="54"/>
      <c r="G71" s="53"/>
      <c r="H71" s="54"/>
      <c r="I71" s="475">
        <v>1</v>
      </c>
      <c r="J71" s="53">
        <v>9</v>
      </c>
      <c r="K71" s="54">
        <v>639907.9</v>
      </c>
      <c r="L71" s="471">
        <v>0.17663318463524239</v>
      </c>
      <c r="M71" s="471">
        <v>0.1632208922742111</v>
      </c>
    </row>
    <row r="72" spans="1:13" x14ac:dyDescent="0.2">
      <c r="A72" s="683" t="s">
        <v>126</v>
      </c>
      <c r="B72" s="695" t="s">
        <v>127</v>
      </c>
      <c r="C72" s="50">
        <v>11</v>
      </c>
      <c r="D72" s="51">
        <v>600027.6</v>
      </c>
      <c r="E72" s="50"/>
      <c r="F72" s="51"/>
      <c r="G72" s="50"/>
      <c r="H72" s="51"/>
      <c r="I72" s="474">
        <v>0</v>
      </c>
      <c r="J72" s="50">
        <v>11</v>
      </c>
      <c r="K72" s="51">
        <v>600027.6</v>
      </c>
      <c r="L72" s="470">
        <v>0.16562506238326072</v>
      </c>
      <c r="M72" s="470">
        <v>0.19949220166848022</v>
      </c>
    </row>
    <row r="73" spans="1:13" x14ac:dyDescent="0.2">
      <c r="A73" s="684" t="s">
        <v>128</v>
      </c>
      <c r="B73" s="696" t="s">
        <v>129</v>
      </c>
      <c r="C73" s="53">
        <v>2</v>
      </c>
      <c r="D73" s="54">
        <v>191699.94</v>
      </c>
      <c r="E73" s="53"/>
      <c r="F73" s="54"/>
      <c r="G73" s="53"/>
      <c r="H73" s="54"/>
      <c r="I73" s="475">
        <v>1</v>
      </c>
      <c r="J73" s="53">
        <v>3</v>
      </c>
      <c r="K73" s="54">
        <v>191699.94</v>
      </c>
      <c r="L73" s="471">
        <v>5.2914756790133216E-2</v>
      </c>
      <c r="M73" s="471">
        <v>5.4406964091403699E-2</v>
      </c>
    </row>
    <row r="74" spans="1:13" x14ac:dyDescent="0.2">
      <c r="A74" s="683" t="s">
        <v>130</v>
      </c>
      <c r="B74" s="695" t="s">
        <v>131</v>
      </c>
      <c r="C74" s="50">
        <v>29</v>
      </c>
      <c r="D74" s="51">
        <v>1265971.1600000001</v>
      </c>
      <c r="E74" s="50"/>
      <c r="F74" s="51"/>
      <c r="G74" s="50">
        <v>1</v>
      </c>
      <c r="H74" s="51">
        <v>-50311.9</v>
      </c>
      <c r="I74" s="474">
        <v>0</v>
      </c>
      <c r="J74" s="50">
        <v>30</v>
      </c>
      <c r="K74" s="51">
        <v>1215659.2600000002</v>
      </c>
      <c r="L74" s="470">
        <v>0.33555729898806091</v>
      </c>
      <c r="M74" s="470">
        <v>0.54406964091403698</v>
      </c>
    </row>
    <row r="75" spans="1:13" x14ac:dyDescent="0.2">
      <c r="A75" s="684" t="s">
        <v>589</v>
      </c>
      <c r="B75" s="696" t="s">
        <v>590</v>
      </c>
      <c r="C75" s="53">
        <v>2</v>
      </c>
      <c r="D75" s="54">
        <v>100746</v>
      </c>
      <c r="E75" s="53"/>
      <c r="F75" s="54"/>
      <c r="G75" s="53"/>
      <c r="H75" s="54"/>
      <c r="I75" s="475">
        <v>0</v>
      </c>
      <c r="J75" s="53">
        <v>2</v>
      </c>
      <c r="K75" s="54">
        <v>100746</v>
      </c>
      <c r="L75" s="471">
        <v>2.7808825018822442E-2</v>
      </c>
      <c r="M75" s="471">
        <v>3.6271309394269133E-2</v>
      </c>
    </row>
    <row r="76" spans="1:13" x14ac:dyDescent="0.2">
      <c r="A76" s="683" t="s">
        <v>363</v>
      </c>
      <c r="B76" s="695" t="s">
        <v>364</v>
      </c>
      <c r="C76" s="50">
        <v>2</v>
      </c>
      <c r="D76" s="51">
        <v>107100</v>
      </c>
      <c r="E76" s="50"/>
      <c r="F76" s="51"/>
      <c r="G76" s="50"/>
      <c r="H76" s="51"/>
      <c r="I76" s="474">
        <v>0</v>
      </c>
      <c r="J76" s="50">
        <v>2</v>
      </c>
      <c r="K76" s="51">
        <v>107100</v>
      </c>
      <c r="L76" s="470">
        <v>2.9562713750579513E-2</v>
      </c>
      <c r="M76" s="470">
        <v>3.6271309394269133E-2</v>
      </c>
    </row>
    <row r="77" spans="1:13" ht="22.5" x14ac:dyDescent="0.2">
      <c r="A77" s="684" t="s">
        <v>650</v>
      </c>
      <c r="B77" s="696" t="s">
        <v>651</v>
      </c>
      <c r="C77" s="53">
        <v>1</v>
      </c>
      <c r="D77" s="54">
        <v>85996.34</v>
      </c>
      <c r="E77" s="53"/>
      <c r="F77" s="54"/>
      <c r="G77" s="53"/>
      <c r="H77" s="54"/>
      <c r="I77" s="475">
        <v>0</v>
      </c>
      <c r="J77" s="53">
        <v>1</v>
      </c>
      <c r="K77" s="54">
        <v>85996.34</v>
      </c>
      <c r="L77" s="471">
        <v>2.3737490037511775E-2</v>
      </c>
      <c r="M77" s="471">
        <v>1.8135654697134566E-2</v>
      </c>
    </row>
    <row r="78" spans="1:13" ht="33.75" x14ac:dyDescent="0.2">
      <c r="A78" s="683" t="s">
        <v>132</v>
      </c>
      <c r="B78" s="695" t="s">
        <v>133</v>
      </c>
      <c r="C78" s="50">
        <v>2</v>
      </c>
      <c r="D78" s="51">
        <v>285836</v>
      </c>
      <c r="E78" s="50"/>
      <c r="F78" s="51"/>
      <c r="G78" s="50"/>
      <c r="H78" s="51"/>
      <c r="I78" s="474">
        <v>0</v>
      </c>
      <c r="J78" s="50">
        <v>2</v>
      </c>
      <c r="K78" s="51">
        <v>285836</v>
      </c>
      <c r="L78" s="470">
        <v>7.8899046196177824E-2</v>
      </c>
      <c r="M78" s="470">
        <v>3.6271309394269133E-2</v>
      </c>
    </row>
    <row r="79" spans="1:13" x14ac:dyDescent="0.2">
      <c r="A79" s="684" t="s">
        <v>136</v>
      </c>
      <c r="B79" s="696" t="s">
        <v>137</v>
      </c>
      <c r="C79" s="53">
        <v>8</v>
      </c>
      <c r="D79" s="54">
        <v>84543.5</v>
      </c>
      <c r="E79" s="53"/>
      <c r="F79" s="54"/>
      <c r="G79" s="53"/>
      <c r="H79" s="54"/>
      <c r="I79" s="475">
        <v>0</v>
      </c>
      <c r="J79" s="53">
        <v>8</v>
      </c>
      <c r="K79" s="54">
        <v>84543.5</v>
      </c>
      <c r="L79" s="471">
        <v>2.3336463958656573E-2</v>
      </c>
      <c r="M79" s="471">
        <v>0.14508523757707653</v>
      </c>
    </row>
    <row r="80" spans="1:13" ht="33.75" x14ac:dyDescent="0.2">
      <c r="A80" s="683" t="s">
        <v>581</v>
      </c>
      <c r="B80" s="695" t="s">
        <v>582</v>
      </c>
      <c r="C80" s="50">
        <v>25</v>
      </c>
      <c r="D80" s="51">
        <v>1432360.7100000002</v>
      </c>
      <c r="E80" s="50">
        <v>1</v>
      </c>
      <c r="F80" s="51">
        <v>29886.720000000001</v>
      </c>
      <c r="G80" s="50"/>
      <c r="H80" s="51"/>
      <c r="I80" s="474">
        <v>0</v>
      </c>
      <c r="J80" s="50">
        <v>26</v>
      </c>
      <c r="K80" s="51">
        <v>1462247.4300000002</v>
      </c>
      <c r="L80" s="470">
        <v>0.403622803040248</v>
      </c>
      <c r="M80" s="470">
        <v>0.47152702212549874</v>
      </c>
    </row>
    <row r="81" spans="1:13" x14ac:dyDescent="0.2">
      <c r="A81" s="684" t="s">
        <v>140</v>
      </c>
      <c r="B81" s="696" t="s">
        <v>141</v>
      </c>
      <c r="C81" s="53">
        <v>75</v>
      </c>
      <c r="D81" s="54">
        <v>4430162.5999999996</v>
      </c>
      <c r="E81" s="53"/>
      <c r="F81" s="54"/>
      <c r="G81" s="53"/>
      <c r="H81" s="54"/>
      <c r="I81" s="475">
        <v>1</v>
      </c>
      <c r="J81" s="53">
        <v>76</v>
      </c>
      <c r="K81" s="54">
        <v>4430162.5999999996</v>
      </c>
      <c r="L81" s="471">
        <v>1.2228536770525029</v>
      </c>
      <c r="M81" s="471">
        <v>1.3783097569822271</v>
      </c>
    </row>
    <row r="82" spans="1:13" x14ac:dyDescent="0.2">
      <c r="A82" s="683" t="s">
        <v>142</v>
      </c>
      <c r="B82" s="695" t="s">
        <v>143</v>
      </c>
      <c r="C82" s="50">
        <v>1</v>
      </c>
      <c r="D82" s="51">
        <v>90996</v>
      </c>
      <c r="E82" s="50">
        <v>1</v>
      </c>
      <c r="F82" s="51">
        <v>105347.32</v>
      </c>
      <c r="G82" s="50"/>
      <c r="H82" s="51"/>
      <c r="I82" s="474">
        <v>1</v>
      </c>
      <c r="J82" s="50">
        <v>3</v>
      </c>
      <c r="K82" s="51">
        <v>196343.32</v>
      </c>
      <c r="L82" s="470">
        <v>5.4196464668519455E-2</v>
      </c>
      <c r="M82" s="470">
        <v>5.4406964091403699E-2</v>
      </c>
    </row>
    <row r="83" spans="1:13" x14ac:dyDescent="0.2">
      <c r="A83" s="684" t="s">
        <v>542</v>
      </c>
      <c r="B83" s="696" t="s">
        <v>543</v>
      </c>
      <c r="C83" s="53">
        <v>1</v>
      </c>
      <c r="D83" s="54">
        <v>34932.720000000001</v>
      </c>
      <c r="E83" s="53"/>
      <c r="F83" s="54"/>
      <c r="G83" s="53"/>
      <c r="H83" s="54"/>
      <c r="I83" s="475">
        <v>0</v>
      </c>
      <c r="J83" s="53">
        <v>1</v>
      </c>
      <c r="K83" s="54">
        <v>34932.720000000001</v>
      </c>
      <c r="L83" s="471">
        <v>9.6424463294971421E-3</v>
      </c>
      <c r="M83" s="471">
        <v>1.8135654697134566E-2</v>
      </c>
    </row>
    <row r="84" spans="1:13" x14ac:dyDescent="0.2">
      <c r="A84" s="683" t="s">
        <v>365</v>
      </c>
      <c r="B84" s="695" t="s">
        <v>366</v>
      </c>
      <c r="C84" s="50">
        <v>1</v>
      </c>
      <c r="D84" s="51">
        <v>76367.5</v>
      </c>
      <c r="E84" s="50"/>
      <c r="F84" s="51"/>
      <c r="G84" s="50"/>
      <c r="H84" s="51"/>
      <c r="I84" s="474">
        <v>0</v>
      </c>
      <c r="J84" s="50">
        <v>1</v>
      </c>
      <c r="K84" s="51">
        <v>76367.5</v>
      </c>
      <c r="L84" s="470">
        <v>2.1079650255344359E-2</v>
      </c>
      <c r="M84" s="470">
        <v>1.8135654697134566E-2</v>
      </c>
    </row>
    <row r="85" spans="1:13" ht="22.5" x14ac:dyDescent="0.2">
      <c r="A85" s="684" t="s">
        <v>144</v>
      </c>
      <c r="B85" s="696" t="s">
        <v>145</v>
      </c>
      <c r="C85" s="53">
        <v>1</v>
      </c>
      <c r="D85" s="54">
        <v>239963</v>
      </c>
      <c r="E85" s="53"/>
      <c r="F85" s="54"/>
      <c r="G85" s="53"/>
      <c r="H85" s="54"/>
      <c r="I85" s="475">
        <v>0</v>
      </c>
      <c r="J85" s="53">
        <v>1</v>
      </c>
      <c r="K85" s="54">
        <v>239963</v>
      </c>
      <c r="L85" s="471">
        <v>6.6236764516622887E-2</v>
      </c>
      <c r="M85" s="471">
        <v>1.8135654697134566E-2</v>
      </c>
    </row>
    <row r="86" spans="1:13" ht="33.75" x14ac:dyDescent="0.2">
      <c r="A86" s="683" t="s">
        <v>146</v>
      </c>
      <c r="B86" s="695" t="s">
        <v>147</v>
      </c>
      <c r="C86" s="50">
        <v>1</v>
      </c>
      <c r="D86" s="51">
        <v>176500</v>
      </c>
      <c r="E86" s="50"/>
      <c r="F86" s="51"/>
      <c r="G86" s="50"/>
      <c r="H86" s="51"/>
      <c r="I86" s="474">
        <v>0</v>
      </c>
      <c r="J86" s="50">
        <v>1</v>
      </c>
      <c r="K86" s="51">
        <v>176500</v>
      </c>
      <c r="L86" s="470">
        <v>4.8719131437696399E-2</v>
      </c>
      <c r="M86" s="470">
        <v>1.8135654697134566E-2</v>
      </c>
    </row>
    <row r="87" spans="1:13" x14ac:dyDescent="0.2">
      <c r="A87" s="684" t="s">
        <v>658</v>
      </c>
      <c r="B87" s="696" t="s">
        <v>659</v>
      </c>
      <c r="C87" s="53">
        <v>2</v>
      </c>
      <c r="D87" s="54">
        <v>165193</v>
      </c>
      <c r="E87" s="53"/>
      <c r="F87" s="54"/>
      <c r="G87" s="53"/>
      <c r="H87" s="54"/>
      <c r="I87" s="475">
        <v>0</v>
      </c>
      <c r="J87" s="53">
        <v>2</v>
      </c>
      <c r="K87" s="54">
        <v>165193</v>
      </c>
      <c r="L87" s="471">
        <v>4.5598070705877514E-2</v>
      </c>
      <c r="M87" s="471">
        <v>3.6271309394269133E-2</v>
      </c>
    </row>
    <row r="88" spans="1:13" x14ac:dyDescent="0.2">
      <c r="A88" s="683" t="s">
        <v>148</v>
      </c>
      <c r="B88" s="695" t="s">
        <v>149</v>
      </c>
      <c r="C88" s="50">
        <v>30</v>
      </c>
      <c r="D88" s="51">
        <v>10165756.1</v>
      </c>
      <c r="E88" s="50">
        <v>5</v>
      </c>
      <c r="F88" s="51">
        <v>381660.61</v>
      </c>
      <c r="G88" s="50">
        <v>1</v>
      </c>
      <c r="H88" s="51">
        <v>-383055.55</v>
      </c>
      <c r="I88" s="474">
        <v>4</v>
      </c>
      <c r="J88" s="50">
        <v>40</v>
      </c>
      <c r="K88" s="51">
        <v>10164361.159999998</v>
      </c>
      <c r="L88" s="470">
        <v>2.8056591916955025</v>
      </c>
      <c r="M88" s="470">
        <v>0.72542618788538271</v>
      </c>
    </row>
    <row r="89" spans="1:13" x14ac:dyDescent="0.2">
      <c r="A89" s="684" t="s">
        <v>150</v>
      </c>
      <c r="B89" s="696" t="s">
        <v>151</v>
      </c>
      <c r="C89" s="53">
        <v>9</v>
      </c>
      <c r="D89" s="54">
        <v>1891281.9200000002</v>
      </c>
      <c r="E89" s="53"/>
      <c r="F89" s="54"/>
      <c r="G89" s="53"/>
      <c r="H89" s="54"/>
      <c r="I89" s="475">
        <v>1</v>
      </c>
      <c r="J89" s="53">
        <v>10</v>
      </c>
      <c r="K89" s="54">
        <v>1891281.9200000002</v>
      </c>
      <c r="L89" s="471">
        <v>0.52204879572928509</v>
      </c>
      <c r="M89" s="471">
        <v>0.18135654697134568</v>
      </c>
    </row>
    <row r="90" spans="1:13" ht="22.5" x14ac:dyDescent="0.2">
      <c r="A90" s="683" t="s">
        <v>152</v>
      </c>
      <c r="B90" s="695" t="s">
        <v>153</v>
      </c>
      <c r="C90" s="50">
        <v>204</v>
      </c>
      <c r="D90" s="51">
        <v>83017552.379999936</v>
      </c>
      <c r="E90" s="50">
        <v>23</v>
      </c>
      <c r="F90" s="51">
        <v>2153808.1799999997</v>
      </c>
      <c r="G90" s="50">
        <v>6</v>
      </c>
      <c r="H90" s="51">
        <v>-1726203.65</v>
      </c>
      <c r="I90" s="474">
        <v>38</v>
      </c>
      <c r="J90" s="50">
        <v>271</v>
      </c>
      <c r="K90" s="51">
        <v>83445156.909999937</v>
      </c>
      <c r="L90" s="470">
        <v>23.033289333356862</v>
      </c>
      <c r="M90" s="470">
        <v>4.9147624229234674</v>
      </c>
    </row>
    <row r="91" spans="1:13" x14ac:dyDescent="0.2">
      <c r="A91" s="684" t="s">
        <v>154</v>
      </c>
      <c r="B91" s="696" t="s">
        <v>155</v>
      </c>
      <c r="C91" s="53">
        <v>38</v>
      </c>
      <c r="D91" s="54">
        <v>11508823.709999999</v>
      </c>
      <c r="E91" s="53">
        <v>4</v>
      </c>
      <c r="F91" s="54">
        <v>136143.81</v>
      </c>
      <c r="G91" s="53"/>
      <c r="H91" s="54"/>
      <c r="I91" s="475">
        <v>6</v>
      </c>
      <c r="J91" s="53">
        <v>48</v>
      </c>
      <c r="K91" s="54">
        <v>11644967.52</v>
      </c>
      <c r="L91" s="471">
        <v>3.2143495931704558</v>
      </c>
      <c r="M91" s="471">
        <v>0.87051142546245919</v>
      </c>
    </row>
    <row r="92" spans="1:13" x14ac:dyDescent="0.2">
      <c r="A92" s="683" t="s">
        <v>156</v>
      </c>
      <c r="B92" s="695" t="s">
        <v>157</v>
      </c>
      <c r="C92" s="50">
        <v>197</v>
      </c>
      <c r="D92" s="51">
        <v>57742362.810000002</v>
      </c>
      <c r="E92" s="50">
        <v>24</v>
      </c>
      <c r="F92" s="51">
        <v>1595288.9900000002</v>
      </c>
      <c r="G92" s="50">
        <v>4</v>
      </c>
      <c r="H92" s="51">
        <v>-505041.26</v>
      </c>
      <c r="I92" s="474">
        <v>28</v>
      </c>
      <c r="J92" s="50">
        <v>253</v>
      </c>
      <c r="K92" s="51">
        <v>58832610.540000007</v>
      </c>
      <c r="L92" s="470">
        <v>16.239510967258145</v>
      </c>
      <c r="M92" s="470">
        <v>4.5883206383750457</v>
      </c>
    </row>
    <row r="93" spans="1:13" x14ac:dyDescent="0.2">
      <c r="A93" s="684" t="s">
        <v>162</v>
      </c>
      <c r="B93" s="696" t="s">
        <v>163</v>
      </c>
      <c r="C93" s="53">
        <v>11</v>
      </c>
      <c r="D93" s="54">
        <v>647418.76</v>
      </c>
      <c r="E93" s="53"/>
      <c r="F93" s="54"/>
      <c r="G93" s="53">
        <v>1</v>
      </c>
      <c r="H93" s="54">
        <v>-59365.9</v>
      </c>
      <c r="I93" s="475">
        <v>0</v>
      </c>
      <c r="J93" s="53">
        <v>12</v>
      </c>
      <c r="K93" s="54">
        <v>588052.86</v>
      </c>
      <c r="L93" s="471">
        <v>0.16231968599803556</v>
      </c>
      <c r="M93" s="471">
        <v>0.2176278563656148</v>
      </c>
    </row>
    <row r="94" spans="1:13" ht="33.75" x14ac:dyDescent="0.2">
      <c r="A94" s="683" t="s">
        <v>164</v>
      </c>
      <c r="B94" s="695" t="s">
        <v>165</v>
      </c>
      <c r="C94" s="50">
        <v>27</v>
      </c>
      <c r="D94" s="51">
        <v>1511765.07</v>
      </c>
      <c r="E94" s="50"/>
      <c r="F94" s="51"/>
      <c r="G94" s="50"/>
      <c r="H94" s="51"/>
      <c r="I94" s="474">
        <v>0</v>
      </c>
      <c r="J94" s="50">
        <v>27</v>
      </c>
      <c r="K94" s="51">
        <v>1511765.07</v>
      </c>
      <c r="L94" s="470">
        <v>0.41729111132152008</v>
      </c>
      <c r="M94" s="470">
        <v>0.48966267682263331</v>
      </c>
    </row>
    <row r="95" spans="1:13" ht="33.75" x14ac:dyDescent="0.2">
      <c r="A95" s="684" t="s">
        <v>166</v>
      </c>
      <c r="B95" s="696" t="s">
        <v>167</v>
      </c>
      <c r="C95" s="53">
        <v>2</v>
      </c>
      <c r="D95" s="54">
        <v>204518.90000000002</v>
      </c>
      <c r="E95" s="53"/>
      <c r="F95" s="54"/>
      <c r="G95" s="53"/>
      <c r="H95" s="54"/>
      <c r="I95" s="475">
        <v>0</v>
      </c>
      <c r="J95" s="53">
        <v>2</v>
      </c>
      <c r="K95" s="54">
        <v>204518.90000000002</v>
      </c>
      <c r="L95" s="471">
        <v>5.6453162439620889E-2</v>
      </c>
      <c r="M95" s="471">
        <v>3.6271309394269133E-2</v>
      </c>
    </row>
    <row r="96" spans="1:13" ht="56.25" x14ac:dyDescent="0.2">
      <c r="A96" s="683" t="s">
        <v>168</v>
      </c>
      <c r="B96" s="695" t="s">
        <v>169</v>
      </c>
      <c r="C96" s="50">
        <v>3</v>
      </c>
      <c r="D96" s="51">
        <v>422645</v>
      </c>
      <c r="E96" s="50"/>
      <c r="F96" s="51"/>
      <c r="G96" s="50"/>
      <c r="H96" s="51"/>
      <c r="I96" s="474">
        <v>0</v>
      </c>
      <c r="J96" s="50">
        <v>3</v>
      </c>
      <c r="K96" s="51">
        <v>422645</v>
      </c>
      <c r="L96" s="470">
        <v>0.11666230768546852</v>
      </c>
      <c r="M96" s="470">
        <v>5.4406964091403699E-2</v>
      </c>
    </row>
    <row r="97" spans="1:13" ht="22.5" x14ac:dyDescent="0.2">
      <c r="A97" s="684" t="s">
        <v>170</v>
      </c>
      <c r="B97" s="696" t="s">
        <v>171</v>
      </c>
      <c r="C97" s="53">
        <v>7</v>
      </c>
      <c r="D97" s="54">
        <v>716107.52</v>
      </c>
      <c r="E97" s="53"/>
      <c r="F97" s="54"/>
      <c r="G97" s="53"/>
      <c r="H97" s="54"/>
      <c r="I97" s="475">
        <v>0</v>
      </c>
      <c r="J97" s="53">
        <v>7</v>
      </c>
      <c r="K97" s="54">
        <v>716107.52</v>
      </c>
      <c r="L97" s="471">
        <v>0.19766649512976092</v>
      </c>
      <c r="M97" s="471">
        <v>0.12694958287994196</v>
      </c>
    </row>
    <row r="98" spans="1:13" ht="33.75" x14ac:dyDescent="0.2">
      <c r="A98" s="683" t="s">
        <v>172</v>
      </c>
      <c r="B98" s="695" t="s">
        <v>173</v>
      </c>
      <c r="C98" s="50">
        <v>4</v>
      </c>
      <c r="D98" s="51">
        <v>463033.02</v>
      </c>
      <c r="E98" s="50">
        <v>1</v>
      </c>
      <c r="F98" s="51">
        <v>15750</v>
      </c>
      <c r="G98" s="50"/>
      <c r="H98" s="51"/>
      <c r="I98" s="474">
        <v>0</v>
      </c>
      <c r="J98" s="50">
        <v>5</v>
      </c>
      <c r="K98" s="51">
        <v>478783.02</v>
      </c>
      <c r="L98" s="470">
        <v>0.13215803332304377</v>
      </c>
      <c r="M98" s="470">
        <v>9.0678273485672839E-2</v>
      </c>
    </row>
    <row r="99" spans="1:13" ht="22.5" x14ac:dyDescent="0.2">
      <c r="A99" s="684" t="s">
        <v>662</v>
      </c>
      <c r="B99" s="696" t="s">
        <v>663</v>
      </c>
      <c r="C99" s="53">
        <v>2</v>
      </c>
      <c r="D99" s="54">
        <v>185913</v>
      </c>
      <c r="E99" s="53"/>
      <c r="F99" s="54"/>
      <c r="G99" s="53"/>
      <c r="H99" s="54"/>
      <c r="I99" s="475">
        <v>0</v>
      </c>
      <c r="J99" s="53">
        <v>2</v>
      </c>
      <c r="K99" s="54">
        <v>185913</v>
      </c>
      <c r="L99" s="471">
        <v>5.1317393104682439E-2</v>
      </c>
      <c r="M99" s="471">
        <v>3.6271309394269133E-2</v>
      </c>
    </row>
    <row r="100" spans="1:13" ht="22.5" x14ac:dyDescent="0.2">
      <c r="A100" s="683" t="s">
        <v>174</v>
      </c>
      <c r="B100" s="695" t="s">
        <v>175</v>
      </c>
      <c r="C100" s="50">
        <v>2</v>
      </c>
      <c r="D100" s="51">
        <v>123708</v>
      </c>
      <c r="E100" s="50"/>
      <c r="F100" s="51"/>
      <c r="G100" s="50"/>
      <c r="H100" s="51"/>
      <c r="I100" s="474">
        <v>0</v>
      </c>
      <c r="J100" s="50">
        <v>2</v>
      </c>
      <c r="K100" s="51">
        <v>123708</v>
      </c>
      <c r="L100" s="470">
        <v>3.4147004599969097E-2</v>
      </c>
      <c r="M100" s="470">
        <v>3.6271309394269133E-2</v>
      </c>
    </row>
    <row r="101" spans="1:13" ht="22.5" x14ac:dyDescent="0.2">
      <c r="A101" s="684" t="s">
        <v>664</v>
      </c>
      <c r="B101" s="696" t="s">
        <v>665</v>
      </c>
      <c r="C101" s="53">
        <v>3</v>
      </c>
      <c r="D101" s="54">
        <v>165000.4</v>
      </c>
      <c r="E101" s="53"/>
      <c r="F101" s="54"/>
      <c r="G101" s="53"/>
      <c r="H101" s="54"/>
      <c r="I101" s="475">
        <v>0</v>
      </c>
      <c r="J101" s="53">
        <v>3</v>
      </c>
      <c r="K101" s="54">
        <v>165000.4</v>
      </c>
      <c r="L101" s="471">
        <v>4.5544907506359665E-2</v>
      </c>
      <c r="M101" s="471">
        <v>5.4406964091403699E-2</v>
      </c>
    </row>
    <row r="102" spans="1:13" ht="33.75" x14ac:dyDescent="0.2">
      <c r="A102" s="683" t="s">
        <v>622</v>
      </c>
      <c r="B102" s="695" t="s">
        <v>623</v>
      </c>
      <c r="C102" s="50">
        <v>1</v>
      </c>
      <c r="D102" s="51">
        <v>115728</v>
      </c>
      <c r="E102" s="50"/>
      <c r="F102" s="51"/>
      <c r="G102" s="50"/>
      <c r="H102" s="51"/>
      <c r="I102" s="474">
        <v>0</v>
      </c>
      <c r="J102" s="50">
        <v>1</v>
      </c>
      <c r="K102" s="51">
        <v>115728</v>
      </c>
      <c r="L102" s="470">
        <v>3.194429259502396E-2</v>
      </c>
      <c r="M102" s="470">
        <v>1.8135654697134566E-2</v>
      </c>
    </row>
    <row r="103" spans="1:13" x14ac:dyDescent="0.2">
      <c r="A103" s="684" t="s">
        <v>176</v>
      </c>
      <c r="B103" s="696" t="s">
        <v>177</v>
      </c>
      <c r="C103" s="53">
        <v>7</v>
      </c>
      <c r="D103" s="54">
        <v>431795</v>
      </c>
      <c r="E103" s="53"/>
      <c r="F103" s="54"/>
      <c r="G103" s="53">
        <v>1</v>
      </c>
      <c r="H103" s="54">
        <v>-7745</v>
      </c>
      <c r="I103" s="475">
        <v>0</v>
      </c>
      <c r="J103" s="53">
        <v>8</v>
      </c>
      <c r="K103" s="54">
        <v>424050</v>
      </c>
      <c r="L103" s="471">
        <v>0.11705012853345698</v>
      </c>
      <c r="M103" s="471">
        <v>0.14508523757707653</v>
      </c>
    </row>
    <row r="104" spans="1:13" ht="22.5" x14ac:dyDescent="0.2">
      <c r="A104" s="683" t="s">
        <v>178</v>
      </c>
      <c r="B104" s="695" t="s">
        <v>179</v>
      </c>
      <c r="C104" s="50">
        <v>3</v>
      </c>
      <c r="D104" s="51">
        <v>600600</v>
      </c>
      <c r="E104" s="50"/>
      <c r="F104" s="51"/>
      <c r="G104" s="50"/>
      <c r="H104" s="51"/>
      <c r="I104" s="474">
        <v>0</v>
      </c>
      <c r="J104" s="50">
        <v>3</v>
      </c>
      <c r="K104" s="51">
        <v>600600</v>
      </c>
      <c r="L104" s="470">
        <v>0.16578306142481844</v>
      </c>
      <c r="M104" s="470">
        <v>5.4406964091403699E-2</v>
      </c>
    </row>
    <row r="105" spans="1:13" ht="22.5" x14ac:dyDescent="0.2">
      <c r="A105" s="684" t="s">
        <v>180</v>
      </c>
      <c r="B105" s="696" t="s">
        <v>181</v>
      </c>
      <c r="C105" s="53">
        <v>1</v>
      </c>
      <c r="D105" s="54">
        <v>56700</v>
      </c>
      <c r="E105" s="53"/>
      <c r="F105" s="54"/>
      <c r="G105" s="53"/>
      <c r="H105" s="54"/>
      <c r="I105" s="475">
        <v>0</v>
      </c>
      <c r="J105" s="53">
        <v>1</v>
      </c>
      <c r="K105" s="54">
        <v>56700</v>
      </c>
      <c r="L105" s="471">
        <v>1.5650848456189154E-2</v>
      </c>
      <c r="M105" s="471">
        <v>1.8135654697134566E-2</v>
      </c>
    </row>
    <row r="106" spans="1:13" x14ac:dyDescent="0.2">
      <c r="A106" s="683" t="s">
        <v>182</v>
      </c>
      <c r="B106" s="695" t="s">
        <v>183</v>
      </c>
      <c r="C106" s="50">
        <v>37</v>
      </c>
      <c r="D106" s="51">
        <v>4411675.46</v>
      </c>
      <c r="E106" s="50"/>
      <c r="F106" s="51"/>
      <c r="G106" s="50">
        <v>1</v>
      </c>
      <c r="H106" s="51">
        <v>-7504</v>
      </c>
      <c r="I106" s="474">
        <v>2</v>
      </c>
      <c r="J106" s="50">
        <v>40</v>
      </c>
      <c r="K106" s="51">
        <v>4404171.46</v>
      </c>
      <c r="L106" s="470">
        <v>1.2156793667642563</v>
      </c>
      <c r="M106" s="470">
        <v>0.72542618788538271</v>
      </c>
    </row>
    <row r="107" spans="1:13" x14ac:dyDescent="0.2">
      <c r="A107" s="684" t="s">
        <v>184</v>
      </c>
      <c r="B107" s="696" t="s">
        <v>185</v>
      </c>
      <c r="C107" s="53">
        <v>1</v>
      </c>
      <c r="D107" s="54">
        <v>159968</v>
      </c>
      <c r="E107" s="53"/>
      <c r="F107" s="54"/>
      <c r="G107" s="53"/>
      <c r="H107" s="54"/>
      <c r="I107" s="475">
        <v>0</v>
      </c>
      <c r="J107" s="53">
        <v>1</v>
      </c>
      <c r="K107" s="54">
        <v>159968</v>
      </c>
      <c r="L107" s="471">
        <v>4.4155818797877715E-2</v>
      </c>
      <c r="M107" s="471">
        <v>1.8135654697134566E-2</v>
      </c>
    </row>
    <row r="108" spans="1:13" ht="22.5" x14ac:dyDescent="0.2">
      <c r="A108" s="683" t="s">
        <v>186</v>
      </c>
      <c r="B108" s="695" t="s">
        <v>187</v>
      </c>
      <c r="C108" s="50">
        <v>3</v>
      </c>
      <c r="D108" s="51">
        <v>437027.52</v>
      </c>
      <c r="E108" s="50"/>
      <c r="F108" s="51"/>
      <c r="G108" s="50"/>
      <c r="H108" s="51"/>
      <c r="I108" s="474">
        <v>0</v>
      </c>
      <c r="J108" s="50">
        <v>3</v>
      </c>
      <c r="K108" s="51">
        <v>437027.52</v>
      </c>
      <c r="L108" s="470">
        <v>0.12063230135280731</v>
      </c>
      <c r="M108" s="470">
        <v>5.4406964091403699E-2</v>
      </c>
    </row>
    <row r="109" spans="1:13" x14ac:dyDescent="0.2">
      <c r="A109" s="684" t="s">
        <v>188</v>
      </c>
      <c r="B109" s="696" t="s">
        <v>189</v>
      </c>
      <c r="C109" s="53">
        <v>24</v>
      </c>
      <c r="D109" s="54">
        <v>2295043.52</v>
      </c>
      <c r="E109" s="53">
        <v>1</v>
      </c>
      <c r="F109" s="54">
        <v>10867.08</v>
      </c>
      <c r="G109" s="53">
        <v>1</v>
      </c>
      <c r="H109" s="54">
        <v>-505.48</v>
      </c>
      <c r="I109" s="475">
        <v>1</v>
      </c>
      <c r="J109" s="53">
        <v>27</v>
      </c>
      <c r="K109" s="54">
        <v>2305405.12</v>
      </c>
      <c r="L109" s="471">
        <v>0.63635883885789368</v>
      </c>
      <c r="M109" s="471">
        <v>0.48966267682263331</v>
      </c>
    </row>
    <row r="110" spans="1:13" ht="22.5" x14ac:dyDescent="0.2">
      <c r="A110" s="683" t="s">
        <v>192</v>
      </c>
      <c r="B110" s="695" t="s">
        <v>193</v>
      </c>
      <c r="C110" s="50">
        <v>2</v>
      </c>
      <c r="D110" s="51">
        <v>198960</v>
      </c>
      <c r="E110" s="50"/>
      <c r="F110" s="51"/>
      <c r="G110" s="50"/>
      <c r="H110" s="51"/>
      <c r="I110" s="474">
        <v>0</v>
      </c>
      <c r="J110" s="50">
        <v>2</v>
      </c>
      <c r="K110" s="51">
        <v>198960</v>
      </c>
      <c r="L110" s="470">
        <v>5.4918744424045748E-2</v>
      </c>
      <c r="M110" s="470">
        <v>3.6271309394269133E-2</v>
      </c>
    </row>
    <row r="111" spans="1:13" ht="22.5" x14ac:dyDescent="0.2">
      <c r="A111" s="684" t="s">
        <v>367</v>
      </c>
      <c r="B111" s="696" t="s">
        <v>368</v>
      </c>
      <c r="C111" s="53">
        <v>2</v>
      </c>
      <c r="D111" s="54">
        <v>115960</v>
      </c>
      <c r="E111" s="53">
        <v>1</v>
      </c>
      <c r="F111" s="54">
        <v>1035</v>
      </c>
      <c r="G111" s="53"/>
      <c r="H111" s="54"/>
      <c r="I111" s="475">
        <v>0</v>
      </c>
      <c r="J111" s="53">
        <v>3</v>
      </c>
      <c r="K111" s="54">
        <v>116995</v>
      </c>
      <c r="L111" s="471">
        <v>3.2294021430896824E-2</v>
      </c>
      <c r="M111" s="471">
        <v>5.4406964091403699E-2</v>
      </c>
    </row>
    <row r="112" spans="1:13" ht="22.5" x14ac:dyDescent="0.2">
      <c r="A112" s="683" t="s">
        <v>583</v>
      </c>
      <c r="B112" s="695" t="s">
        <v>584</v>
      </c>
      <c r="C112" s="50">
        <v>1</v>
      </c>
      <c r="D112" s="51">
        <v>173880</v>
      </c>
      <c r="E112" s="50"/>
      <c r="F112" s="51"/>
      <c r="G112" s="50"/>
      <c r="H112" s="51"/>
      <c r="I112" s="474">
        <v>0</v>
      </c>
      <c r="J112" s="50">
        <v>1</v>
      </c>
      <c r="K112" s="51">
        <v>173880</v>
      </c>
      <c r="L112" s="470">
        <v>4.7995935265646737E-2</v>
      </c>
      <c r="M112" s="470">
        <v>1.8135654697134566E-2</v>
      </c>
    </row>
    <row r="113" spans="1:13" x14ac:dyDescent="0.2">
      <c r="A113" s="684" t="s">
        <v>194</v>
      </c>
      <c r="B113" s="696" t="s">
        <v>195</v>
      </c>
      <c r="C113" s="53">
        <v>4</v>
      </c>
      <c r="D113" s="54">
        <v>135474.01999999999</v>
      </c>
      <c r="E113" s="53"/>
      <c r="F113" s="54"/>
      <c r="G113" s="53"/>
      <c r="H113" s="54"/>
      <c r="I113" s="475">
        <v>0</v>
      </c>
      <c r="J113" s="53">
        <v>4</v>
      </c>
      <c r="K113" s="54">
        <v>135474.01999999999</v>
      </c>
      <c r="L113" s="471">
        <v>3.7394768197014781E-2</v>
      </c>
      <c r="M113" s="471">
        <v>7.2542618788538266E-2</v>
      </c>
    </row>
    <row r="114" spans="1:13" x14ac:dyDescent="0.2">
      <c r="A114" s="683" t="s">
        <v>196</v>
      </c>
      <c r="B114" s="695" t="s">
        <v>197</v>
      </c>
      <c r="C114" s="50">
        <v>1</v>
      </c>
      <c r="D114" s="51">
        <v>90000</v>
      </c>
      <c r="E114" s="50"/>
      <c r="F114" s="51"/>
      <c r="G114" s="50"/>
      <c r="H114" s="51"/>
      <c r="I114" s="474">
        <v>0</v>
      </c>
      <c r="J114" s="50">
        <v>1</v>
      </c>
      <c r="K114" s="51">
        <v>90000</v>
      </c>
      <c r="L114" s="470">
        <v>2.4842616597125642E-2</v>
      </c>
      <c r="M114" s="470">
        <v>1.8135654697134566E-2</v>
      </c>
    </row>
    <row r="115" spans="1:13" x14ac:dyDescent="0.2">
      <c r="A115" s="684" t="s">
        <v>198</v>
      </c>
      <c r="B115" s="696" t="s">
        <v>199</v>
      </c>
      <c r="C115" s="53">
        <v>13</v>
      </c>
      <c r="D115" s="54">
        <v>1001090.2800000001</v>
      </c>
      <c r="E115" s="53">
        <v>2</v>
      </c>
      <c r="F115" s="54">
        <v>73783.11</v>
      </c>
      <c r="G115" s="53"/>
      <c r="H115" s="54"/>
      <c r="I115" s="475">
        <v>0</v>
      </c>
      <c r="J115" s="53">
        <v>15</v>
      </c>
      <c r="K115" s="54">
        <v>1074873.3900000001</v>
      </c>
      <c r="L115" s="471">
        <v>0.29669630575803008</v>
      </c>
      <c r="M115" s="471">
        <v>0.27203482045701849</v>
      </c>
    </row>
    <row r="116" spans="1:13" x14ac:dyDescent="0.2">
      <c r="A116" s="683" t="s">
        <v>408</v>
      </c>
      <c r="B116" s="695" t="s">
        <v>409</v>
      </c>
      <c r="C116" s="50">
        <v>1</v>
      </c>
      <c r="D116" s="51">
        <v>60000</v>
      </c>
      <c r="E116" s="50"/>
      <c r="F116" s="51"/>
      <c r="G116" s="50"/>
      <c r="H116" s="51"/>
      <c r="I116" s="474">
        <v>0</v>
      </c>
      <c r="J116" s="50">
        <v>1</v>
      </c>
      <c r="K116" s="51">
        <v>60000</v>
      </c>
      <c r="L116" s="470">
        <v>1.656174439808376E-2</v>
      </c>
      <c r="M116" s="470">
        <v>1.8135654697134566E-2</v>
      </c>
    </row>
    <row r="117" spans="1:13" x14ac:dyDescent="0.2">
      <c r="A117" s="684" t="s">
        <v>200</v>
      </c>
      <c r="B117" s="696" t="s">
        <v>201</v>
      </c>
      <c r="C117" s="53">
        <v>1</v>
      </c>
      <c r="D117" s="54">
        <v>61030.9</v>
      </c>
      <c r="E117" s="53"/>
      <c r="F117" s="54"/>
      <c r="G117" s="53"/>
      <c r="H117" s="54"/>
      <c r="I117" s="475">
        <v>0</v>
      </c>
      <c r="J117" s="53">
        <v>1</v>
      </c>
      <c r="K117" s="54">
        <v>61030.9</v>
      </c>
      <c r="L117" s="471">
        <v>1.684630276975017E-2</v>
      </c>
      <c r="M117" s="471">
        <v>1.8135654697134566E-2</v>
      </c>
    </row>
    <row r="118" spans="1:13" x14ac:dyDescent="0.2">
      <c r="A118" s="683" t="s">
        <v>202</v>
      </c>
      <c r="B118" s="695" t="s">
        <v>203</v>
      </c>
      <c r="C118" s="50">
        <v>6</v>
      </c>
      <c r="D118" s="51">
        <v>591430.19999999995</v>
      </c>
      <c r="E118" s="50"/>
      <c r="F118" s="51"/>
      <c r="G118" s="50"/>
      <c r="H118" s="51"/>
      <c r="I118" s="474">
        <v>0</v>
      </c>
      <c r="J118" s="50">
        <v>6</v>
      </c>
      <c r="K118" s="51">
        <v>591430.19999999995</v>
      </c>
      <c r="L118" s="470">
        <v>0.16325193002845928</v>
      </c>
      <c r="M118" s="470">
        <v>0.1088139281828074</v>
      </c>
    </row>
    <row r="119" spans="1:13" x14ac:dyDescent="0.2">
      <c r="A119" s="684" t="s">
        <v>371</v>
      </c>
      <c r="B119" s="696" t="s">
        <v>372</v>
      </c>
      <c r="C119" s="53">
        <v>1</v>
      </c>
      <c r="D119" s="54">
        <v>100000</v>
      </c>
      <c r="E119" s="53"/>
      <c r="F119" s="54"/>
      <c r="G119" s="53"/>
      <c r="H119" s="54"/>
      <c r="I119" s="475">
        <v>0</v>
      </c>
      <c r="J119" s="53">
        <v>1</v>
      </c>
      <c r="K119" s="54">
        <v>100000</v>
      </c>
      <c r="L119" s="471">
        <v>2.7602907330139603E-2</v>
      </c>
      <c r="M119" s="471">
        <v>1.8135654697134566E-2</v>
      </c>
    </row>
    <row r="120" spans="1:13" ht="22.5" x14ac:dyDescent="0.2">
      <c r="A120" s="683" t="s">
        <v>206</v>
      </c>
      <c r="B120" s="695" t="s">
        <v>207</v>
      </c>
      <c r="C120" s="50">
        <v>2</v>
      </c>
      <c r="D120" s="51">
        <v>213720</v>
      </c>
      <c r="E120" s="50"/>
      <c r="F120" s="51"/>
      <c r="G120" s="50"/>
      <c r="H120" s="51"/>
      <c r="I120" s="474">
        <v>0</v>
      </c>
      <c r="J120" s="50">
        <v>2</v>
      </c>
      <c r="K120" s="51">
        <v>213720</v>
      </c>
      <c r="L120" s="470">
        <v>5.8992933545974353E-2</v>
      </c>
      <c r="M120" s="470">
        <v>3.6271309394269133E-2</v>
      </c>
    </row>
    <row r="121" spans="1:13" x14ac:dyDescent="0.2">
      <c r="A121" s="684" t="s">
        <v>208</v>
      </c>
      <c r="B121" s="696" t="s">
        <v>209</v>
      </c>
      <c r="C121" s="53">
        <v>16</v>
      </c>
      <c r="D121" s="54">
        <v>1919638.27</v>
      </c>
      <c r="E121" s="53"/>
      <c r="F121" s="54"/>
      <c r="G121" s="53"/>
      <c r="H121" s="54"/>
      <c r="I121" s="475">
        <v>0</v>
      </c>
      <c r="J121" s="53">
        <v>16</v>
      </c>
      <c r="K121" s="54">
        <v>1919638.27</v>
      </c>
      <c r="L121" s="471">
        <v>0.52987597274199505</v>
      </c>
      <c r="M121" s="471">
        <v>0.29017047515415306</v>
      </c>
    </row>
    <row r="122" spans="1:13" x14ac:dyDescent="0.2">
      <c r="A122" s="683" t="s">
        <v>210</v>
      </c>
      <c r="B122" s="695" t="s">
        <v>211</v>
      </c>
      <c r="C122" s="50">
        <v>18</v>
      </c>
      <c r="D122" s="51">
        <v>1958594.92</v>
      </c>
      <c r="E122" s="50">
        <v>1</v>
      </c>
      <c r="F122" s="51">
        <v>14358.2</v>
      </c>
      <c r="G122" s="50"/>
      <c r="H122" s="51"/>
      <c r="I122" s="474">
        <v>6</v>
      </c>
      <c r="J122" s="50">
        <v>25</v>
      </c>
      <c r="K122" s="51">
        <v>1972953.1199999999</v>
      </c>
      <c r="L122" s="470">
        <v>0.54459242138069797</v>
      </c>
      <c r="M122" s="470">
        <v>0.45339136742836417</v>
      </c>
    </row>
    <row r="123" spans="1:13" ht="22.5" x14ac:dyDescent="0.2">
      <c r="A123" s="684" t="s">
        <v>212</v>
      </c>
      <c r="B123" s="696" t="s">
        <v>213</v>
      </c>
      <c r="C123" s="53">
        <v>3</v>
      </c>
      <c r="D123" s="54">
        <v>388434</v>
      </c>
      <c r="E123" s="53"/>
      <c r="F123" s="54"/>
      <c r="G123" s="53"/>
      <c r="H123" s="54"/>
      <c r="I123" s="475">
        <v>0</v>
      </c>
      <c r="J123" s="53">
        <v>3</v>
      </c>
      <c r="K123" s="54">
        <v>388434</v>
      </c>
      <c r="L123" s="471">
        <v>0.10721907705875446</v>
      </c>
      <c r="M123" s="471">
        <v>5.4406964091403699E-2</v>
      </c>
    </row>
    <row r="124" spans="1:13" x14ac:dyDescent="0.2">
      <c r="A124" s="683" t="s">
        <v>214</v>
      </c>
      <c r="B124" s="695" t="s">
        <v>215</v>
      </c>
      <c r="C124" s="50">
        <v>2</v>
      </c>
      <c r="D124" s="51">
        <v>95380</v>
      </c>
      <c r="E124" s="50">
        <v>3</v>
      </c>
      <c r="F124" s="51">
        <v>35336.94</v>
      </c>
      <c r="G124" s="50"/>
      <c r="H124" s="51"/>
      <c r="I124" s="474">
        <v>0</v>
      </c>
      <c r="J124" s="50">
        <v>5</v>
      </c>
      <c r="K124" s="51">
        <v>130716.94</v>
      </c>
      <c r="L124" s="470">
        <v>3.6081675812994186E-2</v>
      </c>
      <c r="M124" s="470">
        <v>9.0678273485672839E-2</v>
      </c>
    </row>
    <row r="125" spans="1:13" ht="22.5" x14ac:dyDescent="0.2">
      <c r="A125" s="684" t="s">
        <v>218</v>
      </c>
      <c r="B125" s="696" t="s">
        <v>219</v>
      </c>
      <c r="C125" s="53">
        <v>11</v>
      </c>
      <c r="D125" s="54">
        <v>503320</v>
      </c>
      <c r="E125" s="53"/>
      <c r="F125" s="54"/>
      <c r="G125" s="53"/>
      <c r="H125" s="54"/>
      <c r="I125" s="475">
        <v>0</v>
      </c>
      <c r="J125" s="53">
        <v>11</v>
      </c>
      <c r="K125" s="54">
        <v>503320</v>
      </c>
      <c r="L125" s="471">
        <v>0.13893095317405865</v>
      </c>
      <c r="M125" s="471">
        <v>0.19949220166848022</v>
      </c>
    </row>
    <row r="126" spans="1:13" x14ac:dyDescent="0.2">
      <c r="A126" s="683" t="s">
        <v>222</v>
      </c>
      <c r="B126" s="695" t="s">
        <v>223</v>
      </c>
      <c r="C126" s="50">
        <v>10</v>
      </c>
      <c r="D126" s="51">
        <v>1066130</v>
      </c>
      <c r="E126" s="50"/>
      <c r="F126" s="51"/>
      <c r="G126" s="50"/>
      <c r="H126" s="51"/>
      <c r="I126" s="474">
        <v>0</v>
      </c>
      <c r="J126" s="50">
        <v>10</v>
      </c>
      <c r="K126" s="51">
        <v>1066130</v>
      </c>
      <c r="L126" s="470">
        <v>0.29428287591881735</v>
      </c>
      <c r="M126" s="470">
        <v>0.18135654697134568</v>
      </c>
    </row>
    <row r="127" spans="1:13" x14ac:dyDescent="0.2">
      <c r="A127" s="684" t="s">
        <v>228</v>
      </c>
      <c r="B127" s="696" t="s">
        <v>229</v>
      </c>
      <c r="C127" s="53">
        <v>1</v>
      </c>
      <c r="D127" s="54">
        <v>61875</v>
      </c>
      <c r="E127" s="53"/>
      <c r="F127" s="54"/>
      <c r="G127" s="53"/>
      <c r="H127" s="54"/>
      <c r="I127" s="475">
        <v>0</v>
      </c>
      <c r="J127" s="53">
        <v>1</v>
      </c>
      <c r="K127" s="54">
        <v>61875</v>
      </c>
      <c r="L127" s="471">
        <v>1.7079298910523878E-2</v>
      </c>
      <c r="M127" s="471">
        <v>1.8135654697134566E-2</v>
      </c>
    </row>
    <row r="128" spans="1:13" ht="22.5" x14ac:dyDescent="0.2">
      <c r="A128" s="683" t="s">
        <v>544</v>
      </c>
      <c r="B128" s="695" t="s">
        <v>545</v>
      </c>
      <c r="C128" s="50">
        <v>2</v>
      </c>
      <c r="D128" s="51">
        <v>307395</v>
      </c>
      <c r="E128" s="50"/>
      <c r="F128" s="51"/>
      <c r="G128" s="50"/>
      <c r="H128" s="51"/>
      <c r="I128" s="474">
        <v>0</v>
      </c>
      <c r="J128" s="50">
        <v>2</v>
      </c>
      <c r="K128" s="51">
        <v>307395</v>
      </c>
      <c r="L128" s="470">
        <v>8.4849956987482628E-2</v>
      </c>
      <c r="M128" s="470">
        <v>3.6271309394269133E-2</v>
      </c>
    </row>
    <row r="129" spans="1:13" ht="22.5" x14ac:dyDescent="0.2">
      <c r="A129" s="684" t="s">
        <v>668</v>
      </c>
      <c r="B129" s="696" t="s">
        <v>669</v>
      </c>
      <c r="C129" s="53">
        <v>1</v>
      </c>
      <c r="D129" s="54">
        <v>103903</v>
      </c>
      <c r="E129" s="53"/>
      <c r="F129" s="54"/>
      <c r="G129" s="53"/>
      <c r="H129" s="54"/>
      <c r="I129" s="475">
        <v>0</v>
      </c>
      <c r="J129" s="53">
        <v>1</v>
      </c>
      <c r="K129" s="54">
        <v>103903</v>
      </c>
      <c r="L129" s="471">
        <v>2.8680248803234949E-2</v>
      </c>
      <c r="M129" s="471">
        <v>1.8135654697134566E-2</v>
      </c>
    </row>
    <row r="130" spans="1:13" x14ac:dyDescent="0.2">
      <c r="A130" s="683" t="s">
        <v>230</v>
      </c>
      <c r="B130" s="695" t="s">
        <v>231</v>
      </c>
      <c r="C130" s="50">
        <v>2</v>
      </c>
      <c r="D130" s="51">
        <v>211914.84999999998</v>
      </c>
      <c r="E130" s="50"/>
      <c r="F130" s="51"/>
      <c r="G130" s="50"/>
      <c r="H130" s="51"/>
      <c r="I130" s="474">
        <v>0</v>
      </c>
      <c r="J130" s="50">
        <v>2</v>
      </c>
      <c r="K130" s="51">
        <v>211914.84999999998</v>
      </c>
      <c r="L130" s="470">
        <v>5.8494659664304331E-2</v>
      </c>
      <c r="M130" s="470">
        <v>3.6271309394269133E-2</v>
      </c>
    </row>
    <row r="131" spans="1:13" x14ac:dyDescent="0.2">
      <c r="A131" s="684" t="s">
        <v>234</v>
      </c>
      <c r="B131" s="696" t="s">
        <v>235</v>
      </c>
      <c r="C131" s="53">
        <v>1</v>
      </c>
      <c r="D131" s="54">
        <v>90441</v>
      </c>
      <c r="E131" s="53"/>
      <c r="F131" s="54"/>
      <c r="G131" s="53"/>
      <c r="H131" s="54"/>
      <c r="I131" s="475">
        <v>0</v>
      </c>
      <c r="J131" s="53">
        <v>1</v>
      </c>
      <c r="K131" s="54">
        <v>90441</v>
      </c>
      <c r="L131" s="471">
        <v>2.4964345418451557E-2</v>
      </c>
      <c r="M131" s="471">
        <v>1.8135654697134566E-2</v>
      </c>
    </row>
    <row r="132" spans="1:13" ht="22.5" x14ac:dyDescent="0.2">
      <c r="A132" s="683" t="s">
        <v>238</v>
      </c>
      <c r="B132" s="695" t="s">
        <v>239</v>
      </c>
      <c r="C132" s="50">
        <v>1</v>
      </c>
      <c r="D132" s="51">
        <v>165900</v>
      </c>
      <c r="E132" s="50"/>
      <c r="F132" s="51"/>
      <c r="G132" s="50"/>
      <c r="H132" s="51"/>
      <c r="I132" s="474">
        <v>0</v>
      </c>
      <c r="J132" s="50">
        <v>1</v>
      </c>
      <c r="K132" s="51">
        <v>165900</v>
      </c>
      <c r="L132" s="470">
        <v>4.57932232607016E-2</v>
      </c>
      <c r="M132" s="470">
        <v>1.8135654697134566E-2</v>
      </c>
    </row>
    <row r="133" spans="1:13" x14ac:dyDescent="0.2">
      <c r="A133" s="684" t="s">
        <v>672</v>
      </c>
      <c r="B133" s="696" t="s">
        <v>673</v>
      </c>
      <c r="C133" s="53">
        <v>1</v>
      </c>
      <c r="D133" s="54">
        <v>49900</v>
      </c>
      <c r="E133" s="53"/>
      <c r="F133" s="54"/>
      <c r="G133" s="53"/>
      <c r="H133" s="54"/>
      <c r="I133" s="475">
        <v>0</v>
      </c>
      <c r="J133" s="53">
        <v>1</v>
      </c>
      <c r="K133" s="54">
        <v>49900</v>
      </c>
      <c r="L133" s="471">
        <v>1.3773850757739662E-2</v>
      </c>
      <c r="M133" s="471">
        <v>1.8135654697134566E-2</v>
      </c>
    </row>
    <row r="134" spans="1:13" x14ac:dyDescent="0.2">
      <c r="A134" s="683" t="s">
        <v>240</v>
      </c>
      <c r="B134" s="695" t="s">
        <v>241</v>
      </c>
      <c r="C134" s="50">
        <v>2</v>
      </c>
      <c r="D134" s="51">
        <v>350972.4</v>
      </c>
      <c r="E134" s="50"/>
      <c r="F134" s="51"/>
      <c r="G134" s="50"/>
      <c r="H134" s="51"/>
      <c r="I134" s="474">
        <v>0</v>
      </c>
      <c r="J134" s="50">
        <v>2</v>
      </c>
      <c r="K134" s="51">
        <v>350972.4</v>
      </c>
      <c r="L134" s="470">
        <v>9.6878586326366881E-2</v>
      </c>
      <c r="M134" s="470">
        <v>3.6271309394269133E-2</v>
      </c>
    </row>
    <row r="135" spans="1:13" x14ac:dyDescent="0.2">
      <c r="A135" s="684" t="s">
        <v>242</v>
      </c>
      <c r="B135" s="696" t="s">
        <v>243</v>
      </c>
      <c r="C135" s="53">
        <v>13</v>
      </c>
      <c r="D135" s="54">
        <v>1448335.3</v>
      </c>
      <c r="E135" s="53">
        <v>1</v>
      </c>
      <c r="F135" s="54">
        <v>1000</v>
      </c>
      <c r="G135" s="53"/>
      <c r="H135" s="54"/>
      <c r="I135" s="475">
        <v>0</v>
      </c>
      <c r="J135" s="53">
        <v>14</v>
      </c>
      <c r="K135" s="54">
        <v>1449335.3</v>
      </c>
      <c r="L135" s="471">
        <v>0.40005867976200077</v>
      </c>
      <c r="M135" s="471">
        <v>0.25389916575988392</v>
      </c>
    </row>
    <row r="136" spans="1:13" ht="22.5" x14ac:dyDescent="0.2">
      <c r="A136" s="683" t="s">
        <v>244</v>
      </c>
      <c r="B136" s="695" t="s">
        <v>245</v>
      </c>
      <c r="C136" s="50">
        <v>6</v>
      </c>
      <c r="D136" s="51">
        <v>540365.80000000005</v>
      </c>
      <c r="E136" s="50"/>
      <c r="F136" s="51"/>
      <c r="G136" s="50"/>
      <c r="H136" s="51"/>
      <c r="I136" s="474">
        <v>1</v>
      </c>
      <c r="J136" s="50">
        <v>7</v>
      </c>
      <c r="K136" s="51">
        <v>540365.80000000005</v>
      </c>
      <c r="L136" s="470">
        <v>0.14915667101776753</v>
      </c>
      <c r="M136" s="470">
        <v>0.12694958287994196</v>
      </c>
    </row>
    <row r="137" spans="1:13" x14ac:dyDescent="0.2">
      <c r="A137" s="684" t="s">
        <v>383</v>
      </c>
      <c r="B137" s="696" t="s">
        <v>384</v>
      </c>
      <c r="C137" s="53">
        <v>2</v>
      </c>
      <c r="D137" s="54">
        <v>61000</v>
      </c>
      <c r="E137" s="53"/>
      <c r="F137" s="54"/>
      <c r="G137" s="53"/>
      <c r="H137" s="54"/>
      <c r="I137" s="475">
        <v>0</v>
      </c>
      <c r="J137" s="53">
        <v>2</v>
      </c>
      <c r="K137" s="54">
        <v>61000</v>
      </c>
      <c r="L137" s="471">
        <v>1.6837773471385157E-2</v>
      </c>
      <c r="M137" s="471">
        <v>3.6271309394269133E-2</v>
      </c>
    </row>
    <row r="138" spans="1:13" ht="22.5" x14ac:dyDescent="0.2">
      <c r="A138" s="683" t="s">
        <v>246</v>
      </c>
      <c r="B138" s="695" t="s">
        <v>247</v>
      </c>
      <c r="C138" s="50">
        <v>2</v>
      </c>
      <c r="D138" s="51">
        <v>193890</v>
      </c>
      <c r="E138" s="50"/>
      <c r="F138" s="51"/>
      <c r="G138" s="50"/>
      <c r="H138" s="51"/>
      <c r="I138" s="474">
        <v>0</v>
      </c>
      <c r="J138" s="50">
        <v>2</v>
      </c>
      <c r="K138" s="51">
        <v>193890</v>
      </c>
      <c r="L138" s="470">
        <v>5.351927702240767E-2</v>
      </c>
      <c r="M138" s="470">
        <v>3.6271309394269133E-2</v>
      </c>
    </row>
    <row r="139" spans="1:13" x14ac:dyDescent="0.2">
      <c r="A139" s="684" t="s">
        <v>248</v>
      </c>
      <c r="B139" s="696" t="s">
        <v>249</v>
      </c>
      <c r="C139" s="53">
        <v>27</v>
      </c>
      <c r="D139" s="54">
        <v>1832158.78</v>
      </c>
      <c r="E139" s="53">
        <v>1</v>
      </c>
      <c r="F139" s="54">
        <v>3361.56</v>
      </c>
      <c r="G139" s="53"/>
      <c r="H139" s="54"/>
      <c r="I139" s="475">
        <v>0</v>
      </c>
      <c r="J139" s="53">
        <v>28</v>
      </c>
      <c r="K139" s="54">
        <v>1835520.34</v>
      </c>
      <c r="L139" s="471">
        <v>0.50665697847606328</v>
      </c>
      <c r="M139" s="471">
        <v>0.50779833151976783</v>
      </c>
    </row>
    <row r="140" spans="1:13" x14ac:dyDescent="0.2">
      <c r="A140" s="683" t="s">
        <v>250</v>
      </c>
      <c r="B140" s="695" t="s">
        <v>251</v>
      </c>
      <c r="C140" s="50">
        <v>4</v>
      </c>
      <c r="D140" s="51">
        <v>268136</v>
      </c>
      <c r="E140" s="50"/>
      <c r="F140" s="51"/>
      <c r="G140" s="50"/>
      <c r="H140" s="51"/>
      <c r="I140" s="474">
        <v>0</v>
      </c>
      <c r="J140" s="50">
        <v>4</v>
      </c>
      <c r="K140" s="51">
        <v>268136</v>
      </c>
      <c r="L140" s="470">
        <v>7.4013331598743126E-2</v>
      </c>
      <c r="M140" s="470">
        <v>7.2542618788538266E-2</v>
      </c>
    </row>
    <row r="141" spans="1:13" ht="22.5" x14ac:dyDescent="0.2">
      <c r="A141" s="684" t="s">
        <v>252</v>
      </c>
      <c r="B141" s="696" t="s">
        <v>253</v>
      </c>
      <c r="C141" s="53">
        <v>2</v>
      </c>
      <c r="D141" s="54">
        <v>259861</v>
      </c>
      <c r="E141" s="53"/>
      <c r="F141" s="54"/>
      <c r="G141" s="53"/>
      <c r="H141" s="54"/>
      <c r="I141" s="475">
        <v>0</v>
      </c>
      <c r="J141" s="53">
        <v>2</v>
      </c>
      <c r="K141" s="54">
        <v>259861</v>
      </c>
      <c r="L141" s="471">
        <v>7.1729191017174065E-2</v>
      </c>
      <c r="M141" s="471">
        <v>3.6271309394269133E-2</v>
      </c>
    </row>
    <row r="142" spans="1:13" ht="22.5" x14ac:dyDescent="0.2">
      <c r="A142" s="683" t="s">
        <v>256</v>
      </c>
      <c r="B142" s="695" t="s">
        <v>257</v>
      </c>
      <c r="C142" s="50">
        <v>4</v>
      </c>
      <c r="D142" s="51">
        <v>645154.26</v>
      </c>
      <c r="E142" s="50"/>
      <c r="F142" s="51"/>
      <c r="G142" s="50"/>
      <c r="H142" s="51"/>
      <c r="I142" s="474">
        <v>0</v>
      </c>
      <c r="J142" s="50">
        <v>4</v>
      </c>
      <c r="K142" s="51">
        <v>645154.26</v>
      </c>
      <c r="L142" s="470">
        <v>0.1780813325242479</v>
      </c>
      <c r="M142" s="470">
        <v>7.2542618788538266E-2</v>
      </c>
    </row>
    <row r="143" spans="1:13" x14ac:dyDescent="0.2">
      <c r="A143" s="684" t="s">
        <v>258</v>
      </c>
      <c r="B143" s="696" t="s">
        <v>259</v>
      </c>
      <c r="C143" s="53">
        <v>1</v>
      </c>
      <c r="D143" s="54">
        <v>60977</v>
      </c>
      <c r="E143" s="53"/>
      <c r="F143" s="54"/>
      <c r="G143" s="53"/>
      <c r="H143" s="54"/>
      <c r="I143" s="475">
        <v>1</v>
      </c>
      <c r="J143" s="53">
        <v>2</v>
      </c>
      <c r="K143" s="54">
        <v>60977</v>
      </c>
      <c r="L143" s="471">
        <v>1.6831424802699224E-2</v>
      </c>
      <c r="M143" s="471">
        <v>3.6271309394269133E-2</v>
      </c>
    </row>
    <row r="144" spans="1:13" x14ac:dyDescent="0.2">
      <c r="A144" s="683" t="s">
        <v>262</v>
      </c>
      <c r="B144" s="695" t="s">
        <v>263</v>
      </c>
      <c r="C144" s="50">
        <v>3</v>
      </c>
      <c r="D144" s="51">
        <v>399886</v>
      </c>
      <c r="E144" s="50"/>
      <c r="F144" s="51"/>
      <c r="G144" s="50"/>
      <c r="H144" s="51"/>
      <c r="I144" s="474">
        <v>0</v>
      </c>
      <c r="J144" s="50">
        <v>3</v>
      </c>
      <c r="K144" s="51">
        <v>399886</v>
      </c>
      <c r="L144" s="470">
        <v>0.11038016200620204</v>
      </c>
      <c r="M144" s="470">
        <v>5.4406964091403699E-2</v>
      </c>
    </row>
    <row r="145" spans="1:16" x14ac:dyDescent="0.2">
      <c r="A145" s="684" t="s">
        <v>385</v>
      </c>
      <c r="B145" s="696" t="s">
        <v>386</v>
      </c>
      <c r="C145" s="53">
        <v>3</v>
      </c>
      <c r="D145" s="54">
        <v>483000</v>
      </c>
      <c r="E145" s="53">
        <v>1</v>
      </c>
      <c r="F145" s="54">
        <v>37000</v>
      </c>
      <c r="G145" s="53"/>
      <c r="H145" s="54"/>
      <c r="I145" s="475">
        <v>0</v>
      </c>
      <c r="J145" s="53">
        <v>4</v>
      </c>
      <c r="K145" s="54">
        <v>520000</v>
      </c>
      <c r="L145" s="471">
        <v>0.14353511811672592</v>
      </c>
      <c r="M145" s="471">
        <v>7.2542618788538266E-2</v>
      </c>
    </row>
    <row r="146" spans="1:16" x14ac:dyDescent="0.2">
      <c r="A146" s="683" t="s">
        <v>264</v>
      </c>
      <c r="B146" s="695" t="s">
        <v>265</v>
      </c>
      <c r="C146" s="50">
        <v>1</v>
      </c>
      <c r="D146" s="51">
        <v>97800</v>
      </c>
      <c r="E146" s="50"/>
      <c r="F146" s="51"/>
      <c r="G146" s="50"/>
      <c r="H146" s="51"/>
      <c r="I146" s="474">
        <v>0</v>
      </c>
      <c r="J146" s="50">
        <v>1</v>
      </c>
      <c r="K146" s="51">
        <v>97800</v>
      </c>
      <c r="L146" s="470">
        <v>2.699564336887653E-2</v>
      </c>
      <c r="M146" s="470">
        <v>1.8135654697134566E-2</v>
      </c>
    </row>
    <row r="147" spans="1:16" x14ac:dyDescent="0.2">
      <c r="A147" s="684" t="s">
        <v>387</v>
      </c>
      <c r="B147" s="696" t="s">
        <v>388</v>
      </c>
      <c r="C147" s="53">
        <v>2</v>
      </c>
      <c r="D147" s="54">
        <v>173660</v>
      </c>
      <c r="E147" s="53"/>
      <c r="F147" s="54"/>
      <c r="G147" s="53"/>
      <c r="H147" s="54"/>
      <c r="I147" s="475">
        <v>0</v>
      </c>
      <c r="J147" s="53">
        <v>2</v>
      </c>
      <c r="K147" s="54">
        <v>173660</v>
      </c>
      <c r="L147" s="471">
        <v>4.7935208869520435E-2</v>
      </c>
      <c r="M147" s="471">
        <v>3.6271309394269133E-2</v>
      </c>
    </row>
    <row r="148" spans="1:16" x14ac:dyDescent="0.2">
      <c r="A148" s="683" t="s">
        <v>266</v>
      </c>
      <c r="B148" s="695" t="s">
        <v>267</v>
      </c>
      <c r="C148" s="50">
        <v>6</v>
      </c>
      <c r="D148" s="51">
        <v>715770.41</v>
      </c>
      <c r="E148" s="50">
        <v>1</v>
      </c>
      <c r="F148" s="51">
        <v>585</v>
      </c>
      <c r="G148" s="50"/>
      <c r="H148" s="51"/>
      <c r="I148" s="474">
        <v>0</v>
      </c>
      <c r="J148" s="50">
        <v>7</v>
      </c>
      <c r="K148" s="51">
        <v>716355.41</v>
      </c>
      <c r="L148" s="470">
        <v>0.19773491997674159</v>
      </c>
      <c r="M148" s="470">
        <v>0.12694958287994196</v>
      </c>
    </row>
    <row r="149" spans="1:16" ht="22.5" customHeight="1" thickBot="1" x14ac:dyDescent="0.25">
      <c r="A149" s="792" t="s">
        <v>268</v>
      </c>
      <c r="B149" s="793"/>
      <c r="C149" s="618">
        <v>4838</v>
      </c>
      <c r="D149" s="619">
        <v>362126724.66999972</v>
      </c>
      <c r="E149" s="618">
        <v>260</v>
      </c>
      <c r="F149" s="619">
        <v>5144427.92</v>
      </c>
      <c r="G149" s="618">
        <v>260</v>
      </c>
      <c r="H149" s="619">
        <v>-4990473.9500000011</v>
      </c>
      <c r="I149" s="618">
        <v>156</v>
      </c>
      <c r="J149" s="618">
        <v>5514</v>
      </c>
      <c r="K149" s="619">
        <v>362280678.63999981</v>
      </c>
      <c r="L149" s="620">
        <v>100.00000000000011</v>
      </c>
      <c r="M149" s="621">
        <v>99.999999999999844</v>
      </c>
    </row>
    <row r="150" spans="1:16" s="92" customFormat="1" ht="15" customHeight="1" x14ac:dyDescent="0.2">
      <c r="A150" s="87"/>
      <c r="B150" s="88"/>
      <c r="C150" s="89"/>
      <c r="D150" s="90"/>
      <c r="E150" s="89"/>
      <c r="F150" s="90"/>
      <c r="G150" s="89"/>
      <c r="H150" s="90"/>
      <c r="I150" s="89"/>
      <c r="J150" s="87"/>
      <c r="K150" s="90"/>
      <c r="L150" s="91"/>
      <c r="M150" s="91"/>
    </row>
    <row r="151" spans="1:16" s="92" customFormat="1" ht="15" customHeight="1" x14ac:dyDescent="0.2">
      <c r="A151" s="87"/>
      <c r="B151" s="93" t="s">
        <v>269</v>
      </c>
      <c r="C151" s="89"/>
      <c r="D151" s="90"/>
      <c r="E151" s="89"/>
      <c r="F151" s="90"/>
      <c r="G151" s="89"/>
      <c r="H151" s="90"/>
      <c r="I151" s="89"/>
      <c r="J151" s="87"/>
      <c r="K151" s="90"/>
      <c r="L151" s="91"/>
      <c r="M151" s="91"/>
    </row>
    <row r="152" spans="1:16" ht="15" customHeight="1" x14ac:dyDescent="0.2">
      <c r="A152" s="60"/>
      <c r="B152" s="93" t="s">
        <v>270</v>
      </c>
      <c r="C152" s="94">
        <v>4041</v>
      </c>
      <c r="D152" s="500">
        <v>167656962.19000006</v>
      </c>
      <c r="E152" s="94">
        <v>191</v>
      </c>
      <c r="F152" s="500">
        <v>684449.44</v>
      </c>
      <c r="G152" s="94">
        <v>245</v>
      </c>
      <c r="H152" s="500">
        <v>-2301053.1100000008</v>
      </c>
      <c r="I152" s="94">
        <v>68</v>
      </c>
      <c r="J152" s="94">
        <v>4545</v>
      </c>
      <c r="K152" s="500">
        <v>166040358.52000007</v>
      </c>
      <c r="L152" s="95">
        <v>45.83196629290719</v>
      </c>
      <c r="M152" s="95">
        <v>82.426550598476524</v>
      </c>
      <c r="O152" s="68"/>
      <c r="P152" s="68"/>
    </row>
    <row r="153" spans="1:16" ht="15" customHeight="1" x14ac:dyDescent="0.2">
      <c r="A153" s="60"/>
      <c r="B153" s="93" t="s">
        <v>271</v>
      </c>
      <c r="C153" s="96">
        <v>478</v>
      </c>
      <c r="D153" s="501">
        <v>164325776.91999993</v>
      </c>
      <c r="E153" s="96">
        <v>56</v>
      </c>
      <c r="F153" s="501">
        <v>4266901.59</v>
      </c>
      <c r="G153" s="96">
        <v>11</v>
      </c>
      <c r="H153" s="501">
        <v>-2614300.46</v>
      </c>
      <c r="I153" s="96">
        <v>77</v>
      </c>
      <c r="J153" s="96">
        <v>622</v>
      </c>
      <c r="K153" s="501">
        <v>165978378.04999995</v>
      </c>
      <c r="L153" s="97">
        <v>45.814857881210251</v>
      </c>
      <c r="M153" s="97">
        <v>11.280377221617702</v>
      </c>
      <c r="O153" s="68"/>
      <c r="P153" s="68"/>
    </row>
    <row r="154" spans="1:16" ht="15" customHeight="1" x14ac:dyDescent="0.2">
      <c r="A154" s="60"/>
      <c r="B154" s="93" t="s">
        <v>272</v>
      </c>
      <c r="C154" s="94">
        <v>319</v>
      </c>
      <c r="D154" s="500">
        <v>30143985.560000002</v>
      </c>
      <c r="E154" s="94">
        <v>13</v>
      </c>
      <c r="F154" s="500">
        <v>193076.89</v>
      </c>
      <c r="G154" s="94">
        <v>4</v>
      </c>
      <c r="H154" s="500">
        <v>-75120.37999999999</v>
      </c>
      <c r="I154" s="94">
        <v>11</v>
      </c>
      <c r="J154" s="94">
        <v>347</v>
      </c>
      <c r="K154" s="500">
        <v>30261942.070000008</v>
      </c>
      <c r="L154" s="95">
        <v>8.3531758258826301</v>
      </c>
      <c r="M154" s="95">
        <v>6.2930721799056988</v>
      </c>
      <c r="O154" s="68"/>
      <c r="P154" s="68"/>
    </row>
    <row r="155" spans="1:16" s="92" customFormat="1" ht="15" customHeight="1" x14ac:dyDescent="0.2">
      <c r="A155" s="87"/>
      <c r="B155" s="93"/>
      <c r="C155" s="87"/>
      <c r="D155" s="98"/>
      <c r="E155" s="87"/>
      <c r="F155" s="98"/>
      <c r="G155" s="87"/>
      <c r="H155" s="98"/>
      <c r="I155" s="87"/>
      <c r="J155" s="87"/>
      <c r="K155" s="98"/>
      <c r="L155" s="99"/>
      <c r="M155" s="99"/>
    </row>
    <row r="156" spans="1:16" ht="15" customHeight="1" x14ac:dyDescent="0.2">
      <c r="A156" s="87"/>
      <c r="B156" s="93" t="s">
        <v>273</v>
      </c>
      <c r="C156" s="95">
        <v>83.526250516742451</v>
      </c>
      <c r="D156" s="95">
        <v>46.297870543187102</v>
      </c>
      <c r="E156" s="95">
        <v>73.461538461538467</v>
      </c>
      <c r="F156" s="95">
        <v>13.304675478862576</v>
      </c>
      <c r="G156" s="95">
        <v>94.230769230769226</v>
      </c>
      <c r="H156" s="95">
        <v>46.108909355192615</v>
      </c>
      <c r="I156" s="95">
        <v>43.589743589743591</v>
      </c>
      <c r="J156" s="95">
        <v>82.426550598476609</v>
      </c>
      <c r="K156" s="95">
        <v>45.831966292907175</v>
      </c>
      <c r="L156" s="99"/>
      <c r="M156" s="87"/>
    </row>
    <row r="157" spans="1:16" ht="15" customHeight="1" x14ac:dyDescent="0.2">
      <c r="A157" s="87"/>
      <c r="B157" s="93" t="s">
        <v>274</v>
      </c>
      <c r="C157" s="97">
        <v>9.8801157503100452</v>
      </c>
      <c r="D157" s="97">
        <v>45.377975643677601</v>
      </c>
      <c r="E157" s="97">
        <v>21.53846153846154</v>
      </c>
      <c r="F157" s="97">
        <v>82.942197973297681</v>
      </c>
      <c r="G157" s="97">
        <v>4.2307692307692308</v>
      </c>
      <c r="H157" s="97">
        <v>52.385815178937051</v>
      </c>
      <c r="I157" s="97">
        <v>49.358974358974358</v>
      </c>
      <c r="J157" s="97">
        <v>11.2803772216177</v>
      </c>
      <c r="K157" s="97">
        <v>45.814857881210258</v>
      </c>
      <c r="L157" s="99"/>
      <c r="M157" s="87"/>
    </row>
    <row r="158" spans="1:16" ht="15" customHeight="1" x14ac:dyDescent="0.2">
      <c r="A158" s="87"/>
      <c r="B158" s="93" t="s">
        <v>275</v>
      </c>
      <c r="C158" s="95">
        <v>6.5936337329474988</v>
      </c>
      <c r="D158" s="95">
        <v>8.3241538131353696</v>
      </c>
      <c r="E158" s="95">
        <v>5</v>
      </c>
      <c r="F158" s="95">
        <v>3.7531265478397451</v>
      </c>
      <c r="G158" s="95">
        <v>1.5384615384615385</v>
      </c>
      <c r="H158" s="95">
        <v>1.5052754658703302</v>
      </c>
      <c r="I158" s="95">
        <v>7.0512820512820511</v>
      </c>
      <c r="J158" s="95">
        <v>6.2930721799056943</v>
      </c>
      <c r="K158" s="95">
        <v>8.3531758258826319</v>
      </c>
      <c r="L158" s="99"/>
      <c r="M158" s="87"/>
    </row>
    <row r="159" spans="1:16" s="106" customFormat="1" ht="55.5" customHeight="1" x14ac:dyDescent="0.2">
      <c r="A159" s="100"/>
      <c r="B159" s="101"/>
      <c r="C159" s="102" t="s">
        <v>276</v>
      </c>
      <c r="D159" s="102" t="s">
        <v>277</v>
      </c>
      <c r="E159" s="102" t="s">
        <v>278</v>
      </c>
      <c r="F159" s="102" t="s">
        <v>279</v>
      </c>
      <c r="G159" s="102" t="s">
        <v>280</v>
      </c>
      <c r="H159" s="102" t="s">
        <v>281</v>
      </c>
      <c r="I159" s="103" t="s">
        <v>282</v>
      </c>
      <c r="J159" s="102" t="s">
        <v>8</v>
      </c>
      <c r="K159" s="104" t="s">
        <v>283</v>
      </c>
      <c r="L159" s="105"/>
      <c r="M159" s="100"/>
    </row>
  </sheetData>
  <mergeCells count="14">
    <mergeCell ref="A149:B149"/>
    <mergeCell ref="K5:K6"/>
    <mergeCell ref="L5:L6"/>
    <mergeCell ref="M5:M6"/>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IV117"/>
  <sheetViews>
    <sheetView view="pageBreakPreview" zoomScaleNormal="40" zoomScaleSheetLayoutView="100" workbookViewId="0">
      <pane ySplit="7" topLeftCell="A178" activePane="bottomLeft" state="frozen"/>
      <selection activeCell="K16" sqref="K16"/>
      <selection pane="bottomLeft" activeCell="K16" sqref="K16"/>
    </sheetView>
  </sheetViews>
  <sheetFormatPr defaultColWidth="4.7109375" defaultRowHeight="12.75" x14ac:dyDescent="0.2"/>
  <cols>
    <col min="1" max="1" width="5.28515625" style="4" customWidth="1"/>
    <col min="2" max="2" width="31.28515625" style="4" customWidth="1"/>
    <col min="3" max="3" width="6.140625" style="4" customWidth="1"/>
    <col min="4" max="4" width="14.42578125" style="6" customWidth="1"/>
    <col min="5" max="5" width="6.140625" style="4" customWidth="1"/>
    <col min="6" max="6" width="11.28515625" style="6" bestFit="1" customWidth="1"/>
    <col min="7" max="7" width="6.140625" style="4" customWidth="1"/>
    <col min="8" max="8" width="13.7109375" style="6" customWidth="1"/>
    <col min="9" max="9" width="7.7109375" style="4" customWidth="1"/>
    <col min="10" max="10" width="8.140625" style="4" customWidth="1"/>
    <col min="11" max="11" width="14.85546875" style="6" customWidth="1"/>
    <col min="12" max="12" width="12.28515625" style="6" customWidth="1"/>
    <col min="13" max="13" width="11.7109375" style="6" customWidth="1"/>
    <col min="14" max="255" width="9.140625" style="8" customWidth="1"/>
    <col min="256" max="256" width="4.7109375" style="8"/>
    <col min="257" max="257" width="5.28515625" style="8" customWidth="1"/>
    <col min="258" max="258" width="31.28515625" style="8" customWidth="1"/>
    <col min="259" max="259" width="6.140625" style="8" customWidth="1"/>
    <col min="260" max="260" width="14.42578125" style="8" customWidth="1"/>
    <col min="261" max="261" width="6.140625" style="8" customWidth="1"/>
    <col min="262" max="262" width="10.7109375" style="8" customWidth="1"/>
    <col min="263" max="263" width="6.140625" style="8" customWidth="1"/>
    <col min="264" max="264" width="13.7109375" style="8" customWidth="1"/>
    <col min="265" max="265" width="7.7109375" style="8" customWidth="1"/>
    <col min="266" max="266" width="8.140625" style="8" customWidth="1"/>
    <col min="267" max="267" width="14.85546875" style="8" customWidth="1"/>
    <col min="268" max="268" width="12.28515625" style="8" customWidth="1"/>
    <col min="269" max="269" width="11.7109375" style="8" customWidth="1"/>
    <col min="270" max="511" width="9.140625" style="8" customWidth="1"/>
    <col min="512" max="512" width="4.7109375" style="8"/>
    <col min="513" max="513" width="5.28515625" style="8" customWidth="1"/>
    <col min="514" max="514" width="31.28515625" style="8" customWidth="1"/>
    <col min="515" max="515" width="6.140625" style="8" customWidth="1"/>
    <col min="516" max="516" width="14.42578125" style="8" customWidth="1"/>
    <col min="517" max="517" width="6.140625" style="8" customWidth="1"/>
    <col min="518" max="518" width="10.7109375" style="8" customWidth="1"/>
    <col min="519" max="519" width="6.140625" style="8" customWidth="1"/>
    <col min="520" max="520" width="13.7109375" style="8" customWidth="1"/>
    <col min="521" max="521" width="7.7109375" style="8" customWidth="1"/>
    <col min="522" max="522" width="8.140625" style="8" customWidth="1"/>
    <col min="523" max="523" width="14.85546875" style="8" customWidth="1"/>
    <col min="524" max="524" width="12.28515625" style="8" customWidth="1"/>
    <col min="525" max="525" width="11.7109375" style="8" customWidth="1"/>
    <col min="526" max="767" width="9.140625" style="8" customWidth="1"/>
    <col min="768" max="768" width="4.7109375" style="8"/>
    <col min="769" max="769" width="5.28515625" style="8" customWidth="1"/>
    <col min="770" max="770" width="31.28515625" style="8" customWidth="1"/>
    <col min="771" max="771" width="6.140625" style="8" customWidth="1"/>
    <col min="772" max="772" width="14.42578125" style="8" customWidth="1"/>
    <col min="773" max="773" width="6.140625" style="8" customWidth="1"/>
    <col min="774" max="774" width="10.7109375" style="8" customWidth="1"/>
    <col min="775" max="775" width="6.140625" style="8" customWidth="1"/>
    <col min="776" max="776" width="13.7109375" style="8" customWidth="1"/>
    <col min="777" max="777" width="7.7109375" style="8" customWidth="1"/>
    <col min="778" max="778" width="8.140625" style="8" customWidth="1"/>
    <col min="779" max="779" width="14.85546875" style="8" customWidth="1"/>
    <col min="780" max="780" width="12.28515625" style="8" customWidth="1"/>
    <col min="781" max="781" width="11.7109375" style="8" customWidth="1"/>
    <col min="782" max="1023" width="9.140625" style="8" customWidth="1"/>
    <col min="1024" max="1024" width="4.7109375" style="8"/>
    <col min="1025" max="1025" width="5.28515625" style="8" customWidth="1"/>
    <col min="1026" max="1026" width="31.28515625" style="8" customWidth="1"/>
    <col min="1027" max="1027" width="6.140625" style="8" customWidth="1"/>
    <col min="1028" max="1028" width="14.42578125" style="8" customWidth="1"/>
    <col min="1029" max="1029" width="6.140625" style="8" customWidth="1"/>
    <col min="1030" max="1030" width="10.7109375" style="8" customWidth="1"/>
    <col min="1031" max="1031" width="6.140625" style="8" customWidth="1"/>
    <col min="1032" max="1032" width="13.7109375" style="8" customWidth="1"/>
    <col min="1033" max="1033" width="7.7109375" style="8" customWidth="1"/>
    <col min="1034" max="1034" width="8.140625" style="8" customWidth="1"/>
    <col min="1035" max="1035" width="14.85546875" style="8" customWidth="1"/>
    <col min="1036" max="1036" width="12.28515625" style="8" customWidth="1"/>
    <col min="1037" max="1037" width="11.7109375" style="8" customWidth="1"/>
    <col min="1038" max="1279" width="9.140625" style="8" customWidth="1"/>
    <col min="1280" max="1280" width="4.7109375" style="8"/>
    <col min="1281" max="1281" width="5.28515625" style="8" customWidth="1"/>
    <col min="1282" max="1282" width="31.28515625" style="8" customWidth="1"/>
    <col min="1283" max="1283" width="6.140625" style="8" customWidth="1"/>
    <col min="1284" max="1284" width="14.42578125" style="8" customWidth="1"/>
    <col min="1285" max="1285" width="6.140625" style="8" customWidth="1"/>
    <col min="1286" max="1286" width="10.7109375" style="8" customWidth="1"/>
    <col min="1287" max="1287" width="6.140625" style="8" customWidth="1"/>
    <col min="1288" max="1288" width="13.7109375" style="8" customWidth="1"/>
    <col min="1289" max="1289" width="7.7109375" style="8" customWidth="1"/>
    <col min="1290" max="1290" width="8.140625" style="8" customWidth="1"/>
    <col min="1291" max="1291" width="14.85546875" style="8" customWidth="1"/>
    <col min="1292" max="1292" width="12.28515625" style="8" customWidth="1"/>
    <col min="1293" max="1293" width="11.7109375" style="8" customWidth="1"/>
    <col min="1294" max="1535" width="9.140625" style="8" customWidth="1"/>
    <col min="1536" max="1536" width="4.7109375" style="8"/>
    <col min="1537" max="1537" width="5.28515625" style="8" customWidth="1"/>
    <col min="1538" max="1538" width="31.28515625" style="8" customWidth="1"/>
    <col min="1539" max="1539" width="6.140625" style="8" customWidth="1"/>
    <col min="1540" max="1540" width="14.42578125" style="8" customWidth="1"/>
    <col min="1541" max="1541" width="6.140625" style="8" customWidth="1"/>
    <col min="1542" max="1542" width="10.7109375" style="8" customWidth="1"/>
    <col min="1543" max="1543" width="6.140625" style="8" customWidth="1"/>
    <col min="1544" max="1544" width="13.7109375" style="8" customWidth="1"/>
    <col min="1545" max="1545" width="7.7109375" style="8" customWidth="1"/>
    <col min="1546" max="1546" width="8.140625" style="8" customWidth="1"/>
    <col min="1547" max="1547" width="14.85546875" style="8" customWidth="1"/>
    <col min="1548" max="1548" width="12.28515625" style="8" customWidth="1"/>
    <col min="1549" max="1549" width="11.7109375" style="8" customWidth="1"/>
    <col min="1550" max="1791" width="9.140625" style="8" customWidth="1"/>
    <col min="1792" max="1792" width="4.7109375" style="8"/>
    <col min="1793" max="1793" width="5.28515625" style="8" customWidth="1"/>
    <col min="1794" max="1794" width="31.28515625" style="8" customWidth="1"/>
    <col min="1795" max="1795" width="6.140625" style="8" customWidth="1"/>
    <col min="1796" max="1796" width="14.42578125" style="8" customWidth="1"/>
    <col min="1797" max="1797" width="6.140625" style="8" customWidth="1"/>
    <col min="1798" max="1798" width="10.7109375" style="8" customWidth="1"/>
    <col min="1799" max="1799" width="6.140625" style="8" customWidth="1"/>
    <col min="1800" max="1800" width="13.7109375" style="8" customWidth="1"/>
    <col min="1801" max="1801" width="7.7109375" style="8" customWidth="1"/>
    <col min="1802" max="1802" width="8.140625" style="8" customWidth="1"/>
    <col min="1803" max="1803" width="14.85546875" style="8" customWidth="1"/>
    <col min="1804" max="1804" width="12.28515625" style="8" customWidth="1"/>
    <col min="1805" max="1805" width="11.7109375" style="8" customWidth="1"/>
    <col min="1806" max="2047" width="9.140625" style="8" customWidth="1"/>
    <col min="2048" max="2048" width="4.7109375" style="8"/>
    <col min="2049" max="2049" width="5.28515625" style="8" customWidth="1"/>
    <col min="2050" max="2050" width="31.28515625" style="8" customWidth="1"/>
    <col min="2051" max="2051" width="6.140625" style="8" customWidth="1"/>
    <col min="2052" max="2052" width="14.42578125" style="8" customWidth="1"/>
    <col min="2053" max="2053" width="6.140625" style="8" customWidth="1"/>
    <col min="2054" max="2054" width="10.7109375" style="8" customWidth="1"/>
    <col min="2055" max="2055" width="6.140625" style="8" customWidth="1"/>
    <col min="2056" max="2056" width="13.7109375" style="8" customWidth="1"/>
    <col min="2057" max="2057" width="7.7109375" style="8" customWidth="1"/>
    <col min="2058" max="2058" width="8.140625" style="8" customWidth="1"/>
    <col min="2059" max="2059" width="14.85546875" style="8" customWidth="1"/>
    <col min="2060" max="2060" width="12.28515625" style="8" customWidth="1"/>
    <col min="2061" max="2061" width="11.7109375" style="8" customWidth="1"/>
    <col min="2062" max="2303" width="9.140625" style="8" customWidth="1"/>
    <col min="2304" max="2304" width="4.7109375" style="8"/>
    <col min="2305" max="2305" width="5.28515625" style="8" customWidth="1"/>
    <col min="2306" max="2306" width="31.28515625" style="8" customWidth="1"/>
    <col min="2307" max="2307" width="6.140625" style="8" customWidth="1"/>
    <col min="2308" max="2308" width="14.42578125" style="8" customWidth="1"/>
    <col min="2309" max="2309" width="6.140625" style="8" customWidth="1"/>
    <col min="2310" max="2310" width="10.7109375" style="8" customWidth="1"/>
    <col min="2311" max="2311" width="6.140625" style="8" customWidth="1"/>
    <col min="2312" max="2312" width="13.7109375" style="8" customWidth="1"/>
    <col min="2313" max="2313" width="7.7109375" style="8" customWidth="1"/>
    <col min="2314" max="2314" width="8.140625" style="8" customWidth="1"/>
    <col min="2315" max="2315" width="14.85546875" style="8" customWidth="1"/>
    <col min="2316" max="2316" width="12.28515625" style="8" customWidth="1"/>
    <col min="2317" max="2317" width="11.7109375" style="8" customWidth="1"/>
    <col min="2318" max="2559" width="9.140625" style="8" customWidth="1"/>
    <col min="2560" max="2560" width="4.7109375" style="8"/>
    <col min="2561" max="2561" width="5.28515625" style="8" customWidth="1"/>
    <col min="2562" max="2562" width="31.28515625" style="8" customWidth="1"/>
    <col min="2563" max="2563" width="6.140625" style="8" customWidth="1"/>
    <col min="2564" max="2564" width="14.42578125" style="8" customWidth="1"/>
    <col min="2565" max="2565" width="6.140625" style="8" customWidth="1"/>
    <col min="2566" max="2566" width="10.7109375" style="8" customWidth="1"/>
    <col min="2567" max="2567" width="6.140625" style="8" customWidth="1"/>
    <col min="2568" max="2568" width="13.7109375" style="8" customWidth="1"/>
    <col min="2569" max="2569" width="7.7109375" style="8" customWidth="1"/>
    <col min="2570" max="2570" width="8.140625" style="8" customWidth="1"/>
    <col min="2571" max="2571" width="14.85546875" style="8" customWidth="1"/>
    <col min="2572" max="2572" width="12.28515625" style="8" customWidth="1"/>
    <col min="2573" max="2573" width="11.7109375" style="8" customWidth="1"/>
    <col min="2574" max="2815" width="9.140625" style="8" customWidth="1"/>
    <col min="2816" max="2816" width="4.7109375" style="8"/>
    <col min="2817" max="2817" width="5.28515625" style="8" customWidth="1"/>
    <col min="2818" max="2818" width="31.28515625" style="8" customWidth="1"/>
    <col min="2819" max="2819" width="6.140625" style="8" customWidth="1"/>
    <col min="2820" max="2820" width="14.42578125" style="8" customWidth="1"/>
    <col min="2821" max="2821" width="6.140625" style="8" customWidth="1"/>
    <col min="2822" max="2822" width="10.7109375" style="8" customWidth="1"/>
    <col min="2823" max="2823" width="6.140625" style="8" customWidth="1"/>
    <col min="2824" max="2824" width="13.7109375" style="8" customWidth="1"/>
    <col min="2825" max="2825" width="7.7109375" style="8" customWidth="1"/>
    <col min="2826" max="2826" width="8.140625" style="8" customWidth="1"/>
    <col min="2827" max="2827" width="14.85546875" style="8" customWidth="1"/>
    <col min="2828" max="2828" width="12.28515625" style="8" customWidth="1"/>
    <col min="2829" max="2829" width="11.7109375" style="8" customWidth="1"/>
    <col min="2830" max="3071" width="9.140625" style="8" customWidth="1"/>
    <col min="3072" max="3072" width="4.7109375" style="8"/>
    <col min="3073" max="3073" width="5.28515625" style="8" customWidth="1"/>
    <col min="3074" max="3074" width="31.28515625" style="8" customWidth="1"/>
    <col min="3075" max="3075" width="6.140625" style="8" customWidth="1"/>
    <col min="3076" max="3076" width="14.42578125" style="8" customWidth="1"/>
    <col min="3077" max="3077" width="6.140625" style="8" customWidth="1"/>
    <col min="3078" max="3078" width="10.7109375" style="8" customWidth="1"/>
    <col min="3079" max="3079" width="6.140625" style="8" customWidth="1"/>
    <col min="3080" max="3080" width="13.7109375" style="8" customWidth="1"/>
    <col min="3081" max="3081" width="7.7109375" style="8" customWidth="1"/>
    <col min="3082" max="3082" width="8.140625" style="8" customWidth="1"/>
    <col min="3083" max="3083" width="14.85546875" style="8" customWidth="1"/>
    <col min="3084" max="3084" width="12.28515625" style="8" customWidth="1"/>
    <col min="3085" max="3085" width="11.7109375" style="8" customWidth="1"/>
    <col min="3086" max="3327" width="9.140625" style="8" customWidth="1"/>
    <col min="3328" max="3328" width="4.7109375" style="8"/>
    <col min="3329" max="3329" width="5.28515625" style="8" customWidth="1"/>
    <col min="3330" max="3330" width="31.28515625" style="8" customWidth="1"/>
    <col min="3331" max="3331" width="6.140625" style="8" customWidth="1"/>
    <col min="3332" max="3332" width="14.42578125" style="8" customWidth="1"/>
    <col min="3333" max="3333" width="6.140625" style="8" customWidth="1"/>
    <col min="3334" max="3334" width="10.7109375" style="8" customWidth="1"/>
    <col min="3335" max="3335" width="6.140625" style="8" customWidth="1"/>
    <col min="3336" max="3336" width="13.7109375" style="8" customWidth="1"/>
    <col min="3337" max="3337" width="7.7109375" style="8" customWidth="1"/>
    <col min="3338" max="3338" width="8.140625" style="8" customWidth="1"/>
    <col min="3339" max="3339" width="14.85546875" style="8" customWidth="1"/>
    <col min="3340" max="3340" width="12.28515625" style="8" customWidth="1"/>
    <col min="3341" max="3341" width="11.7109375" style="8" customWidth="1"/>
    <col min="3342" max="3583" width="9.140625" style="8" customWidth="1"/>
    <col min="3584" max="3584" width="4.7109375" style="8"/>
    <col min="3585" max="3585" width="5.28515625" style="8" customWidth="1"/>
    <col min="3586" max="3586" width="31.28515625" style="8" customWidth="1"/>
    <col min="3587" max="3587" width="6.140625" style="8" customWidth="1"/>
    <col min="3588" max="3588" width="14.42578125" style="8" customWidth="1"/>
    <col min="3589" max="3589" width="6.140625" style="8" customWidth="1"/>
    <col min="3590" max="3590" width="10.7109375" style="8" customWidth="1"/>
    <col min="3591" max="3591" width="6.140625" style="8" customWidth="1"/>
    <col min="3592" max="3592" width="13.7109375" style="8" customWidth="1"/>
    <col min="3593" max="3593" width="7.7109375" style="8" customWidth="1"/>
    <col min="3594" max="3594" width="8.140625" style="8" customWidth="1"/>
    <col min="3595" max="3595" width="14.85546875" style="8" customWidth="1"/>
    <col min="3596" max="3596" width="12.28515625" style="8" customWidth="1"/>
    <col min="3597" max="3597" width="11.7109375" style="8" customWidth="1"/>
    <col min="3598" max="3839" width="9.140625" style="8" customWidth="1"/>
    <col min="3840" max="3840" width="4.7109375" style="8"/>
    <col min="3841" max="3841" width="5.28515625" style="8" customWidth="1"/>
    <col min="3842" max="3842" width="31.28515625" style="8" customWidth="1"/>
    <col min="3843" max="3843" width="6.140625" style="8" customWidth="1"/>
    <col min="3844" max="3844" width="14.42578125" style="8" customWidth="1"/>
    <col min="3845" max="3845" width="6.140625" style="8" customWidth="1"/>
    <col min="3846" max="3846" width="10.7109375" style="8" customWidth="1"/>
    <col min="3847" max="3847" width="6.140625" style="8" customWidth="1"/>
    <col min="3848" max="3848" width="13.7109375" style="8" customWidth="1"/>
    <col min="3849" max="3849" width="7.7109375" style="8" customWidth="1"/>
    <col min="3850" max="3850" width="8.140625" style="8" customWidth="1"/>
    <col min="3851" max="3851" width="14.85546875" style="8" customWidth="1"/>
    <col min="3852" max="3852" width="12.28515625" style="8" customWidth="1"/>
    <col min="3853" max="3853" width="11.7109375" style="8" customWidth="1"/>
    <col min="3854" max="4095" width="9.140625" style="8" customWidth="1"/>
    <col min="4096" max="4096" width="4.7109375" style="8"/>
    <col min="4097" max="4097" width="5.28515625" style="8" customWidth="1"/>
    <col min="4098" max="4098" width="31.28515625" style="8" customWidth="1"/>
    <col min="4099" max="4099" width="6.140625" style="8" customWidth="1"/>
    <col min="4100" max="4100" width="14.42578125" style="8" customWidth="1"/>
    <col min="4101" max="4101" width="6.140625" style="8" customWidth="1"/>
    <col min="4102" max="4102" width="10.7109375" style="8" customWidth="1"/>
    <col min="4103" max="4103" width="6.140625" style="8" customWidth="1"/>
    <col min="4104" max="4104" width="13.7109375" style="8" customWidth="1"/>
    <col min="4105" max="4105" width="7.7109375" style="8" customWidth="1"/>
    <col min="4106" max="4106" width="8.140625" style="8" customWidth="1"/>
    <col min="4107" max="4107" width="14.85546875" style="8" customWidth="1"/>
    <col min="4108" max="4108" width="12.28515625" style="8" customWidth="1"/>
    <col min="4109" max="4109" width="11.7109375" style="8" customWidth="1"/>
    <col min="4110" max="4351" width="9.140625" style="8" customWidth="1"/>
    <col min="4352" max="4352" width="4.7109375" style="8"/>
    <col min="4353" max="4353" width="5.28515625" style="8" customWidth="1"/>
    <col min="4354" max="4354" width="31.28515625" style="8" customWidth="1"/>
    <col min="4355" max="4355" width="6.140625" style="8" customWidth="1"/>
    <col min="4356" max="4356" width="14.42578125" style="8" customWidth="1"/>
    <col min="4357" max="4357" width="6.140625" style="8" customWidth="1"/>
    <col min="4358" max="4358" width="10.7109375" style="8" customWidth="1"/>
    <col min="4359" max="4359" width="6.140625" style="8" customWidth="1"/>
    <col min="4360" max="4360" width="13.7109375" style="8" customWidth="1"/>
    <col min="4361" max="4361" width="7.7109375" style="8" customWidth="1"/>
    <col min="4362" max="4362" width="8.140625" style="8" customWidth="1"/>
    <col min="4363" max="4363" width="14.85546875" style="8" customWidth="1"/>
    <col min="4364" max="4364" width="12.28515625" style="8" customWidth="1"/>
    <col min="4365" max="4365" width="11.7109375" style="8" customWidth="1"/>
    <col min="4366" max="4607" width="9.140625" style="8" customWidth="1"/>
    <col min="4608" max="4608" width="4.7109375" style="8"/>
    <col min="4609" max="4609" width="5.28515625" style="8" customWidth="1"/>
    <col min="4610" max="4610" width="31.28515625" style="8" customWidth="1"/>
    <col min="4611" max="4611" width="6.140625" style="8" customWidth="1"/>
    <col min="4612" max="4612" width="14.42578125" style="8" customWidth="1"/>
    <col min="4613" max="4613" width="6.140625" style="8" customWidth="1"/>
    <col min="4614" max="4614" width="10.7109375" style="8" customWidth="1"/>
    <col min="4615" max="4615" width="6.140625" style="8" customWidth="1"/>
    <col min="4616" max="4616" width="13.7109375" style="8" customWidth="1"/>
    <col min="4617" max="4617" width="7.7109375" style="8" customWidth="1"/>
    <col min="4618" max="4618" width="8.140625" style="8" customWidth="1"/>
    <col min="4619" max="4619" width="14.85546875" style="8" customWidth="1"/>
    <col min="4620" max="4620" width="12.28515625" style="8" customWidth="1"/>
    <col min="4621" max="4621" width="11.7109375" style="8" customWidth="1"/>
    <col min="4622" max="4863" width="9.140625" style="8" customWidth="1"/>
    <col min="4864" max="4864" width="4.7109375" style="8"/>
    <col min="4865" max="4865" width="5.28515625" style="8" customWidth="1"/>
    <col min="4866" max="4866" width="31.28515625" style="8" customWidth="1"/>
    <col min="4867" max="4867" width="6.140625" style="8" customWidth="1"/>
    <col min="4868" max="4868" width="14.42578125" style="8" customWidth="1"/>
    <col min="4869" max="4869" width="6.140625" style="8" customWidth="1"/>
    <col min="4870" max="4870" width="10.7109375" style="8" customWidth="1"/>
    <col min="4871" max="4871" width="6.140625" style="8" customWidth="1"/>
    <col min="4872" max="4872" width="13.7109375" style="8" customWidth="1"/>
    <col min="4873" max="4873" width="7.7109375" style="8" customWidth="1"/>
    <col min="4874" max="4874" width="8.140625" style="8" customWidth="1"/>
    <col min="4875" max="4875" width="14.85546875" style="8" customWidth="1"/>
    <col min="4876" max="4876" width="12.28515625" style="8" customWidth="1"/>
    <col min="4877" max="4877" width="11.7109375" style="8" customWidth="1"/>
    <col min="4878" max="5119" width="9.140625" style="8" customWidth="1"/>
    <col min="5120" max="5120" width="4.7109375" style="8"/>
    <col min="5121" max="5121" width="5.28515625" style="8" customWidth="1"/>
    <col min="5122" max="5122" width="31.28515625" style="8" customWidth="1"/>
    <col min="5123" max="5123" width="6.140625" style="8" customWidth="1"/>
    <col min="5124" max="5124" width="14.42578125" style="8" customWidth="1"/>
    <col min="5125" max="5125" width="6.140625" style="8" customWidth="1"/>
    <col min="5126" max="5126" width="10.7109375" style="8" customWidth="1"/>
    <col min="5127" max="5127" width="6.140625" style="8" customWidth="1"/>
    <col min="5128" max="5128" width="13.7109375" style="8" customWidth="1"/>
    <col min="5129" max="5129" width="7.7109375" style="8" customWidth="1"/>
    <col min="5130" max="5130" width="8.140625" style="8" customWidth="1"/>
    <col min="5131" max="5131" width="14.85546875" style="8" customWidth="1"/>
    <col min="5132" max="5132" width="12.28515625" style="8" customWidth="1"/>
    <col min="5133" max="5133" width="11.7109375" style="8" customWidth="1"/>
    <col min="5134" max="5375" width="9.140625" style="8" customWidth="1"/>
    <col min="5376" max="5376" width="4.7109375" style="8"/>
    <col min="5377" max="5377" width="5.28515625" style="8" customWidth="1"/>
    <col min="5378" max="5378" width="31.28515625" style="8" customWidth="1"/>
    <col min="5379" max="5379" width="6.140625" style="8" customWidth="1"/>
    <col min="5380" max="5380" width="14.42578125" style="8" customWidth="1"/>
    <col min="5381" max="5381" width="6.140625" style="8" customWidth="1"/>
    <col min="5382" max="5382" width="10.7109375" style="8" customWidth="1"/>
    <col min="5383" max="5383" width="6.140625" style="8" customWidth="1"/>
    <col min="5384" max="5384" width="13.7109375" style="8" customWidth="1"/>
    <col min="5385" max="5385" width="7.7109375" style="8" customWidth="1"/>
    <col min="5386" max="5386" width="8.140625" style="8" customWidth="1"/>
    <col min="5387" max="5387" width="14.85546875" style="8" customWidth="1"/>
    <col min="5388" max="5388" width="12.28515625" style="8" customWidth="1"/>
    <col min="5389" max="5389" width="11.7109375" style="8" customWidth="1"/>
    <col min="5390" max="5631" width="9.140625" style="8" customWidth="1"/>
    <col min="5632" max="5632" width="4.7109375" style="8"/>
    <col min="5633" max="5633" width="5.28515625" style="8" customWidth="1"/>
    <col min="5634" max="5634" width="31.28515625" style="8" customWidth="1"/>
    <col min="5635" max="5635" width="6.140625" style="8" customWidth="1"/>
    <col min="5636" max="5636" width="14.42578125" style="8" customWidth="1"/>
    <col min="5637" max="5637" width="6.140625" style="8" customWidth="1"/>
    <col min="5638" max="5638" width="10.7109375" style="8" customWidth="1"/>
    <col min="5639" max="5639" width="6.140625" style="8" customWidth="1"/>
    <col min="5640" max="5640" width="13.7109375" style="8" customWidth="1"/>
    <col min="5641" max="5641" width="7.7109375" style="8" customWidth="1"/>
    <col min="5642" max="5642" width="8.140625" style="8" customWidth="1"/>
    <col min="5643" max="5643" width="14.85546875" style="8" customWidth="1"/>
    <col min="5644" max="5644" width="12.28515625" style="8" customWidth="1"/>
    <col min="5645" max="5645" width="11.7109375" style="8" customWidth="1"/>
    <col min="5646" max="5887" width="9.140625" style="8" customWidth="1"/>
    <col min="5888" max="5888" width="4.7109375" style="8"/>
    <col min="5889" max="5889" width="5.28515625" style="8" customWidth="1"/>
    <col min="5890" max="5890" width="31.28515625" style="8" customWidth="1"/>
    <col min="5891" max="5891" width="6.140625" style="8" customWidth="1"/>
    <col min="5892" max="5892" width="14.42578125" style="8" customWidth="1"/>
    <col min="5893" max="5893" width="6.140625" style="8" customWidth="1"/>
    <col min="5894" max="5894" width="10.7109375" style="8" customWidth="1"/>
    <col min="5895" max="5895" width="6.140625" style="8" customWidth="1"/>
    <col min="5896" max="5896" width="13.7109375" style="8" customWidth="1"/>
    <col min="5897" max="5897" width="7.7109375" style="8" customWidth="1"/>
    <col min="5898" max="5898" width="8.140625" style="8" customWidth="1"/>
    <col min="5899" max="5899" width="14.85546875" style="8" customWidth="1"/>
    <col min="5900" max="5900" width="12.28515625" style="8" customWidth="1"/>
    <col min="5901" max="5901" width="11.7109375" style="8" customWidth="1"/>
    <col min="5902" max="6143" width="9.140625" style="8" customWidth="1"/>
    <col min="6144" max="6144" width="4.7109375" style="8"/>
    <col min="6145" max="6145" width="5.28515625" style="8" customWidth="1"/>
    <col min="6146" max="6146" width="31.28515625" style="8" customWidth="1"/>
    <col min="6147" max="6147" width="6.140625" style="8" customWidth="1"/>
    <col min="6148" max="6148" width="14.42578125" style="8" customWidth="1"/>
    <col min="6149" max="6149" width="6.140625" style="8" customWidth="1"/>
    <col min="6150" max="6150" width="10.7109375" style="8" customWidth="1"/>
    <col min="6151" max="6151" width="6.140625" style="8" customWidth="1"/>
    <col min="6152" max="6152" width="13.7109375" style="8" customWidth="1"/>
    <col min="6153" max="6153" width="7.7109375" style="8" customWidth="1"/>
    <col min="6154" max="6154" width="8.140625" style="8" customWidth="1"/>
    <col min="6155" max="6155" width="14.85546875" style="8" customWidth="1"/>
    <col min="6156" max="6156" width="12.28515625" style="8" customWidth="1"/>
    <col min="6157" max="6157" width="11.7109375" style="8" customWidth="1"/>
    <col min="6158" max="6399" width="9.140625" style="8" customWidth="1"/>
    <col min="6400" max="6400" width="4.7109375" style="8"/>
    <col min="6401" max="6401" width="5.28515625" style="8" customWidth="1"/>
    <col min="6402" max="6402" width="31.28515625" style="8" customWidth="1"/>
    <col min="6403" max="6403" width="6.140625" style="8" customWidth="1"/>
    <col min="6404" max="6404" width="14.42578125" style="8" customWidth="1"/>
    <col min="6405" max="6405" width="6.140625" style="8" customWidth="1"/>
    <col min="6406" max="6406" width="10.7109375" style="8" customWidth="1"/>
    <col min="6407" max="6407" width="6.140625" style="8" customWidth="1"/>
    <col min="6408" max="6408" width="13.7109375" style="8" customWidth="1"/>
    <col min="6409" max="6409" width="7.7109375" style="8" customWidth="1"/>
    <col min="6410" max="6410" width="8.140625" style="8" customWidth="1"/>
    <col min="6411" max="6411" width="14.85546875" style="8" customWidth="1"/>
    <col min="6412" max="6412" width="12.28515625" style="8" customWidth="1"/>
    <col min="6413" max="6413" width="11.7109375" style="8" customWidth="1"/>
    <col min="6414" max="6655" width="9.140625" style="8" customWidth="1"/>
    <col min="6656" max="6656" width="4.7109375" style="8"/>
    <col min="6657" max="6657" width="5.28515625" style="8" customWidth="1"/>
    <col min="6658" max="6658" width="31.28515625" style="8" customWidth="1"/>
    <col min="6659" max="6659" width="6.140625" style="8" customWidth="1"/>
    <col min="6660" max="6660" width="14.42578125" style="8" customWidth="1"/>
    <col min="6661" max="6661" width="6.140625" style="8" customWidth="1"/>
    <col min="6662" max="6662" width="10.7109375" style="8" customWidth="1"/>
    <col min="6663" max="6663" width="6.140625" style="8" customWidth="1"/>
    <col min="6664" max="6664" width="13.7109375" style="8" customWidth="1"/>
    <col min="6665" max="6665" width="7.7109375" style="8" customWidth="1"/>
    <col min="6666" max="6666" width="8.140625" style="8" customWidth="1"/>
    <col min="6667" max="6667" width="14.85546875" style="8" customWidth="1"/>
    <col min="6668" max="6668" width="12.28515625" style="8" customWidth="1"/>
    <col min="6669" max="6669" width="11.7109375" style="8" customWidth="1"/>
    <col min="6670" max="6911" width="9.140625" style="8" customWidth="1"/>
    <col min="6912" max="6912" width="4.7109375" style="8"/>
    <col min="6913" max="6913" width="5.28515625" style="8" customWidth="1"/>
    <col min="6914" max="6914" width="31.28515625" style="8" customWidth="1"/>
    <col min="6915" max="6915" width="6.140625" style="8" customWidth="1"/>
    <col min="6916" max="6916" width="14.42578125" style="8" customWidth="1"/>
    <col min="6917" max="6917" width="6.140625" style="8" customWidth="1"/>
    <col min="6918" max="6918" width="10.7109375" style="8" customWidth="1"/>
    <col min="6919" max="6919" width="6.140625" style="8" customWidth="1"/>
    <col min="6920" max="6920" width="13.7109375" style="8" customWidth="1"/>
    <col min="6921" max="6921" width="7.7109375" style="8" customWidth="1"/>
    <col min="6922" max="6922" width="8.140625" style="8" customWidth="1"/>
    <col min="6923" max="6923" width="14.85546875" style="8" customWidth="1"/>
    <col min="6924" max="6924" width="12.28515625" style="8" customWidth="1"/>
    <col min="6925" max="6925" width="11.7109375" style="8" customWidth="1"/>
    <col min="6926" max="7167" width="9.140625" style="8" customWidth="1"/>
    <col min="7168" max="7168" width="4.7109375" style="8"/>
    <col min="7169" max="7169" width="5.28515625" style="8" customWidth="1"/>
    <col min="7170" max="7170" width="31.28515625" style="8" customWidth="1"/>
    <col min="7171" max="7171" width="6.140625" style="8" customWidth="1"/>
    <col min="7172" max="7172" width="14.42578125" style="8" customWidth="1"/>
    <col min="7173" max="7173" width="6.140625" style="8" customWidth="1"/>
    <col min="7174" max="7174" width="10.7109375" style="8" customWidth="1"/>
    <col min="7175" max="7175" width="6.140625" style="8" customWidth="1"/>
    <col min="7176" max="7176" width="13.7109375" style="8" customWidth="1"/>
    <col min="7177" max="7177" width="7.7109375" style="8" customWidth="1"/>
    <col min="7178" max="7178" width="8.140625" style="8" customWidth="1"/>
    <col min="7179" max="7179" width="14.85546875" style="8" customWidth="1"/>
    <col min="7180" max="7180" width="12.28515625" style="8" customWidth="1"/>
    <col min="7181" max="7181" width="11.7109375" style="8" customWidth="1"/>
    <col min="7182" max="7423" width="9.140625" style="8" customWidth="1"/>
    <col min="7424" max="7424" width="4.7109375" style="8"/>
    <col min="7425" max="7425" width="5.28515625" style="8" customWidth="1"/>
    <col min="7426" max="7426" width="31.28515625" style="8" customWidth="1"/>
    <col min="7427" max="7427" width="6.140625" style="8" customWidth="1"/>
    <col min="7428" max="7428" width="14.42578125" style="8" customWidth="1"/>
    <col min="7429" max="7429" width="6.140625" style="8" customWidth="1"/>
    <col min="7430" max="7430" width="10.7109375" style="8" customWidth="1"/>
    <col min="7431" max="7431" width="6.140625" style="8" customWidth="1"/>
    <col min="7432" max="7432" width="13.7109375" style="8" customWidth="1"/>
    <col min="7433" max="7433" width="7.7109375" style="8" customWidth="1"/>
    <col min="7434" max="7434" width="8.140625" style="8" customWidth="1"/>
    <col min="7435" max="7435" width="14.85546875" style="8" customWidth="1"/>
    <col min="7436" max="7436" width="12.28515625" style="8" customWidth="1"/>
    <col min="7437" max="7437" width="11.7109375" style="8" customWidth="1"/>
    <col min="7438" max="7679" width="9.140625" style="8" customWidth="1"/>
    <col min="7680" max="7680" width="4.7109375" style="8"/>
    <col min="7681" max="7681" width="5.28515625" style="8" customWidth="1"/>
    <col min="7682" max="7682" width="31.28515625" style="8" customWidth="1"/>
    <col min="7683" max="7683" width="6.140625" style="8" customWidth="1"/>
    <col min="7684" max="7684" width="14.42578125" style="8" customWidth="1"/>
    <col min="7685" max="7685" width="6.140625" style="8" customWidth="1"/>
    <col min="7686" max="7686" width="10.7109375" style="8" customWidth="1"/>
    <col min="7687" max="7687" width="6.140625" style="8" customWidth="1"/>
    <col min="7688" max="7688" width="13.7109375" style="8" customWidth="1"/>
    <col min="7689" max="7689" width="7.7109375" style="8" customWidth="1"/>
    <col min="7690" max="7690" width="8.140625" style="8" customWidth="1"/>
    <col min="7691" max="7691" width="14.85546875" style="8" customWidth="1"/>
    <col min="7692" max="7692" width="12.28515625" style="8" customWidth="1"/>
    <col min="7693" max="7693" width="11.7109375" style="8" customWidth="1"/>
    <col min="7694" max="7935" width="9.140625" style="8" customWidth="1"/>
    <col min="7936" max="7936" width="4.7109375" style="8"/>
    <col min="7937" max="7937" width="5.28515625" style="8" customWidth="1"/>
    <col min="7938" max="7938" width="31.28515625" style="8" customWidth="1"/>
    <col min="7939" max="7939" width="6.140625" style="8" customWidth="1"/>
    <col min="7940" max="7940" width="14.42578125" style="8" customWidth="1"/>
    <col min="7941" max="7941" width="6.140625" style="8" customWidth="1"/>
    <col min="7942" max="7942" width="10.7109375" style="8" customWidth="1"/>
    <col min="7943" max="7943" width="6.140625" style="8" customWidth="1"/>
    <col min="7944" max="7944" width="13.7109375" style="8" customWidth="1"/>
    <col min="7945" max="7945" width="7.7109375" style="8" customWidth="1"/>
    <col min="7946" max="7946" width="8.140625" style="8" customWidth="1"/>
    <col min="7947" max="7947" width="14.85546875" style="8" customWidth="1"/>
    <col min="7948" max="7948" width="12.28515625" style="8" customWidth="1"/>
    <col min="7949" max="7949" width="11.7109375" style="8" customWidth="1"/>
    <col min="7950" max="8191" width="9.140625" style="8" customWidth="1"/>
    <col min="8192" max="8192" width="4.7109375" style="8"/>
    <col min="8193" max="8193" width="5.28515625" style="8" customWidth="1"/>
    <col min="8194" max="8194" width="31.28515625" style="8" customWidth="1"/>
    <col min="8195" max="8195" width="6.140625" style="8" customWidth="1"/>
    <col min="8196" max="8196" width="14.42578125" style="8" customWidth="1"/>
    <col min="8197" max="8197" width="6.140625" style="8" customWidth="1"/>
    <col min="8198" max="8198" width="10.7109375" style="8" customWidth="1"/>
    <col min="8199" max="8199" width="6.140625" style="8" customWidth="1"/>
    <col min="8200" max="8200" width="13.7109375" style="8" customWidth="1"/>
    <col min="8201" max="8201" width="7.7109375" style="8" customWidth="1"/>
    <col min="8202" max="8202" width="8.140625" style="8" customWidth="1"/>
    <col min="8203" max="8203" width="14.85546875" style="8" customWidth="1"/>
    <col min="8204" max="8204" width="12.28515625" style="8" customWidth="1"/>
    <col min="8205" max="8205" width="11.7109375" style="8" customWidth="1"/>
    <col min="8206" max="8447" width="9.140625" style="8" customWidth="1"/>
    <col min="8448" max="8448" width="4.7109375" style="8"/>
    <col min="8449" max="8449" width="5.28515625" style="8" customWidth="1"/>
    <col min="8450" max="8450" width="31.28515625" style="8" customWidth="1"/>
    <col min="8451" max="8451" width="6.140625" style="8" customWidth="1"/>
    <col min="8452" max="8452" width="14.42578125" style="8" customWidth="1"/>
    <col min="8453" max="8453" width="6.140625" style="8" customWidth="1"/>
    <col min="8454" max="8454" width="10.7109375" style="8" customWidth="1"/>
    <col min="8455" max="8455" width="6.140625" style="8" customWidth="1"/>
    <col min="8456" max="8456" width="13.7109375" style="8" customWidth="1"/>
    <col min="8457" max="8457" width="7.7109375" style="8" customWidth="1"/>
    <col min="8458" max="8458" width="8.140625" style="8" customWidth="1"/>
    <col min="8459" max="8459" width="14.85546875" style="8" customWidth="1"/>
    <col min="8460" max="8460" width="12.28515625" style="8" customWidth="1"/>
    <col min="8461" max="8461" width="11.7109375" style="8" customWidth="1"/>
    <col min="8462" max="8703" width="9.140625" style="8" customWidth="1"/>
    <col min="8704" max="8704" width="4.7109375" style="8"/>
    <col min="8705" max="8705" width="5.28515625" style="8" customWidth="1"/>
    <col min="8706" max="8706" width="31.28515625" style="8" customWidth="1"/>
    <col min="8707" max="8707" width="6.140625" style="8" customWidth="1"/>
    <col min="8708" max="8708" width="14.42578125" style="8" customWidth="1"/>
    <col min="8709" max="8709" width="6.140625" style="8" customWidth="1"/>
    <col min="8710" max="8710" width="10.7109375" style="8" customWidth="1"/>
    <col min="8711" max="8711" width="6.140625" style="8" customWidth="1"/>
    <col min="8712" max="8712" width="13.7109375" style="8" customWidth="1"/>
    <col min="8713" max="8713" width="7.7109375" style="8" customWidth="1"/>
    <col min="8714" max="8714" width="8.140625" style="8" customWidth="1"/>
    <col min="8715" max="8715" width="14.85546875" style="8" customWidth="1"/>
    <col min="8716" max="8716" width="12.28515625" style="8" customWidth="1"/>
    <col min="8717" max="8717" width="11.7109375" style="8" customWidth="1"/>
    <col min="8718" max="8959" width="9.140625" style="8" customWidth="1"/>
    <col min="8960" max="8960" width="4.7109375" style="8"/>
    <col min="8961" max="8961" width="5.28515625" style="8" customWidth="1"/>
    <col min="8962" max="8962" width="31.28515625" style="8" customWidth="1"/>
    <col min="8963" max="8963" width="6.140625" style="8" customWidth="1"/>
    <col min="8964" max="8964" width="14.42578125" style="8" customWidth="1"/>
    <col min="8965" max="8965" width="6.140625" style="8" customWidth="1"/>
    <col min="8966" max="8966" width="10.7109375" style="8" customWidth="1"/>
    <col min="8967" max="8967" width="6.140625" style="8" customWidth="1"/>
    <col min="8968" max="8968" width="13.7109375" style="8" customWidth="1"/>
    <col min="8969" max="8969" width="7.7109375" style="8" customWidth="1"/>
    <col min="8970" max="8970" width="8.140625" style="8" customWidth="1"/>
    <col min="8971" max="8971" width="14.85546875" style="8" customWidth="1"/>
    <col min="8972" max="8972" width="12.28515625" style="8" customWidth="1"/>
    <col min="8973" max="8973" width="11.7109375" style="8" customWidth="1"/>
    <col min="8974" max="9215" width="9.140625" style="8" customWidth="1"/>
    <col min="9216" max="9216" width="4.7109375" style="8"/>
    <col min="9217" max="9217" width="5.28515625" style="8" customWidth="1"/>
    <col min="9218" max="9218" width="31.28515625" style="8" customWidth="1"/>
    <col min="9219" max="9219" width="6.140625" style="8" customWidth="1"/>
    <col min="9220" max="9220" width="14.42578125" style="8" customWidth="1"/>
    <col min="9221" max="9221" width="6.140625" style="8" customWidth="1"/>
    <col min="9222" max="9222" width="10.7109375" style="8" customWidth="1"/>
    <col min="9223" max="9223" width="6.140625" style="8" customWidth="1"/>
    <col min="9224" max="9224" width="13.7109375" style="8" customWidth="1"/>
    <col min="9225" max="9225" width="7.7109375" style="8" customWidth="1"/>
    <col min="9226" max="9226" width="8.140625" style="8" customWidth="1"/>
    <col min="9227" max="9227" width="14.85546875" style="8" customWidth="1"/>
    <col min="9228" max="9228" width="12.28515625" style="8" customWidth="1"/>
    <col min="9229" max="9229" width="11.7109375" style="8" customWidth="1"/>
    <col min="9230" max="9471" width="9.140625" style="8" customWidth="1"/>
    <col min="9472" max="9472" width="4.7109375" style="8"/>
    <col min="9473" max="9473" width="5.28515625" style="8" customWidth="1"/>
    <col min="9474" max="9474" width="31.28515625" style="8" customWidth="1"/>
    <col min="9475" max="9475" width="6.140625" style="8" customWidth="1"/>
    <col min="9476" max="9476" width="14.42578125" style="8" customWidth="1"/>
    <col min="9477" max="9477" width="6.140625" style="8" customWidth="1"/>
    <col min="9478" max="9478" width="10.7109375" style="8" customWidth="1"/>
    <col min="9479" max="9479" width="6.140625" style="8" customWidth="1"/>
    <col min="9480" max="9480" width="13.7109375" style="8" customWidth="1"/>
    <col min="9481" max="9481" width="7.7109375" style="8" customWidth="1"/>
    <col min="9482" max="9482" width="8.140625" style="8" customWidth="1"/>
    <col min="9483" max="9483" width="14.85546875" style="8" customWidth="1"/>
    <col min="9484" max="9484" width="12.28515625" style="8" customWidth="1"/>
    <col min="9485" max="9485" width="11.7109375" style="8" customWidth="1"/>
    <col min="9486" max="9727" width="9.140625" style="8" customWidth="1"/>
    <col min="9728" max="9728" width="4.7109375" style="8"/>
    <col min="9729" max="9729" width="5.28515625" style="8" customWidth="1"/>
    <col min="9730" max="9730" width="31.28515625" style="8" customWidth="1"/>
    <col min="9731" max="9731" width="6.140625" style="8" customWidth="1"/>
    <col min="9732" max="9732" width="14.42578125" style="8" customWidth="1"/>
    <col min="9733" max="9733" width="6.140625" style="8" customWidth="1"/>
    <col min="9734" max="9734" width="10.7109375" style="8" customWidth="1"/>
    <col min="9735" max="9735" width="6.140625" style="8" customWidth="1"/>
    <col min="9736" max="9736" width="13.7109375" style="8" customWidth="1"/>
    <col min="9737" max="9737" width="7.7109375" style="8" customWidth="1"/>
    <col min="9738" max="9738" width="8.140625" style="8" customWidth="1"/>
    <col min="9739" max="9739" width="14.85546875" style="8" customWidth="1"/>
    <col min="9740" max="9740" width="12.28515625" style="8" customWidth="1"/>
    <col min="9741" max="9741" width="11.7109375" style="8" customWidth="1"/>
    <col min="9742" max="9983" width="9.140625" style="8" customWidth="1"/>
    <col min="9984" max="9984" width="4.7109375" style="8"/>
    <col min="9985" max="9985" width="5.28515625" style="8" customWidth="1"/>
    <col min="9986" max="9986" width="31.28515625" style="8" customWidth="1"/>
    <col min="9987" max="9987" width="6.140625" style="8" customWidth="1"/>
    <col min="9988" max="9988" width="14.42578125" style="8" customWidth="1"/>
    <col min="9989" max="9989" width="6.140625" style="8" customWidth="1"/>
    <col min="9990" max="9990" width="10.7109375" style="8" customWidth="1"/>
    <col min="9991" max="9991" width="6.140625" style="8" customWidth="1"/>
    <col min="9992" max="9992" width="13.7109375" style="8" customWidth="1"/>
    <col min="9993" max="9993" width="7.7109375" style="8" customWidth="1"/>
    <col min="9994" max="9994" width="8.140625" style="8" customWidth="1"/>
    <col min="9995" max="9995" width="14.85546875" style="8" customWidth="1"/>
    <col min="9996" max="9996" width="12.28515625" style="8" customWidth="1"/>
    <col min="9997" max="9997" width="11.7109375" style="8" customWidth="1"/>
    <col min="9998" max="10239" width="9.140625" style="8" customWidth="1"/>
    <col min="10240" max="10240" width="4.7109375" style="8"/>
    <col min="10241" max="10241" width="5.28515625" style="8" customWidth="1"/>
    <col min="10242" max="10242" width="31.28515625" style="8" customWidth="1"/>
    <col min="10243" max="10243" width="6.140625" style="8" customWidth="1"/>
    <col min="10244" max="10244" width="14.42578125" style="8" customWidth="1"/>
    <col min="10245" max="10245" width="6.140625" style="8" customWidth="1"/>
    <col min="10246" max="10246" width="10.7109375" style="8" customWidth="1"/>
    <col min="10247" max="10247" width="6.140625" style="8" customWidth="1"/>
    <col min="10248" max="10248" width="13.7109375" style="8" customWidth="1"/>
    <col min="10249" max="10249" width="7.7109375" style="8" customWidth="1"/>
    <col min="10250" max="10250" width="8.140625" style="8" customWidth="1"/>
    <col min="10251" max="10251" width="14.85546875" style="8" customWidth="1"/>
    <col min="10252" max="10252" width="12.28515625" style="8" customWidth="1"/>
    <col min="10253" max="10253" width="11.7109375" style="8" customWidth="1"/>
    <col min="10254" max="10495" width="9.140625" style="8" customWidth="1"/>
    <col min="10496" max="10496" width="4.7109375" style="8"/>
    <col min="10497" max="10497" width="5.28515625" style="8" customWidth="1"/>
    <col min="10498" max="10498" width="31.28515625" style="8" customWidth="1"/>
    <col min="10499" max="10499" width="6.140625" style="8" customWidth="1"/>
    <col min="10500" max="10500" width="14.42578125" style="8" customWidth="1"/>
    <col min="10501" max="10501" width="6.140625" style="8" customWidth="1"/>
    <col min="10502" max="10502" width="10.7109375" style="8" customWidth="1"/>
    <col min="10503" max="10503" width="6.140625" style="8" customWidth="1"/>
    <col min="10504" max="10504" width="13.7109375" style="8" customWidth="1"/>
    <col min="10505" max="10505" width="7.7109375" style="8" customWidth="1"/>
    <col min="10506" max="10506" width="8.140625" style="8" customWidth="1"/>
    <col min="10507" max="10507" width="14.85546875" style="8" customWidth="1"/>
    <col min="10508" max="10508" width="12.28515625" style="8" customWidth="1"/>
    <col min="10509" max="10509" width="11.7109375" style="8" customWidth="1"/>
    <col min="10510" max="10751" width="9.140625" style="8" customWidth="1"/>
    <col min="10752" max="10752" width="4.7109375" style="8"/>
    <col min="10753" max="10753" width="5.28515625" style="8" customWidth="1"/>
    <col min="10754" max="10754" width="31.28515625" style="8" customWidth="1"/>
    <col min="10755" max="10755" width="6.140625" style="8" customWidth="1"/>
    <col min="10756" max="10756" width="14.42578125" style="8" customWidth="1"/>
    <col min="10757" max="10757" width="6.140625" style="8" customWidth="1"/>
    <col min="10758" max="10758" width="10.7109375" style="8" customWidth="1"/>
    <col min="10759" max="10759" width="6.140625" style="8" customWidth="1"/>
    <col min="10760" max="10760" width="13.7109375" style="8" customWidth="1"/>
    <col min="10761" max="10761" width="7.7109375" style="8" customWidth="1"/>
    <col min="10762" max="10762" width="8.140625" style="8" customWidth="1"/>
    <col min="10763" max="10763" width="14.85546875" style="8" customWidth="1"/>
    <col min="10764" max="10764" width="12.28515625" style="8" customWidth="1"/>
    <col min="10765" max="10765" width="11.7109375" style="8" customWidth="1"/>
    <col min="10766" max="11007" width="9.140625" style="8" customWidth="1"/>
    <col min="11008" max="11008" width="4.7109375" style="8"/>
    <col min="11009" max="11009" width="5.28515625" style="8" customWidth="1"/>
    <col min="11010" max="11010" width="31.28515625" style="8" customWidth="1"/>
    <col min="11011" max="11011" width="6.140625" style="8" customWidth="1"/>
    <col min="11012" max="11012" width="14.42578125" style="8" customWidth="1"/>
    <col min="11013" max="11013" width="6.140625" style="8" customWidth="1"/>
    <col min="11014" max="11014" width="10.7109375" style="8" customWidth="1"/>
    <col min="11015" max="11015" width="6.140625" style="8" customWidth="1"/>
    <col min="11016" max="11016" width="13.7109375" style="8" customWidth="1"/>
    <col min="11017" max="11017" width="7.7109375" style="8" customWidth="1"/>
    <col min="11018" max="11018" width="8.140625" style="8" customWidth="1"/>
    <col min="11019" max="11019" width="14.85546875" style="8" customWidth="1"/>
    <col min="11020" max="11020" width="12.28515625" style="8" customWidth="1"/>
    <col min="11021" max="11021" width="11.7109375" style="8" customWidth="1"/>
    <col min="11022" max="11263" width="9.140625" style="8" customWidth="1"/>
    <col min="11264" max="11264" width="4.7109375" style="8"/>
    <col min="11265" max="11265" width="5.28515625" style="8" customWidth="1"/>
    <col min="11266" max="11266" width="31.28515625" style="8" customWidth="1"/>
    <col min="11267" max="11267" width="6.140625" style="8" customWidth="1"/>
    <col min="11268" max="11268" width="14.42578125" style="8" customWidth="1"/>
    <col min="11269" max="11269" width="6.140625" style="8" customWidth="1"/>
    <col min="11270" max="11270" width="10.7109375" style="8" customWidth="1"/>
    <col min="11271" max="11271" width="6.140625" style="8" customWidth="1"/>
    <col min="11272" max="11272" width="13.7109375" style="8" customWidth="1"/>
    <col min="11273" max="11273" width="7.7109375" style="8" customWidth="1"/>
    <col min="11274" max="11274" width="8.140625" style="8" customWidth="1"/>
    <col min="11275" max="11275" width="14.85546875" style="8" customWidth="1"/>
    <col min="11276" max="11276" width="12.28515625" style="8" customWidth="1"/>
    <col min="11277" max="11277" width="11.7109375" style="8" customWidth="1"/>
    <col min="11278" max="11519" width="9.140625" style="8" customWidth="1"/>
    <col min="11520" max="11520" width="4.7109375" style="8"/>
    <col min="11521" max="11521" width="5.28515625" style="8" customWidth="1"/>
    <col min="11522" max="11522" width="31.28515625" style="8" customWidth="1"/>
    <col min="11523" max="11523" width="6.140625" style="8" customWidth="1"/>
    <col min="11524" max="11524" width="14.42578125" style="8" customWidth="1"/>
    <col min="11525" max="11525" width="6.140625" style="8" customWidth="1"/>
    <col min="11526" max="11526" width="10.7109375" style="8" customWidth="1"/>
    <col min="11527" max="11527" width="6.140625" style="8" customWidth="1"/>
    <col min="11528" max="11528" width="13.7109375" style="8" customWidth="1"/>
    <col min="11529" max="11529" width="7.7109375" style="8" customWidth="1"/>
    <col min="11530" max="11530" width="8.140625" style="8" customWidth="1"/>
    <col min="11531" max="11531" width="14.85546875" style="8" customWidth="1"/>
    <col min="11532" max="11532" width="12.28515625" style="8" customWidth="1"/>
    <col min="11533" max="11533" width="11.7109375" style="8" customWidth="1"/>
    <col min="11534" max="11775" width="9.140625" style="8" customWidth="1"/>
    <col min="11776" max="11776" width="4.7109375" style="8"/>
    <col min="11777" max="11777" width="5.28515625" style="8" customWidth="1"/>
    <col min="11778" max="11778" width="31.28515625" style="8" customWidth="1"/>
    <col min="11779" max="11779" width="6.140625" style="8" customWidth="1"/>
    <col min="11780" max="11780" width="14.42578125" style="8" customWidth="1"/>
    <col min="11781" max="11781" width="6.140625" style="8" customWidth="1"/>
    <col min="11782" max="11782" width="10.7109375" style="8" customWidth="1"/>
    <col min="11783" max="11783" width="6.140625" style="8" customWidth="1"/>
    <col min="11784" max="11784" width="13.7109375" style="8" customWidth="1"/>
    <col min="11785" max="11785" width="7.7109375" style="8" customWidth="1"/>
    <col min="11786" max="11786" width="8.140625" style="8" customWidth="1"/>
    <col min="11787" max="11787" width="14.85546875" style="8" customWidth="1"/>
    <col min="11788" max="11788" width="12.28515625" style="8" customWidth="1"/>
    <col min="11789" max="11789" width="11.7109375" style="8" customWidth="1"/>
    <col min="11790" max="12031" width="9.140625" style="8" customWidth="1"/>
    <col min="12032" max="12032" width="4.7109375" style="8"/>
    <col min="12033" max="12033" width="5.28515625" style="8" customWidth="1"/>
    <col min="12034" max="12034" width="31.28515625" style="8" customWidth="1"/>
    <col min="12035" max="12035" width="6.140625" style="8" customWidth="1"/>
    <col min="12036" max="12036" width="14.42578125" style="8" customWidth="1"/>
    <col min="12037" max="12037" width="6.140625" style="8" customWidth="1"/>
    <col min="12038" max="12038" width="10.7109375" style="8" customWidth="1"/>
    <col min="12039" max="12039" width="6.140625" style="8" customWidth="1"/>
    <col min="12040" max="12040" width="13.7109375" style="8" customWidth="1"/>
    <col min="12041" max="12041" width="7.7109375" style="8" customWidth="1"/>
    <col min="12042" max="12042" width="8.140625" style="8" customWidth="1"/>
    <col min="12043" max="12043" width="14.85546875" style="8" customWidth="1"/>
    <col min="12044" max="12044" width="12.28515625" style="8" customWidth="1"/>
    <col min="12045" max="12045" width="11.7109375" style="8" customWidth="1"/>
    <col min="12046" max="12287" width="9.140625" style="8" customWidth="1"/>
    <col min="12288" max="12288" width="4.7109375" style="8"/>
    <col min="12289" max="12289" width="5.28515625" style="8" customWidth="1"/>
    <col min="12290" max="12290" width="31.28515625" style="8" customWidth="1"/>
    <col min="12291" max="12291" width="6.140625" style="8" customWidth="1"/>
    <col min="12292" max="12292" width="14.42578125" style="8" customWidth="1"/>
    <col min="12293" max="12293" width="6.140625" style="8" customWidth="1"/>
    <col min="12294" max="12294" width="10.7109375" style="8" customWidth="1"/>
    <col min="12295" max="12295" width="6.140625" style="8" customWidth="1"/>
    <col min="12296" max="12296" width="13.7109375" style="8" customWidth="1"/>
    <col min="12297" max="12297" width="7.7109375" style="8" customWidth="1"/>
    <col min="12298" max="12298" width="8.140625" style="8" customWidth="1"/>
    <col min="12299" max="12299" width="14.85546875" style="8" customWidth="1"/>
    <col min="12300" max="12300" width="12.28515625" style="8" customWidth="1"/>
    <col min="12301" max="12301" width="11.7109375" style="8" customWidth="1"/>
    <col min="12302" max="12543" width="9.140625" style="8" customWidth="1"/>
    <col min="12544" max="12544" width="4.7109375" style="8"/>
    <col min="12545" max="12545" width="5.28515625" style="8" customWidth="1"/>
    <col min="12546" max="12546" width="31.28515625" style="8" customWidth="1"/>
    <col min="12547" max="12547" width="6.140625" style="8" customWidth="1"/>
    <col min="12548" max="12548" width="14.42578125" style="8" customWidth="1"/>
    <col min="12549" max="12549" width="6.140625" style="8" customWidth="1"/>
    <col min="12550" max="12550" width="10.7109375" style="8" customWidth="1"/>
    <col min="12551" max="12551" width="6.140625" style="8" customWidth="1"/>
    <col min="12552" max="12552" width="13.7109375" style="8" customWidth="1"/>
    <col min="12553" max="12553" width="7.7109375" style="8" customWidth="1"/>
    <col min="12554" max="12554" width="8.140625" style="8" customWidth="1"/>
    <col min="12555" max="12555" width="14.85546875" style="8" customWidth="1"/>
    <col min="12556" max="12556" width="12.28515625" style="8" customWidth="1"/>
    <col min="12557" max="12557" width="11.7109375" style="8" customWidth="1"/>
    <col min="12558" max="12799" width="9.140625" style="8" customWidth="1"/>
    <col min="12800" max="12800" width="4.7109375" style="8"/>
    <col min="12801" max="12801" width="5.28515625" style="8" customWidth="1"/>
    <col min="12802" max="12802" width="31.28515625" style="8" customWidth="1"/>
    <col min="12803" max="12803" width="6.140625" style="8" customWidth="1"/>
    <col min="12804" max="12804" width="14.42578125" style="8" customWidth="1"/>
    <col min="12805" max="12805" width="6.140625" style="8" customWidth="1"/>
    <col min="12806" max="12806" width="10.7109375" style="8" customWidth="1"/>
    <col min="12807" max="12807" width="6.140625" style="8" customWidth="1"/>
    <col min="12808" max="12808" width="13.7109375" style="8" customWidth="1"/>
    <col min="12809" max="12809" width="7.7109375" style="8" customWidth="1"/>
    <col min="12810" max="12810" width="8.140625" style="8" customWidth="1"/>
    <col min="12811" max="12811" width="14.85546875" style="8" customWidth="1"/>
    <col min="12812" max="12812" width="12.28515625" style="8" customWidth="1"/>
    <col min="12813" max="12813" width="11.7109375" style="8" customWidth="1"/>
    <col min="12814" max="13055" width="9.140625" style="8" customWidth="1"/>
    <col min="13056" max="13056" width="4.7109375" style="8"/>
    <col min="13057" max="13057" width="5.28515625" style="8" customWidth="1"/>
    <col min="13058" max="13058" width="31.28515625" style="8" customWidth="1"/>
    <col min="13059" max="13059" width="6.140625" style="8" customWidth="1"/>
    <col min="13060" max="13060" width="14.42578125" style="8" customWidth="1"/>
    <col min="13061" max="13061" width="6.140625" style="8" customWidth="1"/>
    <col min="13062" max="13062" width="10.7109375" style="8" customWidth="1"/>
    <col min="13063" max="13063" width="6.140625" style="8" customWidth="1"/>
    <col min="13064" max="13064" width="13.7109375" style="8" customWidth="1"/>
    <col min="13065" max="13065" width="7.7109375" style="8" customWidth="1"/>
    <col min="13066" max="13066" width="8.140625" style="8" customWidth="1"/>
    <col min="13067" max="13067" width="14.85546875" style="8" customWidth="1"/>
    <col min="13068" max="13068" width="12.28515625" style="8" customWidth="1"/>
    <col min="13069" max="13069" width="11.7109375" style="8" customWidth="1"/>
    <col min="13070" max="13311" width="9.140625" style="8" customWidth="1"/>
    <col min="13312" max="13312" width="4.7109375" style="8"/>
    <col min="13313" max="13313" width="5.28515625" style="8" customWidth="1"/>
    <col min="13314" max="13314" width="31.28515625" style="8" customWidth="1"/>
    <col min="13315" max="13315" width="6.140625" style="8" customWidth="1"/>
    <col min="13316" max="13316" width="14.42578125" style="8" customWidth="1"/>
    <col min="13317" max="13317" width="6.140625" style="8" customWidth="1"/>
    <col min="13318" max="13318" width="10.7109375" style="8" customWidth="1"/>
    <col min="13319" max="13319" width="6.140625" style="8" customWidth="1"/>
    <col min="13320" max="13320" width="13.7109375" style="8" customWidth="1"/>
    <col min="13321" max="13321" width="7.7109375" style="8" customWidth="1"/>
    <col min="13322" max="13322" width="8.140625" style="8" customWidth="1"/>
    <col min="13323" max="13323" width="14.85546875" style="8" customWidth="1"/>
    <col min="13324" max="13324" width="12.28515625" style="8" customWidth="1"/>
    <col min="13325" max="13325" width="11.7109375" style="8" customWidth="1"/>
    <col min="13326" max="13567" width="9.140625" style="8" customWidth="1"/>
    <col min="13568" max="13568" width="4.7109375" style="8"/>
    <col min="13569" max="13569" width="5.28515625" style="8" customWidth="1"/>
    <col min="13570" max="13570" width="31.28515625" style="8" customWidth="1"/>
    <col min="13571" max="13571" width="6.140625" style="8" customWidth="1"/>
    <col min="13572" max="13572" width="14.42578125" style="8" customWidth="1"/>
    <col min="13573" max="13573" width="6.140625" style="8" customWidth="1"/>
    <col min="13574" max="13574" width="10.7109375" style="8" customWidth="1"/>
    <col min="13575" max="13575" width="6.140625" style="8" customWidth="1"/>
    <col min="13576" max="13576" width="13.7109375" style="8" customWidth="1"/>
    <col min="13577" max="13577" width="7.7109375" style="8" customWidth="1"/>
    <col min="13578" max="13578" width="8.140625" style="8" customWidth="1"/>
    <col min="13579" max="13579" width="14.85546875" style="8" customWidth="1"/>
    <col min="13580" max="13580" width="12.28515625" style="8" customWidth="1"/>
    <col min="13581" max="13581" width="11.7109375" style="8" customWidth="1"/>
    <col min="13582" max="13823" width="9.140625" style="8" customWidth="1"/>
    <col min="13824" max="13824" width="4.7109375" style="8"/>
    <col min="13825" max="13825" width="5.28515625" style="8" customWidth="1"/>
    <col min="13826" max="13826" width="31.28515625" style="8" customWidth="1"/>
    <col min="13827" max="13827" width="6.140625" style="8" customWidth="1"/>
    <col min="13828" max="13828" width="14.42578125" style="8" customWidth="1"/>
    <col min="13829" max="13829" width="6.140625" style="8" customWidth="1"/>
    <col min="13830" max="13830" width="10.7109375" style="8" customWidth="1"/>
    <col min="13831" max="13831" width="6.140625" style="8" customWidth="1"/>
    <col min="13832" max="13832" width="13.7109375" style="8" customWidth="1"/>
    <col min="13833" max="13833" width="7.7109375" style="8" customWidth="1"/>
    <col min="13834" max="13834" width="8.140625" style="8" customWidth="1"/>
    <col min="13835" max="13835" width="14.85546875" style="8" customWidth="1"/>
    <col min="13836" max="13836" width="12.28515625" style="8" customWidth="1"/>
    <col min="13837" max="13837" width="11.7109375" style="8" customWidth="1"/>
    <col min="13838" max="14079" width="9.140625" style="8" customWidth="1"/>
    <col min="14080" max="14080" width="4.7109375" style="8"/>
    <col min="14081" max="14081" width="5.28515625" style="8" customWidth="1"/>
    <col min="14082" max="14082" width="31.28515625" style="8" customWidth="1"/>
    <col min="14083" max="14083" width="6.140625" style="8" customWidth="1"/>
    <col min="14084" max="14084" width="14.42578125" style="8" customWidth="1"/>
    <col min="14085" max="14085" width="6.140625" style="8" customWidth="1"/>
    <col min="14086" max="14086" width="10.7109375" style="8" customWidth="1"/>
    <col min="14087" max="14087" width="6.140625" style="8" customWidth="1"/>
    <col min="14088" max="14088" width="13.7109375" style="8" customWidth="1"/>
    <col min="14089" max="14089" width="7.7109375" style="8" customWidth="1"/>
    <col min="14090" max="14090" width="8.140625" style="8" customWidth="1"/>
    <col min="14091" max="14091" width="14.85546875" style="8" customWidth="1"/>
    <col min="14092" max="14092" width="12.28515625" style="8" customWidth="1"/>
    <col min="14093" max="14093" width="11.7109375" style="8" customWidth="1"/>
    <col min="14094" max="14335" width="9.140625" style="8" customWidth="1"/>
    <col min="14336" max="14336" width="4.7109375" style="8"/>
    <col min="14337" max="14337" width="5.28515625" style="8" customWidth="1"/>
    <col min="14338" max="14338" width="31.28515625" style="8" customWidth="1"/>
    <col min="14339" max="14339" width="6.140625" style="8" customWidth="1"/>
    <col min="14340" max="14340" width="14.42578125" style="8" customWidth="1"/>
    <col min="14341" max="14341" width="6.140625" style="8" customWidth="1"/>
    <col min="14342" max="14342" width="10.7109375" style="8" customWidth="1"/>
    <col min="14343" max="14343" width="6.140625" style="8" customWidth="1"/>
    <col min="14344" max="14344" width="13.7109375" style="8" customWidth="1"/>
    <col min="14345" max="14345" width="7.7109375" style="8" customWidth="1"/>
    <col min="14346" max="14346" width="8.140625" style="8" customWidth="1"/>
    <col min="14347" max="14347" width="14.85546875" style="8" customWidth="1"/>
    <col min="14348" max="14348" width="12.28515625" style="8" customWidth="1"/>
    <col min="14349" max="14349" width="11.7109375" style="8" customWidth="1"/>
    <col min="14350" max="14591" width="9.140625" style="8" customWidth="1"/>
    <col min="14592" max="14592" width="4.7109375" style="8"/>
    <col min="14593" max="14593" width="5.28515625" style="8" customWidth="1"/>
    <col min="14594" max="14594" width="31.28515625" style="8" customWidth="1"/>
    <col min="14595" max="14595" width="6.140625" style="8" customWidth="1"/>
    <col min="14596" max="14596" width="14.42578125" style="8" customWidth="1"/>
    <col min="14597" max="14597" width="6.140625" style="8" customWidth="1"/>
    <col min="14598" max="14598" width="10.7109375" style="8" customWidth="1"/>
    <col min="14599" max="14599" width="6.140625" style="8" customWidth="1"/>
    <col min="14600" max="14600" width="13.7109375" style="8" customWidth="1"/>
    <col min="14601" max="14601" width="7.7109375" style="8" customWidth="1"/>
    <col min="14602" max="14602" width="8.140625" style="8" customWidth="1"/>
    <col min="14603" max="14603" width="14.85546875" style="8" customWidth="1"/>
    <col min="14604" max="14604" width="12.28515625" style="8" customWidth="1"/>
    <col min="14605" max="14605" width="11.7109375" style="8" customWidth="1"/>
    <col min="14606" max="14847" width="9.140625" style="8" customWidth="1"/>
    <col min="14848" max="14848" width="4.7109375" style="8"/>
    <col min="14849" max="14849" width="5.28515625" style="8" customWidth="1"/>
    <col min="14850" max="14850" width="31.28515625" style="8" customWidth="1"/>
    <col min="14851" max="14851" width="6.140625" style="8" customWidth="1"/>
    <col min="14852" max="14852" width="14.42578125" style="8" customWidth="1"/>
    <col min="14853" max="14853" width="6.140625" style="8" customWidth="1"/>
    <col min="14854" max="14854" width="10.7109375" style="8" customWidth="1"/>
    <col min="14855" max="14855" width="6.140625" style="8" customWidth="1"/>
    <col min="14856" max="14856" width="13.7109375" style="8" customWidth="1"/>
    <col min="14857" max="14857" width="7.7109375" style="8" customWidth="1"/>
    <col min="14858" max="14858" width="8.140625" style="8" customWidth="1"/>
    <col min="14859" max="14859" width="14.85546875" style="8" customWidth="1"/>
    <col min="14860" max="14860" width="12.28515625" style="8" customWidth="1"/>
    <col min="14861" max="14861" width="11.7109375" style="8" customWidth="1"/>
    <col min="14862" max="15103" width="9.140625" style="8" customWidth="1"/>
    <col min="15104" max="15104" width="4.7109375" style="8"/>
    <col min="15105" max="15105" width="5.28515625" style="8" customWidth="1"/>
    <col min="15106" max="15106" width="31.28515625" style="8" customWidth="1"/>
    <col min="15107" max="15107" width="6.140625" style="8" customWidth="1"/>
    <col min="15108" max="15108" width="14.42578125" style="8" customWidth="1"/>
    <col min="15109" max="15109" width="6.140625" style="8" customWidth="1"/>
    <col min="15110" max="15110" width="10.7109375" style="8" customWidth="1"/>
    <col min="15111" max="15111" width="6.140625" style="8" customWidth="1"/>
    <col min="15112" max="15112" width="13.7109375" style="8" customWidth="1"/>
    <col min="15113" max="15113" width="7.7109375" style="8" customWidth="1"/>
    <col min="15114" max="15114" width="8.140625" style="8" customWidth="1"/>
    <col min="15115" max="15115" width="14.85546875" style="8" customWidth="1"/>
    <col min="15116" max="15116" width="12.28515625" style="8" customWidth="1"/>
    <col min="15117" max="15117" width="11.7109375" style="8" customWidth="1"/>
    <col min="15118" max="15359" width="9.140625" style="8" customWidth="1"/>
    <col min="15360" max="15360" width="4.7109375" style="8"/>
    <col min="15361" max="15361" width="5.28515625" style="8" customWidth="1"/>
    <col min="15362" max="15362" width="31.28515625" style="8" customWidth="1"/>
    <col min="15363" max="15363" width="6.140625" style="8" customWidth="1"/>
    <col min="15364" max="15364" width="14.42578125" style="8" customWidth="1"/>
    <col min="15365" max="15365" width="6.140625" style="8" customWidth="1"/>
    <col min="15366" max="15366" width="10.7109375" style="8" customWidth="1"/>
    <col min="15367" max="15367" width="6.140625" style="8" customWidth="1"/>
    <col min="15368" max="15368" width="13.7109375" style="8" customWidth="1"/>
    <col min="15369" max="15369" width="7.7109375" style="8" customWidth="1"/>
    <col min="15370" max="15370" width="8.140625" style="8" customWidth="1"/>
    <col min="15371" max="15371" width="14.85546875" style="8" customWidth="1"/>
    <col min="15372" max="15372" width="12.28515625" style="8" customWidth="1"/>
    <col min="15373" max="15373" width="11.7109375" style="8" customWidth="1"/>
    <col min="15374" max="15615" width="9.140625" style="8" customWidth="1"/>
    <col min="15616" max="15616" width="4.7109375" style="8"/>
    <col min="15617" max="15617" width="5.28515625" style="8" customWidth="1"/>
    <col min="15618" max="15618" width="31.28515625" style="8" customWidth="1"/>
    <col min="15619" max="15619" width="6.140625" style="8" customWidth="1"/>
    <col min="15620" max="15620" width="14.42578125" style="8" customWidth="1"/>
    <col min="15621" max="15621" width="6.140625" style="8" customWidth="1"/>
    <col min="15622" max="15622" width="10.7109375" style="8" customWidth="1"/>
    <col min="15623" max="15623" width="6.140625" style="8" customWidth="1"/>
    <col min="15624" max="15624" width="13.7109375" style="8" customWidth="1"/>
    <col min="15625" max="15625" width="7.7109375" style="8" customWidth="1"/>
    <col min="15626" max="15626" width="8.140625" style="8" customWidth="1"/>
    <col min="15627" max="15627" width="14.85546875" style="8" customWidth="1"/>
    <col min="15628" max="15628" width="12.28515625" style="8" customWidth="1"/>
    <col min="15629" max="15629" width="11.7109375" style="8" customWidth="1"/>
    <col min="15630" max="15871" width="9.140625" style="8" customWidth="1"/>
    <col min="15872" max="15872" width="4.7109375" style="8"/>
    <col min="15873" max="15873" width="5.28515625" style="8" customWidth="1"/>
    <col min="15874" max="15874" width="31.28515625" style="8" customWidth="1"/>
    <col min="15875" max="15875" width="6.140625" style="8" customWidth="1"/>
    <col min="15876" max="15876" width="14.42578125" style="8" customWidth="1"/>
    <col min="15877" max="15877" width="6.140625" style="8" customWidth="1"/>
    <col min="15878" max="15878" width="10.7109375" style="8" customWidth="1"/>
    <col min="15879" max="15879" width="6.140625" style="8" customWidth="1"/>
    <col min="15880" max="15880" width="13.7109375" style="8" customWidth="1"/>
    <col min="15881" max="15881" width="7.7109375" style="8" customWidth="1"/>
    <col min="15882" max="15882" width="8.140625" style="8" customWidth="1"/>
    <col min="15883" max="15883" width="14.85546875" style="8" customWidth="1"/>
    <col min="15884" max="15884" width="12.28515625" style="8" customWidth="1"/>
    <col min="15885" max="15885" width="11.7109375" style="8" customWidth="1"/>
    <col min="15886" max="16127" width="9.140625" style="8" customWidth="1"/>
    <col min="16128" max="16128" width="4.7109375" style="8"/>
    <col min="16129" max="16129" width="5.28515625" style="8" customWidth="1"/>
    <col min="16130" max="16130" width="31.28515625" style="8" customWidth="1"/>
    <col min="16131" max="16131" width="6.140625" style="8" customWidth="1"/>
    <col min="16132" max="16132" width="14.42578125" style="8" customWidth="1"/>
    <col min="16133" max="16133" width="6.140625" style="8" customWidth="1"/>
    <col min="16134" max="16134" width="10.7109375" style="8" customWidth="1"/>
    <col min="16135" max="16135" width="6.140625" style="8" customWidth="1"/>
    <col min="16136" max="16136" width="13.7109375" style="8" customWidth="1"/>
    <col min="16137" max="16137" width="7.7109375" style="8" customWidth="1"/>
    <col min="16138" max="16138" width="8.140625" style="8" customWidth="1"/>
    <col min="16139" max="16139" width="14.85546875" style="8" customWidth="1"/>
    <col min="16140" max="16140" width="12.28515625" style="8" customWidth="1"/>
    <col min="16141" max="16141" width="11.7109375" style="8" customWidth="1"/>
    <col min="16142" max="16383" width="9.140625" style="8" customWidth="1"/>
    <col min="16384" max="16384" width="4.7109375" style="8"/>
  </cols>
  <sheetData>
    <row r="1" spans="1:256" x14ac:dyDescent="0.2">
      <c r="B1" s="5"/>
      <c r="L1" s="755" t="s">
        <v>410</v>
      </c>
      <c r="M1" s="755"/>
    </row>
    <row r="2" spans="1:256" ht="15.75" customHeight="1" x14ac:dyDescent="0.2">
      <c r="A2" s="809" t="s">
        <v>411</v>
      </c>
      <c r="B2" s="809"/>
      <c r="C2" s="809"/>
      <c r="D2" s="809"/>
      <c r="E2" s="809"/>
      <c r="F2" s="809"/>
      <c r="G2" s="809"/>
      <c r="H2" s="809"/>
      <c r="I2" s="809"/>
      <c r="J2" s="809"/>
      <c r="K2" s="809"/>
      <c r="L2" s="809"/>
      <c r="M2" s="809"/>
    </row>
    <row r="3" spans="1:256" ht="15.75" customHeight="1" x14ac:dyDescent="0.2">
      <c r="A3" s="809" t="s">
        <v>697</v>
      </c>
      <c r="B3" s="809"/>
      <c r="C3" s="809"/>
      <c r="D3" s="809"/>
      <c r="E3" s="809"/>
      <c r="F3" s="809"/>
      <c r="G3" s="809"/>
      <c r="H3" s="809"/>
      <c r="I3" s="809"/>
      <c r="J3" s="809"/>
      <c r="K3" s="809"/>
      <c r="L3" s="809"/>
      <c r="M3" s="809"/>
    </row>
    <row r="4" spans="1:256" ht="15.75" x14ac:dyDescent="0.2">
      <c r="A4" s="13"/>
      <c r="B4" s="350"/>
      <c r="C4" s="350"/>
      <c r="D4" s="350"/>
      <c r="E4" s="350"/>
      <c r="F4" s="350"/>
      <c r="G4" s="350"/>
      <c r="H4" s="350"/>
      <c r="I4" s="13"/>
      <c r="J4" s="350"/>
      <c r="K4" s="350"/>
      <c r="L4" s="350"/>
      <c r="M4" s="11"/>
    </row>
    <row r="5" spans="1:256" ht="27.75" customHeight="1" x14ac:dyDescent="0.2">
      <c r="A5" s="810" t="s">
        <v>2</v>
      </c>
      <c r="B5" s="810" t="s">
        <v>3</v>
      </c>
      <c r="C5" s="811" t="s">
        <v>4</v>
      </c>
      <c r="D5" s="811"/>
      <c r="E5" s="811" t="s">
        <v>5</v>
      </c>
      <c r="F5" s="811"/>
      <c r="G5" s="811" t="s">
        <v>6</v>
      </c>
      <c r="H5" s="811"/>
      <c r="I5" s="811" t="s">
        <v>7</v>
      </c>
      <c r="J5" s="811" t="s">
        <v>8</v>
      </c>
      <c r="K5" s="807" t="s">
        <v>9</v>
      </c>
      <c r="L5" s="807" t="s">
        <v>10</v>
      </c>
      <c r="M5" s="807" t="s">
        <v>11</v>
      </c>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row>
    <row r="6" spans="1:256" ht="27.75" customHeight="1" x14ac:dyDescent="0.2">
      <c r="A6" s="810"/>
      <c r="B6" s="810"/>
      <c r="C6" s="610" t="s">
        <v>12</v>
      </c>
      <c r="D6" s="611" t="s">
        <v>13</v>
      </c>
      <c r="E6" s="610" t="s">
        <v>12</v>
      </c>
      <c r="F6" s="611" t="s">
        <v>13</v>
      </c>
      <c r="G6" s="610" t="s">
        <v>12</v>
      </c>
      <c r="H6" s="611" t="s">
        <v>13</v>
      </c>
      <c r="I6" s="811"/>
      <c r="J6" s="811"/>
      <c r="K6" s="807"/>
      <c r="L6" s="807"/>
      <c r="M6" s="807"/>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c r="IR6" s="109"/>
      <c r="IS6" s="109"/>
      <c r="IT6" s="109"/>
      <c r="IU6" s="109"/>
      <c r="IV6" s="109"/>
    </row>
    <row r="7" spans="1:256" ht="22.5" x14ac:dyDescent="0.2">
      <c r="A7" s="609">
        <v>1</v>
      </c>
      <c r="B7" s="609">
        <v>2</v>
      </c>
      <c r="C7" s="609">
        <v>3</v>
      </c>
      <c r="D7" s="609">
        <v>4</v>
      </c>
      <c r="E7" s="609">
        <v>5</v>
      </c>
      <c r="F7" s="609">
        <v>6</v>
      </c>
      <c r="G7" s="609">
        <v>7</v>
      </c>
      <c r="H7" s="609">
        <v>8</v>
      </c>
      <c r="I7" s="612">
        <v>9</v>
      </c>
      <c r="J7" s="612" t="s">
        <v>14</v>
      </c>
      <c r="K7" s="612" t="s">
        <v>15</v>
      </c>
      <c r="L7" s="612">
        <v>12</v>
      </c>
      <c r="M7" s="612">
        <v>13</v>
      </c>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c r="IR7" s="110"/>
      <c r="IS7" s="110"/>
      <c r="IT7" s="110"/>
      <c r="IU7" s="110"/>
      <c r="IV7" s="110"/>
    </row>
    <row r="8" spans="1:256" x14ac:dyDescent="0.2">
      <c r="A8" s="498" t="s">
        <v>18</v>
      </c>
      <c r="B8" s="496" t="s">
        <v>19</v>
      </c>
      <c r="C8" s="50">
        <v>1</v>
      </c>
      <c r="D8" s="51">
        <v>49000</v>
      </c>
      <c r="E8" s="50"/>
      <c r="F8" s="50"/>
      <c r="G8" s="50"/>
      <c r="H8" s="50"/>
      <c r="I8" s="50">
        <v>0</v>
      </c>
      <c r="J8" s="50">
        <v>1</v>
      </c>
      <c r="K8" s="51">
        <v>49000</v>
      </c>
      <c r="L8" s="51">
        <v>5.8072578234581576E-2</v>
      </c>
      <c r="M8" s="51">
        <v>9.5147478591817311E-2</v>
      </c>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c r="IR8" s="111"/>
      <c r="IS8" s="111"/>
      <c r="IT8" s="111"/>
      <c r="IU8" s="111"/>
      <c r="IV8" s="111"/>
    </row>
    <row r="9" spans="1:256" ht="22.5" x14ac:dyDescent="0.2">
      <c r="A9" s="499" t="s">
        <v>20</v>
      </c>
      <c r="B9" s="497" t="s">
        <v>21</v>
      </c>
      <c r="C9" s="53">
        <v>4</v>
      </c>
      <c r="D9" s="54">
        <v>199180</v>
      </c>
      <c r="E9" s="53"/>
      <c r="F9" s="54"/>
      <c r="G9" s="53"/>
      <c r="H9" s="53"/>
      <c r="I9" s="53">
        <v>0</v>
      </c>
      <c r="J9" s="53">
        <v>4</v>
      </c>
      <c r="K9" s="476">
        <v>199180</v>
      </c>
      <c r="L9" s="54">
        <v>0.23605910475028485</v>
      </c>
      <c r="M9" s="54">
        <v>0.38058991436726924</v>
      </c>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c r="IR9" s="111"/>
      <c r="IS9" s="111"/>
      <c r="IT9" s="111"/>
      <c r="IU9" s="111"/>
      <c r="IV9" s="111"/>
    </row>
    <row r="10" spans="1:256" ht="22.5" x14ac:dyDescent="0.2">
      <c r="A10" s="498" t="s">
        <v>24</v>
      </c>
      <c r="B10" s="496" t="s">
        <v>25</v>
      </c>
      <c r="C10" s="50">
        <v>2</v>
      </c>
      <c r="D10" s="51">
        <v>104998</v>
      </c>
      <c r="E10" s="50"/>
      <c r="F10" s="50"/>
      <c r="G10" s="50"/>
      <c r="H10" s="50"/>
      <c r="I10" s="50">
        <v>0</v>
      </c>
      <c r="J10" s="50">
        <v>2</v>
      </c>
      <c r="K10" s="51">
        <v>104998</v>
      </c>
      <c r="L10" s="51">
        <v>0.12443886876478767</v>
      </c>
      <c r="M10" s="51">
        <v>0.19029495718363462</v>
      </c>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c r="IR10" s="111"/>
      <c r="IS10" s="111"/>
      <c r="IT10" s="111"/>
      <c r="IU10" s="111"/>
      <c r="IV10" s="111"/>
    </row>
    <row r="11" spans="1:256" ht="22.5" x14ac:dyDescent="0.2">
      <c r="A11" s="499" t="s">
        <v>26</v>
      </c>
      <c r="B11" s="497" t="s">
        <v>27</v>
      </c>
      <c r="C11" s="53">
        <v>6</v>
      </c>
      <c r="D11" s="54">
        <v>351668</v>
      </c>
      <c r="E11" s="53"/>
      <c r="F11" s="54"/>
      <c r="G11" s="53"/>
      <c r="H11" s="53"/>
      <c r="I11" s="53">
        <v>0</v>
      </c>
      <c r="J11" s="53">
        <v>6</v>
      </c>
      <c r="K11" s="476">
        <v>351668</v>
      </c>
      <c r="L11" s="54">
        <v>0.41678096821630273</v>
      </c>
      <c r="M11" s="54">
        <v>0.57088487155090395</v>
      </c>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c r="IR11" s="111"/>
      <c r="IS11" s="111"/>
      <c r="IT11" s="111"/>
      <c r="IU11" s="111"/>
      <c r="IV11" s="111"/>
    </row>
    <row r="12" spans="1:256" x14ac:dyDescent="0.2">
      <c r="A12" s="498" t="s">
        <v>28</v>
      </c>
      <c r="B12" s="496" t="s">
        <v>29</v>
      </c>
      <c r="C12" s="50">
        <v>9</v>
      </c>
      <c r="D12" s="51">
        <v>517064</v>
      </c>
      <c r="E12" s="50"/>
      <c r="F12" s="50"/>
      <c r="G12" s="50"/>
      <c r="H12" s="50"/>
      <c r="I12" s="50">
        <v>0</v>
      </c>
      <c r="J12" s="50">
        <v>9</v>
      </c>
      <c r="K12" s="51">
        <v>517064</v>
      </c>
      <c r="L12" s="51">
        <v>0.61280080800583037</v>
      </c>
      <c r="M12" s="51">
        <v>0.85632730732635587</v>
      </c>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c r="IR12" s="111"/>
      <c r="IS12" s="111"/>
      <c r="IT12" s="111"/>
      <c r="IU12" s="111"/>
      <c r="IV12" s="111"/>
    </row>
    <row r="13" spans="1:256" x14ac:dyDescent="0.2">
      <c r="A13" s="499" t="s">
        <v>30</v>
      </c>
      <c r="B13" s="497" t="s">
        <v>31</v>
      </c>
      <c r="C13" s="53">
        <v>1</v>
      </c>
      <c r="D13" s="54">
        <v>38740</v>
      </c>
      <c r="E13" s="53"/>
      <c r="F13" s="54"/>
      <c r="G13" s="53"/>
      <c r="H13" s="53"/>
      <c r="I13" s="53">
        <v>0</v>
      </c>
      <c r="J13" s="53">
        <v>1</v>
      </c>
      <c r="K13" s="476">
        <v>38740</v>
      </c>
      <c r="L13" s="54">
        <v>4.59128914450549E-2</v>
      </c>
      <c r="M13" s="54">
        <v>9.5147478591817311E-2</v>
      </c>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row>
    <row r="14" spans="1:256" x14ac:dyDescent="0.2">
      <c r="A14" s="498" t="s">
        <v>36</v>
      </c>
      <c r="B14" s="496" t="s">
        <v>37</v>
      </c>
      <c r="C14" s="50">
        <v>78</v>
      </c>
      <c r="D14" s="51">
        <v>2538482.3600000003</v>
      </c>
      <c r="E14" s="50"/>
      <c r="F14" s="50"/>
      <c r="G14" s="50">
        <v>1</v>
      </c>
      <c r="H14" s="50">
        <v>-12442</v>
      </c>
      <c r="I14" s="50">
        <v>0</v>
      </c>
      <c r="J14" s="50">
        <v>79</v>
      </c>
      <c r="K14" s="51">
        <v>2526040.3600000003</v>
      </c>
      <c r="L14" s="51">
        <v>2.9937484985675638</v>
      </c>
      <c r="M14" s="51">
        <v>7.5166508087535684</v>
      </c>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row>
    <row r="15" spans="1:256" x14ac:dyDescent="0.2">
      <c r="A15" s="499" t="s">
        <v>40</v>
      </c>
      <c r="B15" s="497" t="s">
        <v>41</v>
      </c>
      <c r="C15" s="53">
        <v>3</v>
      </c>
      <c r="D15" s="54">
        <v>157908.62</v>
      </c>
      <c r="E15" s="53"/>
      <c r="F15" s="54"/>
      <c r="G15" s="53"/>
      <c r="H15" s="53"/>
      <c r="I15" s="53">
        <v>0</v>
      </c>
      <c r="J15" s="53">
        <v>3</v>
      </c>
      <c r="K15" s="476">
        <v>157908.62</v>
      </c>
      <c r="L15" s="54">
        <v>0.18714613650744516</v>
      </c>
      <c r="M15" s="54">
        <v>0.28544243577545197</v>
      </c>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row>
    <row r="16" spans="1:256" x14ac:dyDescent="0.2">
      <c r="A16" s="498" t="s">
        <v>42</v>
      </c>
      <c r="B16" s="496" t="s">
        <v>43</v>
      </c>
      <c r="C16" s="50">
        <v>1</v>
      </c>
      <c r="D16" s="51">
        <v>59300</v>
      </c>
      <c r="E16" s="50"/>
      <c r="F16" s="50"/>
      <c r="G16" s="50"/>
      <c r="H16" s="50"/>
      <c r="I16" s="50">
        <v>0</v>
      </c>
      <c r="J16" s="50">
        <v>1</v>
      </c>
      <c r="K16" s="51">
        <v>59300</v>
      </c>
      <c r="L16" s="51">
        <v>7.0279671210422195E-2</v>
      </c>
      <c r="M16" s="51">
        <v>9.5147478591817311E-2</v>
      </c>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row>
    <row r="17" spans="1:256" x14ac:dyDescent="0.2">
      <c r="A17" s="499" t="s">
        <v>44</v>
      </c>
      <c r="B17" s="497" t="s">
        <v>45</v>
      </c>
      <c r="C17" s="53">
        <v>23</v>
      </c>
      <c r="D17" s="54">
        <v>833445.65</v>
      </c>
      <c r="E17" s="53"/>
      <c r="F17" s="54"/>
      <c r="G17" s="53"/>
      <c r="H17" s="53"/>
      <c r="I17" s="53">
        <v>1</v>
      </c>
      <c r="J17" s="53">
        <v>24</v>
      </c>
      <c r="K17" s="476">
        <v>833445.65</v>
      </c>
      <c r="L17" s="54">
        <v>0.98776199416115695</v>
      </c>
      <c r="M17" s="54">
        <v>2.2835394862036158</v>
      </c>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row>
    <row r="18" spans="1:256" x14ac:dyDescent="0.2">
      <c r="A18" s="498" t="s">
        <v>357</v>
      </c>
      <c r="B18" s="496" t="s">
        <v>358</v>
      </c>
      <c r="C18" s="50">
        <v>1</v>
      </c>
      <c r="D18" s="51">
        <v>59775</v>
      </c>
      <c r="E18" s="50"/>
      <c r="F18" s="50"/>
      <c r="G18" s="50"/>
      <c r="H18" s="50"/>
      <c r="I18" s="50">
        <v>0</v>
      </c>
      <c r="J18" s="50">
        <v>1</v>
      </c>
      <c r="K18" s="51">
        <v>59775</v>
      </c>
      <c r="L18" s="51">
        <v>7.0842619672900273E-2</v>
      </c>
      <c r="M18" s="51">
        <v>9.5147478591817311E-2</v>
      </c>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11"/>
      <c r="FG18" s="111"/>
      <c r="FH18" s="111"/>
      <c r="FI18" s="111"/>
      <c r="FJ18" s="111"/>
      <c r="FK18" s="111"/>
      <c r="FL18" s="111"/>
      <c r="FM18" s="111"/>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1"/>
      <c r="GP18" s="111"/>
      <c r="GQ18" s="111"/>
      <c r="GR18" s="111"/>
      <c r="GS18" s="111"/>
      <c r="GT18" s="111"/>
      <c r="GU18" s="111"/>
      <c r="GV18" s="111"/>
      <c r="GW18" s="111"/>
      <c r="GX18" s="111"/>
      <c r="GY18" s="111"/>
      <c r="GZ18" s="111"/>
      <c r="HA18" s="111"/>
      <c r="HB18" s="111"/>
      <c r="HC18" s="111"/>
      <c r="HD18" s="111"/>
      <c r="HE18" s="111"/>
      <c r="HF18" s="111"/>
      <c r="HG18" s="111"/>
      <c r="HH18" s="111"/>
      <c r="HI18" s="111"/>
      <c r="HJ18" s="111"/>
      <c r="HK18" s="111"/>
      <c r="HL18" s="111"/>
      <c r="HM18" s="111"/>
      <c r="HN18" s="111"/>
      <c r="HO18" s="111"/>
      <c r="HP18" s="111"/>
      <c r="HQ18" s="111"/>
      <c r="HR18" s="111"/>
      <c r="HS18" s="111"/>
      <c r="HT18" s="111"/>
      <c r="HU18" s="111"/>
      <c r="HV18" s="111"/>
      <c r="HW18" s="111"/>
      <c r="HX18" s="111"/>
      <c r="HY18" s="111"/>
      <c r="HZ18" s="111"/>
      <c r="IA18" s="111"/>
      <c r="IB18" s="111"/>
      <c r="IC18" s="111"/>
      <c r="ID18" s="111"/>
      <c r="IE18" s="111"/>
      <c r="IF18" s="111"/>
      <c r="IG18" s="111"/>
      <c r="IH18" s="111"/>
      <c r="II18" s="111"/>
      <c r="IJ18" s="111"/>
      <c r="IK18" s="111"/>
      <c r="IL18" s="111"/>
      <c r="IM18" s="111"/>
      <c r="IN18" s="111"/>
      <c r="IO18" s="111"/>
      <c r="IP18" s="111"/>
      <c r="IQ18" s="111"/>
      <c r="IR18" s="111"/>
      <c r="IS18" s="111"/>
      <c r="IT18" s="111"/>
      <c r="IU18" s="111"/>
      <c r="IV18" s="111"/>
    </row>
    <row r="19" spans="1:256" ht="22.5" x14ac:dyDescent="0.2">
      <c r="A19" s="499" t="s">
        <v>48</v>
      </c>
      <c r="B19" s="497" t="s">
        <v>49</v>
      </c>
      <c r="C19" s="53">
        <v>1</v>
      </c>
      <c r="D19" s="54">
        <v>45310</v>
      </c>
      <c r="E19" s="53"/>
      <c r="F19" s="54"/>
      <c r="G19" s="53"/>
      <c r="H19" s="53"/>
      <c r="I19" s="53">
        <v>0</v>
      </c>
      <c r="J19" s="53">
        <v>1</v>
      </c>
      <c r="K19" s="476">
        <v>45310</v>
      </c>
      <c r="L19" s="54">
        <v>5.3699357547120227E-2</v>
      </c>
      <c r="M19" s="54">
        <v>9.5147478591817311E-2</v>
      </c>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c r="EH19" s="111"/>
      <c r="EI19" s="111"/>
      <c r="EJ19" s="111"/>
      <c r="EK19" s="111"/>
      <c r="EL19" s="111"/>
      <c r="EM19" s="111"/>
      <c r="EN19" s="111"/>
      <c r="EO19" s="111"/>
      <c r="EP19" s="111"/>
      <c r="EQ19" s="111"/>
      <c r="ER19" s="111"/>
      <c r="ES19" s="111"/>
      <c r="ET19" s="111"/>
      <c r="EU19" s="111"/>
      <c r="EV19" s="111"/>
      <c r="EW19" s="111"/>
      <c r="EX19" s="111"/>
      <c r="EY19" s="111"/>
      <c r="EZ19" s="111"/>
      <c r="FA19" s="111"/>
      <c r="FB19" s="111"/>
      <c r="FC19" s="111"/>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11"/>
      <c r="GK19" s="111"/>
      <c r="GL19" s="111"/>
      <c r="GM19" s="111"/>
      <c r="GN19" s="111"/>
      <c r="GO19" s="111"/>
      <c r="GP19" s="111"/>
      <c r="GQ19" s="111"/>
      <c r="GR19" s="111"/>
      <c r="GS19" s="111"/>
      <c r="GT19" s="111"/>
      <c r="GU19" s="111"/>
      <c r="GV19" s="111"/>
      <c r="GW19" s="111"/>
      <c r="GX19" s="111"/>
      <c r="GY19" s="111"/>
      <c r="GZ19" s="111"/>
      <c r="HA19" s="111"/>
      <c r="HB19" s="111"/>
      <c r="HC19" s="111"/>
      <c r="HD19" s="111"/>
      <c r="HE19" s="111"/>
      <c r="HF19" s="111"/>
      <c r="HG19" s="111"/>
      <c r="HH19" s="111"/>
      <c r="HI19" s="111"/>
      <c r="HJ19" s="111"/>
      <c r="HK19" s="111"/>
      <c r="HL19" s="111"/>
      <c r="HM19" s="111"/>
      <c r="HN19" s="111"/>
      <c r="HO19" s="111"/>
      <c r="HP19" s="111"/>
      <c r="HQ19" s="111"/>
      <c r="HR19" s="111"/>
      <c r="HS19" s="111"/>
      <c r="HT19" s="111"/>
      <c r="HU19" s="111"/>
      <c r="HV19" s="111"/>
      <c r="HW19" s="111"/>
      <c r="HX19" s="111"/>
      <c r="HY19" s="111"/>
      <c r="HZ19" s="111"/>
      <c r="IA19" s="111"/>
      <c r="IB19" s="111"/>
      <c r="IC19" s="111"/>
      <c r="ID19" s="111"/>
      <c r="IE19" s="111"/>
      <c r="IF19" s="111"/>
      <c r="IG19" s="111"/>
      <c r="IH19" s="111"/>
      <c r="II19" s="111"/>
      <c r="IJ19" s="111"/>
      <c r="IK19" s="111"/>
      <c r="IL19" s="111"/>
      <c r="IM19" s="111"/>
      <c r="IN19" s="111"/>
      <c r="IO19" s="111"/>
      <c r="IP19" s="111"/>
      <c r="IQ19" s="111"/>
      <c r="IR19" s="111"/>
      <c r="IS19" s="111"/>
      <c r="IT19" s="111"/>
      <c r="IU19" s="111"/>
      <c r="IV19" s="111"/>
    </row>
    <row r="20" spans="1:256" ht="22.5" x14ac:dyDescent="0.2">
      <c r="A20" s="498" t="s">
        <v>50</v>
      </c>
      <c r="B20" s="496" t="s">
        <v>51</v>
      </c>
      <c r="C20" s="50">
        <v>4</v>
      </c>
      <c r="D20" s="51">
        <v>109945</v>
      </c>
      <c r="E20" s="50"/>
      <c r="F20" s="50"/>
      <c r="G20" s="50"/>
      <c r="H20" s="50"/>
      <c r="I20" s="50">
        <v>0</v>
      </c>
      <c r="J20" s="50">
        <v>4</v>
      </c>
      <c r="K20" s="51">
        <v>109945</v>
      </c>
      <c r="L20" s="51">
        <v>0.13030182885716471</v>
      </c>
      <c r="M20" s="51">
        <v>0.38058991436726924</v>
      </c>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c r="EH20" s="111"/>
      <c r="EI20" s="111"/>
      <c r="EJ20" s="111"/>
      <c r="EK20" s="111"/>
      <c r="EL20" s="111"/>
      <c r="EM20" s="111"/>
      <c r="EN20" s="111"/>
      <c r="EO20" s="111"/>
      <c r="EP20" s="111"/>
      <c r="EQ20" s="111"/>
      <c r="ER20" s="111"/>
      <c r="ES20" s="111"/>
      <c r="ET20" s="111"/>
      <c r="EU20" s="111"/>
      <c r="EV20" s="111"/>
      <c r="EW20" s="111"/>
      <c r="EX20" s="111"/>
      <c r="EY20" s="111"/>
      <c r="EZ20" s="111"/>
      <c r="FA20" s="111"/>
      <c r="FB20" s="111"/>
      <c r="FC20" s="111"/>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11"/>
      <c r="GK20" s="111"/>
      <c r="GL20" s="111"/>
      <c r="GM20" s="111"/>
      <c r="GN20" s="111"/>
      <c r="GO20" s="111"/>
      <c r="GP20" s="111"/>
      <c r="GQ20" s="111"/>
      <c r="GR20" s="111"/>
      <c r="GS20" s="111"/>
      <c r="GT20" s="111"/>
      <c r="GU20" s="111"/>
      <c r="GV20" s="111"/>
      <c r="GW20" s="111"/>
      <c r="GX20" s="111"/>
      <c r="GY20" s="111"/>
      <c r="GZ20" s="111"/>
      <c r="HA20" s="111"/>
      <c r="HB20" s="111"/>
      <c r="HC20" s="111"/>
      <c r="HD20" s="111"/>
      <c r="HE20" s="111"/>
      <c r="HF20" s="111"/>
      <c r="HG20" s="111"/>
      <c r="HH20" s="111"/>
      <c r="HI20" s="111"/>
      <c r="HJ20" s="111"/>
      <c r="HK20" s="111"/>
      <c r="HL20" s="111"/>
      <c r="HM20" s="111"/>
      <c r="HN20" s="111"/>
      <c r="HO20" s="111"/>
      <c r="HP20" s="111"/>
      <c r="HQ20" s="111"/>
      <c r="HR20" s="111"/>
      <c r="HS20" s="111"/>
      <c r="HT20" s="111"/>
      <c r="HU20" s="111"/>
      <c r="HV20" s="111"/>
      <c r="HW20" s="111"/>
      <c r="HX20" s="111"/>
      <c r="HY20" s="111"/>
      <c r="HZ20" s="111"/>
      <c r="IA20" s="111"/>
      <c r="IB20" s="111"/>
      <c r="IC20" s="111"/>
      <c r="ID20" s="111"/>
      <c r="IE20" s="111"/>
      <c r="IF20" s="111"/>
      <c r="IG20" s="111"/>
      <c r="IH20" s="111"/>
      <c r="II20" s="111"/>
      <c r="IJ20" s="111"/>
      <c r="IK20" s="111"/>
      <c r="IL20" s="111"/>
      <c r="IM20" s="111"/>
      <c r="IN20" s="111"/>
      <c r="IO20" s="111"/>
      <c r="IP20" s="111"/>
      <c r="IQ20" s="111"/>
      <c r="IR20" s="111"/>
      <c r="IS20" s="111"/>
      <c r="IT20" s="111"/>
      <c r="IU20" s="111"/>
      <c r="IV20" s="111"/>
    </row>
    <row r="21" spans="1:256" x14ac:dyDescent="0.2">
      <c r="A21" s="499" t="s">
        <v>52</v>
      </c>
      <c r="B21" s="497" t="s">
        <v>53</v>
      </c>
      <c r="C21" s="53"/>
      <c r="D21" s="54"/>
      <c r="E21" s="53"/>
      <c r="F21" s="54"/>
      <c r="G21" s="53"/>
      <c r="H21" s="53"/>
      <c r="I21" s="53">
        <v>3</v>
      </c>
      <c r="J21" s="53">
        <v>3</v>
      </c>
      <c r="K21" s="476">
        <v>0</v>
      </c>
      <c r="L21" s="54">
        <v>0</v>
      </c>
      <c r="M21" s="54">
        <v>0.28544243577545197</v>
      </c>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1"/>
      <c r="GP21" s="111"/>
      <c r="GQ21" s="111"/>
      <c r="GR21" s="111"/>
      <c r="GS21" s="111"/>
      <c r="GT21" s="111"/>
      <c r="GU21" s="111"/>
      <c r="GV21" s="111"/>
      <c r="GW21" s="111"/>
      <c r="GX21" s="111"/>
      <c r="GY21" s="111"/>
      <c r="GZ21" s="111"/>
      <c r="HA21" s="111"/>
      <c r="HB21" s="111"/>
      <c r="HC21" s="111"/>
      <c r="HD21" s="111"/>
      <c r="HE21" s="111"/>
      <c r="HF21" s="111"/>
      <c r="HG21" s="111"/>
      <c r="HH21" s="111"/>
      <c r="HI21" s="111"/>
      <c r="HJ21" s="111"/>
      <c r="HK21" s="111"/>
      <c r="HL21" s="111"/>
      <c r="HM21" s="111"/>
      <c r="HN21" s="111"/>
      <c r="HO21" s="111"/>
      <c r="HP21" s="111"/>
      <c r="HQ21" s="111"/>
      <c r="HR21" s="111"/>
      <c r="HS21" s="111"/>
      <c r="HT21" s="111"/>
      <c r="HU21" s="111"/>
      <c r="HV21" s="111"/>
      <c r="HW21" s="111"/>
      <c r="HX21" s="111"/>
      <c r="HY21" s="111"/>
      <c r="HZ21" s="111"/>
      <c r="IA21" s="111"/>
      <c r="IB21" s="111"/>
      <c r="IC21" s="111"/>
      <c r="ID21" s="111"/>
      <c r="IE21" s="111"/>
      <c r="IF21" s="111"/>
      <c r="IG21" s="111"/>
      <c r="IH21" s="111"/>
      <c r="II21" s="111"/>
      <c r="IJ21" s="111"/>
      <c r="IK21" s="111"/>
      <c r="IL21" s="111"/>
      <c r="IM21" s="111"/>
      <c r="IN21" s="111"/>
      <c r="IO21" s="111"/>
      <c r="IP21" s="111"/>
      <c r="IQ21" s="111"/>
      <c r="IR21" s="111"/>
      <c r="IS21" s="111"/>
      <c r="IT21" s="111"/>
      <c r="IU21" s="111"/>
      <c r="IV21" s="111"/>
    </row>
    <row r="22" spans="1:256" x14ac:dyDescent="0.2">
      <c r="A22" s="498" t="s">
        <v>563</v>
      </c>
      <c r="B22" s="496" t="s">
        <v>564</v>
      </c>
      <c r="C22" s="50"/>
      <c r="D22" s="51"/>
      <c r="E22" s="50"/>
      <c r="F22" s="50"/>
      <c r="G22" s="50"/>
      <c r="H22" s="50"/>
      <c r="I22" s="50">
        <v>1</v>
      </c>
      <c r="J22" s="50">
        <v>1</v>
      </c>
      <c r="K22" s="51">
        <v>0</v>
      </c>
      <c r="L22" s="51">
        <v>0</v>
      </c>
      <c r="M22" s="51">
        <v>9.5147478591817311E-2</v>
      </c>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c r="EQ22" s="111"/>
      <c r="ER22" s="111"/>
      <c r="ES22" s="111"/>
      <c r="ET22" s="111"/>
      <c r="EU22" s="111"/>
      <c r="EV22" s="111"/>
      <c r="EW22" s="111"/>
      <c r="EX22" s="111"/>
      <c r="EY22" s="111"/>
      <c r="EZ22" s="111"/>
      <c r="FA22" s="111"/>
      <c r="FB22" s="111"/>
      <c r="FC22" s="111"/>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1"/>
      <c r="GN22" s="111"/>
      <c r="GO22" s="111"/>
      <c r="GP22" s="111"/>
      <c r="GQ22" s="111"/>
      <c r="GR22" s="111"/>
      <c r="GS22" s="111"/>
      <c r="GT22" s="111"/>
      <c r="GU22" s="111"/>
      <c r="GV22" s="111"/>
      <c r="GW22" s="111"/>
      <c r="GX22" s="111"/>
      <c r="GY22" s="111"/>
      <c r="GZ22" s="111"/>
      <c r="HA22" s="111"/>
      <c r="HB22" s="111"/>
      <c r="HC22" s="111"/>
      <c r="HD22" s="111"/>
      <c r="HE22" s="111"/>
      <c r="HF22" s="111"/>
      <c r="HG22" s="111"/>
      <c r="HH22" s="111"/>
      <c r="HI22" s="111"/>
      <c r="HJ22" s="111"/>
      <c r="HK22" s="111"/>
      <c r="HL22" s="111"/>
      <c r="HM22" s="111"/>
      <c r="HN22" s="111"/>
      <c r="HO22" s="111"/>
      <c r="HP22" s="111"/>
      <c r="HQ22" s="111"/>
      <c r="HR22" s="111"/>
      <c r="HS22" s="111"/>
      <c r="HT22" s="111"/>
      <c r="HU22" s="111"/>
      <c r="HV22" s="111"/>
      <c r="HW22" s="111"/>
      <c r="HX22" s="111"/>
      <c r="HY22" s="111"/>
      <c r="HZ22" s="111"/>
      <c r="IA22" s="111"/>
      <c r="IB22" s="111"/>
      <c r="IC22" s="111"/>
      <c r="ID22" s="111"/>
      <c r="IE22" s="111"/>
      <c r="IF22" s="111"/>
      <c r="IG22" s="111"/>
      <c r="IH22" s="111"/>
      <c r="II22" s="111"/>
      <c r="IJ22" s="111"/>
      <c r="IK22" s="111"/>
      <c r="IL22" s="111"/>
      <c r="IM22" s="111"/>
      <c r="IN22" s="111"/>
      <c r="IO22" s="111"/>
      <c r="IP22" s="111"/>
      <c r="IQ22" s="111"/>
      <c r="IR22" s="111"/>
      <c r="IS22" s="111"/>
      <c r="IT22" s="111"/>
      <c r="IU22" s="111"/>
      <c r="IV22" s="111"/>
    </row>
    <row r="23" spans="1:256" x14ac:dyDescent="0.2">
      <c r="A23" s="499" t="s">
        <v>616</v>
      </c>
      <c r="B23" s="497" t="s">
        <v>617</v>
      </c>
      <c r="C23" s="53">
        <v>1</v>
      </c>
      <c r="D23" s="54">
        <v>51000</v>
      </c>
      <c r="E23" s="53"/>
      <c r="F23" s="54"/>
      <c r="G23" s="53"/>
      <c r="H23" s="53"/>
      <c r="I23" s="53">
        <v>0</v>
      </c>
      <c r="J23" s="53">
        <v>1</v>
      </c>
      <c r="K23" s="476">
        <v>51000</v>
      </c>
      <c r="L23" s="54">
        <v>6.0442887550278782E-2</v>
      </c>
      <c r="M23" s="54">
        <v>9.5147478591817311E-2</v>
      </c>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c r="EQ23" s="111"/>
      <c r="ER23" s="111"/>
      <c r="ES23" s="111"/>
      <c r="ET23" s="111"/>
      <c r="EU23" s="111"/>
      <c r="EV23" s="111"/>
      <c r="EW23" s="111"/>
      <c r="EX23" s="111"/>
      <c r="EY23" s="111"/>
      <c r="EZ23" s="111"/>
      <c r="FA23" s="111"/>
      <c r="FB23" s="111"/>
      <c r="FC23" s="111"/>
      <c r="FD23" s="111"/>
      <c r="FE23" s="111"/>
      <c r="FF23" s="111"/>
      <c r="FG23" s="111"/>
      <c r="FH23" s="111"/>
      <c r="FI23" s="111"/>
      <c r="FJ23" s="111"/>
      <c r="FK23" s="111"/>
      <c r="FL23" s="111"/>
      <c r="FM23" s="111"/>
      <c r="FN23" s="111"/>
      <c r="FO23" s="111"/>
      <c r="FP23" s="111"/>
      <c r="FQ23" s="111"/>
      <c r="FR23" s="111"/>
      <c r="FS23" s="111"/>
      <c r="FT23" s="111"/>
      <c r="FU23" s="111"/>
      <c r="FV23" s="111"/>
      <c r="FW23" s="111"/>
      <c r="FX23" s="111"/>
      <c r="FY23" s="111"/>
      <c r="FZ23" s="111"/>
      <c r="GA23" s="111"/>
      <c r="GB23" s="111"/>
      <c r="GC23" s="111"/>
      <c r="GD23" s="111"/>
      <c r="GE23" s="111"/>
      <c r="GF23" s="111"/>
      <c r="GG23" s="111"/>
      <c r="GH23" s="111"/>
      <c r="GI23" s="111"/>
      <c r="GJ23" s="111"/>
      <c r="GK23" s="111"/>
      <c r="GL23" s="111"/>
      <c r="GM23" s="111"/>
      <c r="GN23" s="111"/>
      <c r="GO23" s="111"/>
      <c r="GP23" s="111"/>
      <c r="GQ23" s="111"/>
      <c r="GR23" s="111"/>
      <c r="GS23" s="111"/>
      <c r="GT23" s="111"/>
      <c r="GU23" s="111"/>
      <c r="GV23" s="111"/>
      <c r="GW23" s="111"/>
      <c r="GX23" s="111"/>
      <c r="GY23" s="111"/>
      <c r="GZ23" s="111"/>
      <c r="HA23" s="111"/>
      <c r="HB23" s="111"/>
      <c r="HC23" s="111"/>
      <c r="HD23" s="111"/>
      <c r="HE23" s="111"/>
      <c r="HF23" s="111"/>
      <c r="HG23" s="111"/>
      <c r="HH23" s="111"/>
      <c r="HI23" s="111"/>
      <c r="HJ23" s="111"/>
      <c r="HK23" s="111"/>
      <c r="HL23" s="111"/>
      <c r="HM23" s="111"/>
      <c r="HN23" s="111"/>
      <c r="HO23" s="111"/>
      <c r="HP23" s="111"/>
      <c r="HQ23" s="111"/>
      <c r="HR23" s="111"/>
      <c r="HS23" s="111"/>
      <c r="HT23" s="111"/>
      <c r="HU23" s="111"/>
      <c r="HV23" s="111"/>
      <c r="HW23" s="111"/>
      <c r="HX23" s="111"/>
      <c r="HY23" s="111"/>
      <c r="HZ23" s="111"/>
      <c r="IA23" s="111"/>
      <c r="IB23" s="111"/>
      <c r="IC23" s="111"/>
      <c r="ID23" s="111"/>
      <c r="IE23" s="111"/>
      <c r="IF23" s="111"/>
      <c r="IG23" s="111"/>
      <c r="IH23" s="111"/>
      <c r="II23" s="111"/>
      <c r="IJ23" s="111"/>
      <c r="IK23" s="111"/>
      <c r="IL23" s="111"/>
      <c r="IM23" s="111"/>
      <c r="IN23" s="111"/>
      <c r="IO23" s="111"/>
      <c r="IP23" s="111"/>
      <c r="IQ23" s="111"/>
      <c r="IR23" s="111"/>
      <c r="IS23" s="111"/>
      <c r="IT23" s="111"/>
      <c r="IU23" s="111"/>
      <c r="IV23" s="111"/>
    </row>
    <row r="24" spans="1:256" x14ac:dyDescent="0.2">
      <c r="A24" s="498" t="s">
        <v>640</v>
      </c>
      <c r="B24" s="496" t="s">
        <v>641</v>
      </c>
      <c r="C24" s="50">
        <v>1</v>
      </c>
      <c r="D24" s="51">
        <v>54850</v>
      </c>
      <c r="E24" s="50"/>
      <c r="F24" s="50"/>
      <c r="G24" s="50"/>
      <c r="H24" s="50"/>
      <c r="I24" s="50">
        <v>0</v>
      </c>
      <c r="J24" s="50">
        <v>1</v>
      </c>
      <c r="K24" s="51">
        <v>54850</v>
      </c>
      <c r="L24" s="51">
        <v>6.5005732982995904E-2</v>
      </c>
      <c r="M24" s="51">
        <v>9.5147478591817311E-2</v>
      </c>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c r="IR24" s="111"/>
      <c r="IS24" s="111"/>
      <c r="IT24" s="111"/>
      <c r="IU24" s="111"/>
      <c r="IV24" s="111"/>
    </row>
    <row r="25" spans="1:256" x14ac:dyDescent="0.2">
      <c r="A25" s="499" t="s">
        <v>685</v>
      </c>
      <c r="B25" s="497" t="s">
        <v>686</v>
      </c>
      <c r="C25" s="53">
        <v>1</v>
      </c>
      <c r="D25" s="54">
        <v>59937.72</v>
      </c>
      <c r="E25" s="53"/>
      <c r="F25" s="54"/>
      <c r="G25" s="53"/>
      <c r="H25" s="53"/>
      <c r="I25" s="53">
        <v>0</v>
      </c>
      <c r="J25" s="53">
        <v>1</v>
      </c>
      <c r="K25" s="476">
        <v>59937.72</v>
      </c>
      <c r="L25" s="54">
        <v>7.1035468038825406E-2</v>
      </c>
      <c r="M25" s="54">
        <v>9.5147478591817311E-2</v>
      </c>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c r="EA25" s="111"/>
      <c r="EB25" s="111"/>
      <c r="EC25" s="111"/>
      <c r="ED25" s="111"/>
      <c r="EE25" s="111"/>
      <c r="EF25" s="111"/>
      <c r="EG25" s="111"/>
      <c r="EH25" s="111"/>
      <c r="EI25" s="111"/>
      <c r="EJ25" s="111"/>
      <c r="EK25" s="111"/>
      <c r="EL25" s="111"/>
      <c r="EM25" s="111"/>
      <c r="EN25" s="111"/>
      <c r="EO25" s="111"/>
      <c r="EP25" s="111"/>
      <c r="EQ25" s="111"/>
      <c r="ER25" s="111"/>
      <c r="ES25" s="111"/>
      <c r="ET25" s="111"/>
      <c r="EU25" s="111"/>
      <c r="EV25" s="111"/>
      <c r="EW25" s="111"/>
      <c r="EX25" s="111"/>
      <c r="EY25" s="111"/>
      <c r="EZ25" s="111"/>
      <c r="FA25" s="111"/>
      <c r="FB25" s="111"/>
      <c r="FC25" s="111"/>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1"/>
      <c r="GP25" s="111"/>
      <c r="GQ25" s="111"/>
      <c r="GR25" s="111"/>
      <c r="GS25" s="111"/>
      <c r="GT25" s="111"/>
      <c r="GU25" s="111"/>
      <c r="GV25" s="111"/>
      <c r="GW25" s="111"/>
      <c r="GX25" s="111"/>
      <c r="GY25" s="111"/>
      <c r="GZ25" s="111"/>
      <c r="HA25" s="111"/>
      <c r="HB25" s="111"/>
      <c r="HC25" s="111"/>
      <c r="HD25" s="111"/>
      <c r="HE25" s="111"/>
      <c r="HF25" s="111"/>
      <c r="HG25" s="111"/>
      <c r="HH25" s="111"/>
      <c r="HI25" s="111"/>
      <c r="HJ25" s="111"/>
      <c r="HK25" s="111"/>
      <c r="HL25" s="111"/>
      <c r="HM25" s="111"/>
      <c r="HN25" s="111"/>
      <c r="HO25" s="111"/>
      <c r="HP25" s="111"/>
      <c r="HQ25" s="111"/>
      <c r="HR25" s="111"/>
      <c r="HS25" s="111"/>
      <c r="HT25" s="111"/>
      <c r="HU25" s="111"/>
      <c r="HV25" s="111"/>
      <c r="HW25" s="111"/>
      <c r="HX25" s="111"/>
      <c r="HY25" s="111"/>
      <c r="HZ25" s="111"/>
      <c r="IA25" s="111"/>
      <c r="IB25" s="111"/>
      <c r="IC25" s="111"/>
      <c r="ID25" s="111"/>
      <c r="IE25" s="111"/>
      <c r="IF25" s="111"/>
      <c r="IG25" s="111"/>
      <c r="IH25" s="111"/>
      <c r="II25" s="111"/>
      <c r="IJ25" s="111"/>
      <c r="IK25" s="111"/>
      <c r="IL25" s="111"/>
      <c r="IM25" s="111"/>
      <c r="IN25" s="111"/>
      <c r="IO25" s="111"/>
      <c r="IP25" s="111"/>
      <c r="IQ25" s="111"/>
      <c r="IR25" s="111"/>
      <c r="IS25" s="111"/>
      <c r="IT25" s="111"/>
      <c r="IU25" s="111"/>
      <c r="IV25" s="111"/>
    </row>
    <row r="26" spans="1:256" x14ac:dyDescent="0.2">
      <c r="A26" s="498" t="s">
        <v>642</v>
      </c>
      <c r="B26" s="496" t="s">
        <v>643</v>
      </c>
      <c r="C26" s="50">
        <v>1</v>
      </c>
      <c r="D26" s="51">
        <v>49966.98</v>
      </c>
      <c r="E26" s="50"/>
      <c r="F26" s="50"/>
      <c r="G26" s="50"/>
      <c r="H26" s="50"/>
      <c r="I26" s="50">
        <v>0</v>
      </c>
      <c r="J26" s="50">
        <v>1</v>
      </c>
      <c r="K26" s="51">
        <v>49966.98</v>
      </c>
      <c r="L26" s="51">
        <v>5.9218599085628015E-2</v>
      </c>
      <c r="M26" s="51">
        <v>9.5147478591817311E-2</v>
      </c>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11"/>
      <c r="DR26" s="111"/>
      <c r="DS26" s="111"/>
      <c r="DT26" s="111"/>
      <c r="DU26" s="111"/>
      <c r="DV26" s="111"/>
      <c r="DW26" s="111"/>
      <c r="DX26" s="111"/>
      <c r="DY26" s="111"/>
      <c r="DZ26" s="111"/>
      <c r="EA26" s="111"/>
      <c r="EB26" s="111"/>
      <c r="EC26" s="111"/>
      <c r="ED26" s="111"/>
      <c r="EE26" s="111"/>
      <c r="EF26" s="111"/>
      <c r="EG26" s="111"/>
      <c r="EH26" s="111"/>
      <c r="EI26" s="111"/>
      <c r="EJ26" s="111"/>
      <c r="EK26" s="111"/>
      <c r="EL26" s="111"/>
      <c r="EM26" s="111"/>
      <c r="EN26" s="111"/>
      <c r="EO26" s="111"/>
      <c r="EP26" s="111"/>
      <c r="EQ26" s="111"/>
      <c r="ER26" s="111"/>
      <c r="ES26" s="111"/>
      <c r="ET26" s="111"/>
      <c r="EU26" s="111"/>
      <c r="EV26" s="111"/>
      <c r="EW26" s="111"/>
      <c r="EX26" s="111"/>
      <c r="EY26" s="111"/>
      <c r="EZ26" s="111"/>
      <c r="FA26" s="111"/>
      <c r="FB26" s="111"/>
      <c r="FC26" s="111"/>
      <c r="FD26" s="111"/>
      <c r="FE26" s="111"/>
      <c r="FF26" s="111"/>
      <c r="FG26" s="111"/>
      <c r="FH26" s="111"/>
      <c r="FI26" s="111"/>
      <c r="FJ26" s="111"/>
      <c r="FK26" s="111"/>
      <c r="FL26" s="111"/>
      <c r="FM26" s="111"/>
      <c r="FN26" s="111"/>
      <c r="FO26" s="111"/>
      <c r="FP26" s="111"/>
      <c r="FQ26" s="111"/>
      <c r="FR26" s="111"/>
      <c r="FS26" s="111"/>
      <c r="FT26" s="111"/>
      <c r="FU26" s="111"/>
      <c r="FV26" s="111"/>
      <c r="FW26" s="111"/>
      <c r="FX26" s="111"/>
      <c r="FY26" s="111"/>
      <c r="FZ26" s="111"/>
      <c r="GA26" s="111"/>
      <c r="GB26" s="111"/>
      <c r="GC26" s="111"/>
      <c r="GD26" s="111"/>
      <c r="GE26" s="111"/>
      <c r="GF26" s="111"/>
      <c r="GG26" s="111"/>
      <c r="GH26" s="111"/>
      <c r="GI26" s="111"/>
      <c r="GJ26" s="111"/>
      <c r="GK26" s="111"/>
      <c r="GL26" s="111"/>
      <c r="GM26" s="111"/>
      <c r="GN26" s="111"/>
      <c r="GO26" s="111"/>
      <c r="GP26" s="111"/>
      <c r="GQ26" s="111"/>
      <c r="GR26" s="111"/>
      <c r="GS26" s="111"/>
      <c r="GT26" s="111"/>
      <c r="GU26" s="111"/>
      <c r="GV26" s="111"/>
      <c r="GW26" s="111"/>
      <c r="GX26" s="111"/>
      <c r="GY26" s="111"/>
      <c r="GZ26" s="111"/>
      <c r="HA26" s="111"/>
      <c r="HB26" s="111"/>
      <c r="HC26" s="111"/>
      <c r="HD26" s="111"/>
      <c r="HE26" s="111"/>
      <c r="HF26" s="111"/>
      <c r="HG26" s="111"/>
      <c r="HH26" s="111"/>
      <c r="HI26" s="111"/>
      <c r="HJ26" s="111"/>
      <c r="HK26" s="111"/>
      <c r="HL26" s="111"/>
      <c r="HM26" s="111"/>
      <c r="HN26" s="111"/>
      <c r="HO26" s="111"/>
      <c r="HP26" s="111"/>
      <c r="HQ26" s="111"/>
      <c r="HR26" s="111"/>
      <c r="HS26" s="111"/>
      <c r="HT26" s="111"/>
      <c r="HU26" s="111"/>
      <c r="HV26" s="111"/>
      <c r="HW26" s="111"/>
      <c r="HX26" s="111"/>
      <c r="HY26" s="111"/>
      <c r="HZ26" s="111"/>
      <c r="IA26" s="111"/>
      <c r="IB26" s="111"/>
      <c r="IC26" s="111"/>
      <c r="ID26" s="111"/>
      <c r="IE26" s="111"/>
      <c r="IF26" s="111"/>
      <c r="IG26" s="111"/>
      <c r="IH26" s="111"/>
      <c r="II26" s="111"/>
      <c r="IJ26" s="111"/>
      <c r="IK26" s="111"/>
      <c r="IL26" s="111"/>
      <c r="IM26" s="111"/>
      <c r="IN26" s="111"/>
      <c r="IO26" s="111"/>
      <c r="IP26" s="111"/>
      <c r="IQ26" s="111"/>
      <c r="IR26" s="111"/>
      <c r="IS26" s="111"/>
      <c r="IT26" s="111"/>
      <c r="IU26" s="111"/>
      <c r="IV26" s="111"/>
    </row>
    <row r="27" spans="1:256" ht="22.5" x14ac:dyDescent="0.2">
      <c r="A27" s="499" t="s">
        <v>60</v>
      </c>
      <c r="B27" s="497" t="s">
        <v>61</v>
      </c>
      <c r="C27" s="53">
        <v>1</v>
      </c>
      <c r="D27" s="54">
        <v>49950</v>
      </c>
      <c r="E27" s="53"/>
      <c r="F27" s="54"/>
      <c r="G27" s="53"/>
      <c r="H27" s="53"/>
      <c r="I27" s="53">
        <v>0</v>
      </c>
      <c r="J27" s="53">
        <v>1</v>
      </c>
      <c r="K27" s="476">
        <v>49950</v>
      </c>
      <c r="L27" s="54">
        <v>5.9198475159537745E-2</v>
      </c>
      <c r="M27" s="54">
        <v>9.5147478591817311E-2</v>
      </c>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11"/>
      <c r="FC27" s="111"/>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c r="IR27" s="111"/>
      <c r="IS27" s="111"/>
      <c r="IT27" s="111"/>
      <c r="IU27" s="111"/>
      <c r="IV27" s="111"/>
    </row>
    <row r="28" spans="1:256" x14ac:dyDescent="0.2">
      <c r="A28" s="498" t="s">
        <v>687</v>
      </c>
      <c r="B28" s="496" t="s">
        <v>688</v>
      </c>
      <c r="C28" s="50">
        <v>1</v>
      </c>
      <c r="D28" s="51">
        <v>59915</v>
      </c>
      <c r="E28" s="50"/>
      <c r="F28" s="50"/>
      <c r="G28" s="50"/>
      <c r="H28" s="50"/>
      <c r="I28" s="50">
        <v>0</v>
      </c>
      <c r="J28" s="50">
        <v>1</v>
      </c>
      <c r="K28" s="51">
        <v>59915</v>
      </c>
      <c r="L28" s="51">
        <v>7.1008541324999078E-2</v>
      </c>
      <c r="M28" s="51">
        <v>9.5147478591817311E-2</v>
      </c>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1"/>
      <c r="ED28" s="111"/>
      <c r="EE28" s="111"/>
      <c r="EF28" s="111"/>
      <c r="EG28" s="111"/>
      <c r="EH28" s="111"/>
      <c r="EI28" s="111"/>
      <c r="EJ28" s="111"/>
      <c r="EK28" s="111"/>
      <c r="EL28" s="111"/>
      <c r="EM28" s="111"/>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1"/>
      <c r="FN28" s="111"/>
      <c r="FO28" s="111"/>
      <c r="FP28" s="111"/>
      <c r="FQ28" s="111"/>
      <c r="FR28" s="111"/>
      <c r="FS28" s="111"/>
      <c r="FT28" s="111"/>
      <c r="FU28" s="111"/>
      <c r="FV28" s="111"/>
      <c r="FW28" s="111"/>
      <c r="FX28" s="111"/>
      <c r="FY28" s="111"/>
      <c r="FZ28" s="111"/>
      <c r="GA28" s="111"/>
      <c r="GB28" s="111"/>
      <c r="GC28" s="111"/>
      <c r="GD28" s="111"/>
      <c r="GE28" s="111"/>
      <c r="GF28" s="111"/>
      <c r="GG28" s="111"/>
      <c r="GH28" s="111"/>
      <c r="GI28" s="111"/>
      <c r="GJ28" s="111"/>
      <c r="GK28" s="111"/>
      <c r="GL28" s="111"/>
      <c r="GM28" s="111"/>
      <c r="GN28" s="111"/>
      <c r="GO28" s="111"/>
      <c r="GP28" s="111"/>
      <c r="GQ28" s="111"/>
      <c r="GR28" s="111"/>
      <c r="GS28" s="111"/>
      <c r="GT28" s="111"/>
      <c r="GU28" s="111"/>
      <c r="GV28" s="111"/>
      <c r="GW28" s="111"/>
      <c r="GX28" s="111"/>
      <c r="GY28" s="111"/>
      <c r="GZ28" s="111"/>
      <c r="HA28" s="111"/>
      <c r="HB28" s="111"/>
      <c r="HC28" s="111"/>
      <c r="HD28" s="111"/>
      <c r="HE28" s="111"/>
      <c r="HF28" s="111"/>
      <c r="HG28" s="111"/>
      <c r="HH28" s="111"/>
      <c r="HI28" s="111"/>
      <c r="HJ28" s="111"/>
      <c r="HK28" s="111"/>
      <c r="HL28" s="111"/>
      <c r="HM28" s="111"/>
      <c r="HN28" s="111"/>
      <c r="HO28" s="111"/>
      <c r="HP28" s="111"/>
      <c r="HQ28" s="111"/>
      <c r="HR28" s="111"/>
      <c r="HS28" s="111"/>
      <c r="HT28" s="111"/>
      <c r="HU28" s="111"/>
      <c r="HV28" s="111"/>
      <c r="HW28" s="111"/>
      <c r="HX28" s="111"/>
      <c r="HY28" s="111"/>
      <c r="HZ28" s="111"/>
      <c r="IA28" s="111"/>
      <c r="IB28" s="111"/>
      <c r="IC28" s="111"/>
      <c r="ID28" s="111"/>
      <c r="IE28" s="111"/>
      <c r="IF28" s="111"/>
      <c r="IG28" s="111"/>
      <c r="IH28" s="111"/>
      <c r="II28" s="111"/>
      <c r="IJ28" s="111"/>
      <c r="IK28" s="111"/>
      <c r="IL28" s="111"/>
      <c r="IM28" s="111"/>
      <c r="IN28" s="111"/>
      <c r="IO28" s="111"/>
      <c r="IP28" s="111"/>
      <c r="IQ28" s="111"/>
      <c r="IR28" s="111"/>
      <c r="IS28" s="111"/>
      <c r="IT28" s="111"/>
      <c r="IU28" s="111"/>
      <c r="IV28" s="111"/>
    </row>
    <row r="29" spans="1:256" ht="33.75" x14ac:dyDescent="0.2">
      <c r="A29" s="499" t="s">
        <v>64</v>
      </c>
      <c r="B29" s="497" t="s">
        <v>65</v>
      </c>
      <c r="C29" s="53">
        <v>5</v>
      </c>
      <c r="D29" s="54">
        <v>278934.63</v>
      </c>
      <c r="E29" s="53"/>
      <c r="F29" s="54"/>
      <c r="G29" s="53"/>
      <c r="H29" s="53"/>
      <c r="I29" s="53">
        <v>0</v>
      </c>
      <c r="J29" s="53">
        <v>5</v>
      </c>
      <c r="K29" s="476">
        <v>278934.63</v>
      </c>
      <c r="L29" s="54">
        <v>0.33058067597977681</v>
      </c>
      <c r="M29" s="54">
        <v>0.47573739295908657</v>
      </c>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c r="GQ29" s="111"/>
      <c r="GR29" s="111"/>
      <c r="GS29" s="111"/>
      <c r="GT29" s="111"/>
      <c r="GU29" s="111"/>
      <c r="GV29" s="111"/>
      <c r="GW29" s="111"/>
      <c r="GX29" s="111"/>
      <c r="GY29" s="111"/>
      <c r="GZ29" s="111"/>
      <c r="HA29" s="111"/>
      <c r="HB29" s="111"/>
      <c r="HC29" s="111"/>
      <c r="HD29" s="111"/>
      <c r="HE29" s="111"/>
      <c r="HF29" s="111"/>
      <c r="HG29" s="111"/>
      <c r="HH29" s="111"/>
      <c r="HI29" s="111"/>
      <c r="HJ29" s="111"/>
      <c r="HK29" s="111"/>
      <c r="HL29" s="111"/>
      <c r="HM29" s="111"/>
      <c r="HN29" s="111"/>
      <c r="HO29" s="111"/>
      <c r="HP29" s="111"/>
      <c r="HQ29" s="111"/>
      <c r="HR29" s="111"/>
      <c r="HS29" s="111"/>
      <c r="HT29" s="111"/>
      <c r="HU29" s="111"/>
      <c r="HV29" s="111"/>
      <c r="HW29" s="111"/>
      <c r="HX29" s="111"/>
      <c r="HY29" s="111"/>
      <c r="HZ29" s="111"/>
      <c r="IA29" s="111"/>
      <c r="IB29" s="111"/>
      <c r="IC29" s="111"/>
      <c r="ID29" s="111"/>
      <c r="IE29" s="111"/>
      <c r="IF29" s="111"/>
      <c r="IG29" s="111"/>
      <c r="IH29" s="111"/>
      <c r="II29" s="111"/>
      <c r="IJ29" s="111"/>
      <c r="IK29" s="111"/>
      <c r="IL29" s="111"/>
      <c r="IM29" s="111"/>
      <c r="IN29" s="111"/>
      <c r="IO29" s="111"/>
      <c r="IP29" s="111"/>
      <c r="IQ29" s="111"/>
      <c r="IR29" s="111"/>
      <c r="IS29" s="111"/>
      <c r="IT29" s="111"/>
      <c r="IU29" s="111"/>
      <c r="IV29" s="111"/>
    </row>
    <row r="30" spans="1:256" x14ac:dyDescent="0.2">
      <c r="A30" s="498" t="s">
        <v>66</v>
      </c>
      <c r="B30" s="496" t="s">
        <v>67</v>
      </c>
      <c r="C30" s="50">
        <v>2</v>
      </c>
      <c r="D30" s="51">
        <v>108832.31</v>
      </c>
      <c r="E30" s="50"/>
      <c r="F30" s="50"/>
      <c r="G30" s="50"/>
      <c r="H30" s="50"/>
      <c r="I30" s="50">
        <v>0</v>
      </c>
      <c r="J30" s="50">
        <v>2</v>
      </c>
      <c r="K30" s="51">
        <v>108832.31</v>
      </c>
      <c r="L30" s="51">
        <v>0.12898311912092317</v>
      </c>
      <c r="M30" s="51">
        <v>0.19029495718363462</v>
      </c>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c r="GQ30" s="111"/>
      <c r="GR30" s="111"/>
      <c r="GS30" s="111"/>
      <c r="GT30" s="111"/>
      <c r="GU30" s="111"/>
      <c r="GV30" s="111"/>
      <c r="GW30" s="111"/>
      <c r="GX30" s="111"/>
      <c r="GY30" s="111"/>
      <c r="GZ30" s="111"/>
      <c r="HA30" s="111"/>
      <c r="HB30" s="111"/>
      <c r="HC30" s="111"/>
      <c r="HD30" s="111"/>
      <c r="HE30" s="111"/>
      <c r="HF30" s="111"/>
      <c r="HG30" s="111"/>
      <c r="HH30" s="111"/>
      <c r="HI30" s="111"/>
      <c r="HJ30" s="111"/>
      <c r="HK30" s="111"/>
      <c r="HL30" s="111"/>
      <c r="HM30" s="111"/>
      <c r="HN30" s="111"/>
      <c r="HO30" s="111"/>
      <c r="HP30" s="111"/>
      <c r="HQ30" s="111"/>
      <c r="HR30" s="111"/>
      <c r="HS30" s="111"/>
      <c r="HT30" s="111"/>
      <c r="HU30" s="111"/>
      <c r="HV30" s="111"/>
      <c r="HW30" s="111"/>
      <c r="HX30" s="111"/>
      <c r="HY30" s="111"/>
      <c r="HZ30" s="111"/>
      <c r="IA30" s="111"/>
      <c r="IB30" s="111"/>
      <c r="IC30" s="111"/>
      <c r="ID30" s="111"/>
      <c r="IE30" s="111"/>
      <c r="IF30" s="111"/>
      <c r="IG30" s="111"/>
      <c r="IH30" s="111"/>
      <c r="II30" s="111"/>
      <c r="IJ30" s="111"/>
      <c r="IK30" s="111"/>
      <c r="IL30" s="111"/>
      <c r="IM30" s="111"/>
      <c r="IN30" s="111"/>
      <c r="IO30" s="111"/>
      <c r="IP30" s="111"/>
      <c r="IQ30" s="111"/>
      <c r="IR30" s="111"/>
      <c r="IS30" s="111"/>
      <c r="IT30" s="111"/>
      <c r="IU30" s="111"/>
      <c r="IV30" s="111"/>
    </row>
    <row r="31" spans="1:256" x14ac:dyDescent="0.2">
      <c r="A31" s="499" t="s">
        <v>68</v>
      </c>
      <c r="B31" s="497" t="s">
        <v>69</v>
      </c>
      <c r="C31" s="53">
        <v>1</v>
      </c>
      <c r="D31" s="54">
        <v>59930</v>
      </c>
      <c r="E31" s="53"/>
      <c r="F31" s="54"/>
      <c r="G31" s="53"/>
      <c r="H31" s="53"/>
      <c r="I31" s="53">
        <v>0</v>
      </c>
      <c r="J31" s="53">
        <v>1</v>
      </c>
      <c r="K31" s="476">
        <v>59930</v>
      </c>
      <c r="L31" s="54">
        <v>7.1026318644866818E-2</v>
      </c>
      <c r="M31" s="54">
        <v>9.5147478591817311E-2</v>
      </c>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c r="GH31" s="111"/>
      <c r="GI31" s="111"/>
      <c r="GJ31" s="111"/>
      <c r="GK31" s="111"/>
      <c r="GL31" s="111"/>
      <c r="GM31" s="111"/>
      <c r="GN31" s="111"/>
      <c r="GO31" s="111"/>
      <c r="GP31" s="111"/>
      <c r="GQ31" s="111"/>
      <c r="GR31" s="111"/>
      <c r="GS31" s="111"/>
      <c r="GT31" s="111"/>
      <c r="GU31" s="111"/>
      <c r="GV31" s="111"/>
      <c r="GW31" s="111"/>
      <c r="GX31" s="111"/>
      <c r="GY31" s="111"/>
      <c r="GZ31" s="111"/>
      <c r="HA31" s="111"/>
      <c r="HB31" s="111"/>
      <c r="HC31" s="111"/>
      <c r="HD31" s="111"/>
      <c r="HE31" s="111"/>
      <c r="HF31" s="111"/>
      <c r="HG31" s="111"/>
      <c r="HH31" s="111"/>
      <c r="HI31" s="111"/>
      <c r="HJ31" s="111"/>
      <c r="HK31" s="111"/>
      <c r="HL31" s="111"/>
      <c r="HM31" s="111"/>
      <c r="HN31" s="111"/>
      <c r="HO31" s="111"/>
      <c r="HP31" s="111"/>
      <c r="HQ31" s="111"/>
      <c r="HR31" s="111"/>
      <c r="HS31" s="111"/>
      <c r="HT31" s="111"/>
      <c r="HU31" s="111"/>
      <c r="HV31" s="111"/>
      <c r="HW31" s="111"/>
      <c r="HX31" s="111"/>
      <c r="HY31" s="111"/>
      <c r="HZ31" s="111"/>
      <c r="IA31" s="111"/>
      <c r="IB31" s="111"/>
      <c r="IC31" s="111"/>
      <c r="ID31" s="111"/>
      <c r="IE31" s="111"/>
      <c r="IF31" s="111"/>
      <c r="IG31" s="111"/>
      <c r="IH31" s="111"/>
      <c r="II31" s="111"/>
      <c r="IJ31" s="111"/>
      <c r="IK31" s="111"/>
      <c r="IL31" s="111"/>
      <c r="IM31" s="111"/>
      <c r="IN31" s="111"/>
      <c r="IO31" s="111"/>
      <c r="IP31" s="111"/>
      <c r="IQ31" s="111"/>
      <c r="IR31" s="111"/>
      <c r="IS31" s="111"/>
      <c r="IT31" s="111"/>
      <c r="IU31" s="111"/>
      <c r="IV31" s="111"/>
    </row>
    <row r="32" spans="1:256" ht="22.5" x14ac:dyDescent="0.2">
      <c r="A32" s="498" t="s">
        <v>70</v>
      </c>
      <c r="B32" s="496" t="s">
        <v>71</v>
      </c>
      <c r="C32" s="50">
        <v>1</v>
      </c>
      <c r="D32" s="51">
        <v>36180</v>
      </c>
      <c r="E32" s="50"/>
      <c r="F32" s="50"/>
      <c r="G32" s="50"/>
      <c r="H32" s="50"/>
      <c r="I32" s="50">
        <v>0</v>
      </c>
      <c r="J32" s="50">
        <v>1</v>
      </c>
      <c r="K32" s="51">
        <v>36180</v>
      </c>
      <c r="L32" s="51">
        <v>4.2878895520962475E-2</v>
      </c>
      <c r="M32" s="51">
        <v>9.5147478591817311E-2</v>
      </c>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1"/>
      <c r="ED32" s="111"/>
      <c r="EE32" s="111"/>
      <c r="EF32" s="111"/>
      <c r="EG32" s="111"/>
      <c r="EH32" s="111"/>
      <c r="EI32" s="111"/>
      <c r="EJ32" s="111"/>
      <c r="EK32" s="111"/>
      <c r="EL32" s="111"/>
      <c r="EM32" s="111"/>
      <c r="EN32" s="111"/>
      <c r="EO32" s="111"/>
      <c r="EP32" s="111"/>
      <c r="EQ32" s="111"/>
      <c r="ER32" s="111"/>
      <c r="ES32" s="111"/>
      <c r="ET32" s="111"/>
      <c r="EU32" s="111"/>
      <c r="EV32" s="111"/>
      <c r="EW32" s="111"/>
      <c r="EX32" s="111"/>
      <c r="EY32" s="111"/>
      <c r="EZ32" s="111"/>
      <c r="FA32" s="111"/>
      <c r="FB32" s="111"/>
      <c r="FC32" s="111"/>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c r="GH32" s="111"/>
      <c r="GI32" s="111"/>
      <c r="GJ32" s="111"/>
      <c r="GK32" s="111"/>
      <c r="GL32" s="111"/>
      <c r="GM32" s="111"/>
      <c r="GN32" s="111"/>
      <c r="GO32" s="111"/>
      <c r="GP32" s="111"/>
      <c r="GQ32" s="111"/>
      <c r="GR32" s="111"/>
      <c r="GS32" s="111"/>
      <c r="GT32" s="111"/>
      <c r="GU32" s="111"/>
      <c r="GV32" s="111"/>
      <c r="GW32" s="111"/>
      <c r="GX32" s="111"/>
      <c r="GY32" s="111"/>
      <c r="GZ32" s="111"/>
      <c r="HA32" s="111"/>
      <c r="HB32" s="111"/>
      <c r="HC32" s="111"/>
      <c r="HD32" s="111"/>
      <c r="HE32" s="111"/>
      <c r="HF32" s="111"/>
      <c r="HG32" s="111"/>
      <c r="HH32" s="111"/>
      <c r="HI32" s="111"/>
      <c r="HJ32" s="111"/>
      <c r="HK32" s="111"/>
      <c r="HL32" s="111"/>
      <c r="HM32" s="111"/>
      <c r="HN32" s="111"/>
      <c r="HO32" s="111"/>
      <c r="HP32" s="111"/>
      <c r="HQ32" s="111"/>
      <c r="HR32" s="111"/>
      <c r="HS32" s="111"/>
      <c r="HT32" s="111"/>
      <c r="HU32" s="111"/>
      <c r="HV32" s="111"/>
      <c r="HW32" s="111"/>
      <c r="HX32" s="111"/>
      <c r="HY32" s="111"/>
      <c r="HZ32" s="111"/>
      <c r="IA32" s="111"/>
      <c r="IB32" s="111"/>
      <c r="IC32" s="111"/>
      <c r="ID32" s="111"/>
      <c r="IE32" s="111"/>
      <c r="IF32" s="111"/>
      <c r="IG32" s="111"/>
      <c r="IH32" s="111"/>
      <c r="II32" s="111"/>
      <c r="IJ32" s="111"/>
      <c r="IK32" s="111"/>
      <c r="IL32" s="111"/>
      <c r="IM32" s="111"/>
      <c r="IN32" s="111"/>
      <c r="IO32" s="111"/>
      <c r="IP32" s="111"/>
      <c r="IQ32" s="111"/>
      <c r="IR32" s="111"/>
      <c r="IS32" s="111"/>
      <c r="IT32" s="111"/>
      <c r="IU32" s="111"/>
      <c r="IV32" s="111"/>
    </row>
    <row r="33" spans="1:256" x14ac:dyDescent="0.2">
      <c r="A33" s="499" t="s">
        <v>72</v>
      </c>
      <c r="B33" s="497" t="s">
        <v>73</v>
      </c>
      <c r="C33" s="53">
        <v>5</v>
      </c>
      <c r="D33" s="54">
        <v>265287.89</v>
      </c>
      <c r="E33" s="53"/>
      <c r="F33" s="54"/>
      <c r="G33" s="53"/>
      <c r="H33" s="53"/>
      <c r="I33" s="53">
        <v>0</v>
      </c>
      <c r="J33" s="53">
        <v>5</v>
      </c>
      <c r="K33" s="476">
        <v>265287.89</v>
      </c>
      <c r="L33" s="54">
        <v>0.31440717850432798</v>
      </c>
      <c r="M33" s="54">
        <v>0.47573739295908657</v>
      </c>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111"/>
      <c r="FY33" s="111"/>
      <c r="FZ33" s="111"/>
      <c r="GA33" s="111"/>
      <c r="GB33" s="111"/>
      <c r="GC33" s="111"/>
      <c r="GD33" s="111"/>
      <c r="GE33" s="111"/>
      <c r="GF33" s="111"/>
      <c r="GG33" s="111"/>
      <c r="GH33" s="111"/>
      <c r="GI33" s="111"/>
      <c r="GJ33" s="111"/>
      <c r="GK33" s="111"/>
      <c r="GL33" s="111"/>
      <c r="GM33" s="111"/>
      <c r="GN33" s="111"/>
      <c r="GO33" s="111"/>
      <c r="GP33" s="111"/>
      <c r="GQ33" s="111"/>
      <c r="GR33" s="111"/>
      <c r="GS33" s="111"/>
      <c r="GT33" s="111"/>
      <c r="GU33" s="111"/>
      <c r="GV33" s="111"/>
      <c r="GW33" s="111"/>
      <c r="GX33" s="111"/>
      <c r="GY33" s="111"/>
      <c r="GZ33" s="111"/>
      <c r="HA33" s="111"/>
      <c r="HB33" s="111"/>
      <c r="HC33" s="111"/>
      <c r="HD33" s="111"/>
      <c r="HE33" s="111"/>
      <c r="HF33" s="111"/>
      <c r="HG33" s="111"/>
      <c r="HH33" s="111"/>
      <c r="HI33" s="111"/>
      <c r="HJ33" s="111"/>
      <c r="HK33" s="111"/>
      <c r="HL33" s="111"/>
      <c r="HM33" s="111"/>
      <c r="HN33" s="111"/>
      <c r="HO33" s="111"/>
      <c r="HP33" s="111"/>
      <c r="HQ33" s="111"/>
      <c r="HR33" s="111"/>
      <c r="HS33" s="111"/>
      <c r="HT33" s="111"/>
      <c r="HU33" s="111"/>
      <c r="HV33" s="111"/>
      <c r="HW33" s="111"/>
      <c r="HX33" s="111"/>
      <c r="HY33" s="111"/>
      <c r="HZ33" s="111"/>
      <c r="IA33" s="111"/>
      <c r="IB33" s="111"/>
      <c r="IC33" s="111"/>
      <c r="ID33" s="111"/>
      <c r="IE33" s="111"/>
      <c r="IF33" s="111"/>
      <c r="IG33" s="111"/>
      <c r="IH33" s="111"/>
      <c r="II33" s="111"/>
      <c r="IJ33" s="111"/>
      <c r="IK33" s="111"/>
      <c r="IL33" s="111"/>
      <c r="IM33" s="111"/>
      <c r="IN33" s="111"/>
      <c r="IO33" s="111"/>
      <c r="IP33" s="111"/>
      <c r="IQ33" s="111"/>
      <c r="IR33" s="111"/>
      <c r="IS33" s="111"/>
      <c r="IT33" s="111"/>
      <c r="IU33" s="111"/>
      <c r="IV33" s="111"/>
    </row>
    <row r="34" spans="1:256" ht="22.5" x14ac:dyDescent="0.2">
      <c r="A34" s="498" t="s">
        <v>74</v>
      </c>
      <c r="B34" s="496" t="s">
        <v>75</v>
      </c>
      <c r="C34" s="50">
        <v>2</v>
      </c>
      <c r="D34" s="51">
        <v>119091.5</v>
      </c>
      <c r="E34" s="50"/>
      <c r="F34" s="50"/>
      <c r="G34" s="50"/>
      <c r="H34" s="50"/>
      <c r="I34" s="50">
        <v>0</v>
      </c>
      <c r="J34" s="50">
        <v>2</v>
      </c>
      <c r="K34" s="51">
        <v>119091.5</v>
      </c>
      <c r="L34" s="51">
        <v>0.14114184593517698</v>
      </c>
      <c r="M34" s="51">
        <v>0.19029495718363462</v>
      </c>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1"/>
      <c r="FC34" s="111"/>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c r="GH34" s="111"/>
      <c r="GI34" s="111"/>
      <c r="GJ34" s="111"/>
      <c r="GK34" s="111"/>
      <c r="GL34" s="111"/>
      <c r="GM34" s="111"/>
      <c r="GN34" s="111"/>
      <c r="GO34" s="111"/>
      <c r="GP34" s="111"/>
      <c r="GQ34" s="111"/>
      <c r="GR34" s="111"/>
      <c r="GS34" s="111"/>
      <c r="GT34" s="111"/>
      <c r="GU34" s="111"/>
      <c r="GV34" s="111"/>
      <c r="GW34" s="111"/>
      <c r="GX34" s="111"/>
      <c r="GY34" s="111"/>
      <c r="GZ34" s="111"/>
      <c r="HA34" s="111"/>
      <c r="HB34" s="111"/>
      <c r="HC34" s="111"/>
      <c r="HD34" s="111"/>
      <c r="HE34" s="111"/>
      <c r="HF34" s="111"/>
      <c r="HG34" s="111"/>
      <c r="HH34" s="111"/>
      <c r="HI34" s="111"/>
      <c r="HJ34" s="111"/>
      <c r="HK34" s="111"/>
      <c r="HL34" s="111"/>
      <c r="HM34" s="111"/>
      <c r="HN34" s="111"/>
      <c r="HO34" s="111"/>
      <c r="HP34" s="111"/>
      <c r="HQ34" s="111"/>
      <c r="HR34" s="111"/>
      <c r="HS34" s="111"/>
      <c r="HT34" s="111"/>
      <c r="HU34" s="111"/>
      <c r="HV34" s="111"/>
      <c r="HW34" s="111"/>
      <c r="HX34" s="111"/>
      <c r="HY34" s="111"/>
      <c r="HZ34" s="111"/>
      <c r="IA34" s="111"/>
      <c r="IB34" s="111"/>
      <c r="IC34" s="111"/>
      <c r="ID34" s="111"/>
      <c r="IE34" s="111"/>
      <c r="IF34" s="111"/>
      <c r="IG34" s="111"/>
      <c r="IH34" s="111"/>
      <c r="II34" s="111"/>
      <c r="IJ34" s="111"/>
      <c r="IK34" s="111"/>
      <c r="IL34" s="111"/>
      <c r="IM34" s="111"/>
      <c r="IN34" s="111"/>
      <c r="IO34" s="111"/>
      <c r="IP34" s="111"/>
      <c r="IQ34" s="111"/>
      <c r="IR34" s="111"/>
      <c r="IS34" s="111"/>
      <c r="IT34" s="111"/>
      <c r="IU34" s="111"/>
      <c r="IV34" s="111"/>
    </row>
    <row r="35" spans="1:256" ht="33.75" x14ac:dyDescent="0.2">
      <c r="A35" s="499" t="s">
        <v>76</v>
      </c>
      <c r="B35" s="497" t="s">
        <v>77</v>
      </c>
      <c r="C35" s="53">
        <v>7</v>
      </c>
      <c r="D35" s="54">
        <v>385733.5</v>
      </c>
      <c r="E35" s="53"/>
      <c r="F35" s="54"/>
      <c r="G35" s="53"/>
      <c r="H35" s="53"/>
      <c r="I35" s="53">
        <v>0</v>
      </c>
      <c r="J35" s="53">
        <v>7</v>
      </c>
      <c r="K35" s="476">
        <v>385733.5</v>
      </c>
      <c r="L35" s="54">
        <v>0.45715385421324434</v>
      </c>
      <c r="M35" s="54">
        <v>0.66603235014272122</v>
      </c>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c r="GH35" s="111"/>
      <c r="GI35" s="111"/>
      <c r="GJ35" s="111"/>
      <c r="GK35" s="111"/>
      <c r="GL35" s="111"/>
      <c r="GM35" s="111"/>
      <c r="GN35" s="111"/>
      <c r="GO35" s="111"/>
      <c r="GP35" s="111"/>
      <c r="GQ35" s="111"/>
      <c r="GR35" s="111"/>
      <c r="GS35" s="111"/>
      <c r="GT35" s="111"/>
      <c r="GU35" s="111"/>
      <c r="GV35" s="111"/>
      <c r="GW35" s="111"/>
      <c r="GX35" s="111"/>
      <c r="GY35" s="111"/>
      <c r="GZ35" s="111"/>
      <c r="HA35" s="111"/>
      <c r="HB35" s="111"/>
      <c r="HC35" s="111"/>
      <c r="HD35" s="111"/>
      <c r="HE35" s="111"/>
      <c r="HF35" s="111"/>
      <c r="HG35" s="111"/>
      <c r="HH35" s="111"/>
      <c r="HI35" s="111"/>
      <c r="HJ35" s="111"/>
      <c r="HK35" s="111"/>
      <c r="HL35" s="111"/>
      <c r="HM35" s="111"/>
      <c r="HN35" s="111"/>
      <c r="HO35" s="111"/>
      <c r="HP35" s="111"/>
      <c r="HQ35" s="111"/>
      <c r="HR35" s="111"/>
      <c r="HS35" s="111"/>
      <c r="HT35" s="111"/>
      <c r="HU35" s="111"/>
      <c r="HV35" s="111"/>
      <c r="HW35" s="111"/>
      <c r="HX35" s="111"/>
      <c r="HY35" s="111"/>
      <c r="HZ35" s="111"/>
      <c r="IA35" s="111"/>
      <c r="IB35" s="111"/>
      <c r="IC35" s="111"/>
      <c r="ID35" s="111"/>
      <c r="IE35" s="111"/>
      <c r="IF35" s="111"/>
      <c r="IG35" s="111"/>
      <c r="IH35" s="111"/>
      <c r="II35" s="111"/>
      <c r="IJ35" s="111"/>
      <c r="IK35" s="111"/>
      <c r="IL35" s="111"/>
      <c r="IM35" s="111"/>
      <c r="IN35" s="111"/>
      <c r="IO35" s="111"/>
      <c r="IP35" s="111"/>
      <c r="IQ35" s="111"/>
      <c r="IR35" s="111"/>
      <c r="IS35" s="111"/>
      <c r="IT35" s="111"/>
      <c r="IU35" s="111"/>
      <c r="IV35" s="111"/>
    </row>
    <row r="36" spans="1:256" ht="33.75" x14ac:dyDescent="0.2">
      <c r="A36" s="498" t="s">
        <v>78</v>
      </c>
      <c r="B36" s="496" t="s">
        <v>79</v>
      </c>
      <c r="C36" s="50">
        <v>16</v>
      </c>
      <c r="D36" s="51">
        <v>935161.32000000007</v>
      </c>
      <c r="E36" s="50"/>
      <c r="F36" s="50"/>
      <c r="G36" s="50"/>
      <c r="H36" s="50"/>
      <c r="I36" s="50">
        <v>1</v>
      </c>
      <c r="J36" s="50">
        <v>17</v>
      </c>
      <c r="K36" s="51">
        <v>935161.32000000007</v>
      </c>
      <c r="L36" s="51">
        <v>1.1083107942378485</v>
      </c>
      <c r="M36" s="51">
        <v>1.6175071360608944</v>
      </c>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c r="GR36" s="111"/>
      <c r="GS36" s="111"/>
      <c r="GT36" s="111"/>
      <c r="GU36" s="111"/>
      <c r="GV36" s="111"/>
      <c r="GW36" s="111"/>
      <c r="GX36" s="111"/>
      <c r="GY36" s="111"/>
      <c r="GZ36" s="111"/>
      <c r="HA36" s="111"/>
      <c r="HB36" s="111"/>
      <c r="HC36" s="111"/>
      <c r="HD36" s="111"/>
      <c r="HE36" s="111"/>
      <c r="HF36" s="111"/>
      <c r="HG36" s="111"/>
      <c r="HH36" s="111"/>
      <c r="HI36" s="111"/>
      <c r="HJ36" s="111"/>
      <c r="HK36" s="111"/>
      <c r="HL36" s="111"/>
      <c r="HM36" s="111"/>
      <c r="HN36" s="111"/>
      <c r="HO36" s="111"/>
      <c r="HP36" s="111"/>
      <c r="HQ36" s="111"/>
      <c r="HR36" s="111"/>
      <c r="HS36" s="111"/>
      <c r="HT36" s="111"/>
      <c r="HU36" s="111"/>
      <c r="HV36" s="111"/>
      <c r="HW36" s="111"/>
      <c r="HX36" s="111"/>
      <c r="HY36" s="111"/>
      <c r="HZ36" s="111"/>
      <c r="IA36" s="111"/>
      <c r="IB36" s="111"/>
      <c r="IC36" s="111"/>
      <c r="ID36" s="111"/>
      <c r="IE36" s="111"/>
      <c r="IF36" s="111"/>
      <c r="IG36" s="111"/>
      <c r="IH36" s="111"/>
      <c r="II36" s="111"/>
      <c r="IJ36" s="111"/>
      <c r="IK36" s="111"/>
      <c r="IL36" s="111"/>
      <c r="IM36" s="111"/>
      <c r="IN36" s="111"/>
      <c r="IO36" s="111"/>
      <c r="IP36" s="111"/>
      <c r="IQ36" s="111"/>
      <c r="IR36" s="111"/>
      <c r="IS36" s="111"/>
      <c r="IT36" s="111"/>
      <c r="IU36" s="111"/>
      <c r="IV36" s="111"/>
    </row>
    <row r="37" spans="1:256" x14ac:dyDescent="0.2">
      <c r="A37" s="499" t="s">
        <v>80</v>
      </c>
      <c r="B37" s="497" t="s">
        <v>81</v>
      </c>
      <c r="C37" s="53">
        <v>4</v>
      </c>
      <c r="D37" s="54">
        <v>227698.28</v>
      </c>
      <c r="E37" s="53"/>
      <c r="F37" s="54"/>
      <c r="G37" s="53"/>
      <c r="H37" s="53"/>
      <c r="I37" s="53">
        <v>0</v>
      </c>
      <c r="J37" s="53">
        <v>4</v>
      </c>
      <c r="K37" s="476">
        <v>227698.28</v>
      </c>
      <c r="L37" s="54">
        <v>0.26985767712611552</v>
      </c>
      <c r="M37" s="54">
        <v>0.38058991436726924</v>
      </c>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1"/>
      <c r="FC37" s="111"/>
      <c r="FD37" s="111"/>
      <c r="FE37" s="111"/>
      <c r="FF37" s="111"/>
      <c r="FG37" s="111"/>
      <c r="FH37" s="111"/>
      <c r="FI37" s="111"/>
      <c r="FJ37" s="111"/>
      <c r="FK37" s="111"/>
      <c r="FL37" s="111"/>
      <c r="FM37" s="111"/>
      <c r="FN37" s="111"/>
      <c r="FO37" s="111"/>
      <c r="FP37" s="111"/>
      <c r="FQ37" s="111"/>
      <c r="FR37" s="111"/>
      <c r="FS37" s="111"/>
      <c r="FT37" s="111"/>
      <c r="FU37" s="111"/>
      <c r="FV37" s="111"/>
      <c r="FW37" s="111"/>
      <c r="FX37" s="111"/>
      <c r="FY37" s="111"/>
      <c r="FZ37" s="111"/>
      <c r="GA37" s="111"/>
      <c r="GB37" s="111"/>
      <c r="GC37" s="111"/>
      <c r="GD37" s="111"/>
      <c r="GE37" s="111"/>
      <c r="GF37" s="111"/>
      <c r="GG37" s="111"/>
      <c r="GH37" s="111"/>
      <c r="GI37" s="111"/>
      <c r="GJ37" s="111"/>
      <c r="GK37" s="111"/>
      <c r="GL37" s="111"/>
      <c r="GM37" s="111"/>
      <c r="GN37" s="111"/>
      <c r="GO37" s="111"/>
      <c r="GP37" s="111"/>
      <c r="GQ37" s="111"/>
      <c r="GR37" s="111"/>
      <c r="GS37" s="111"/>
      <c r="GT37" s="111"/>
      <c r="GU37" s="111"/>
      <c r="GV37" s="111"/>
      <c r="GW37" s="111"/>
      <c r="GX37" s="111"/>
      <c r="GY37" s="111"/>
      <c r="GZ37" s="111"/>
      <c r="HA37" s="111"/>
      <c r="HB37" s="111"/>
      <c r="HC37" s="111"/>
      <c r="HD37" s="111"/>
      <c r="HE37" s="111"/>
      <c r="HF37" s="111"/>
      <c r="HG37" s="111"/>
      <c r="HH37" s="111"/>
      <c r="HI37" s="111"/>
      <c r="HJ37" s="111"/>
      <c r="HK37" s="111"/>
      <c r="HL37" s="111"/>
      <c r="HM37" s="111"/>
      <c r="HN37" s="111"/>
      <c r="HO37" s="111"/>
      <c r="HP37" s="111"/>
      <c r="HQ37" s="111"/>
      <c r="HR37" s="111"/>
      <c r="HS37" s="111"/>
      <c r="HT37" s="111"/>
      <c r="HU37" s="111"/>
      <c r="HV37" s="111"/>
      <c r="HW37" s="111"/>
      <c r="HX37" s="111"/>
      <c r="HY37" s="111"/>
      <c r="HZ37" s="111"/>
      <c r="IA37" s="111"/>
      <c r="IB37" s="111"/>
      <c r="IC37" s="111"/>
      <c r="ID37" s="111"/>
      <c r="IE37" s="111"/>
      <c r="IF37" s="111"/>
      <c r="IG37" s="111"/>
      <c r="IH37" s="111"/>
      <c r="II37" s="111"/>
      <c r="IJ37" s="111"/>
      <c r="IK37" s="111"/>
      <c r="IL37" s="111"/>
      <c r="IM37" s="111"/>
      <c r="IN37" s="111"/>
      <c r="IO37" s="111"/>
      <c r="IP37" s="111"/>
      <c r="IQ37" s="111"/>
      <c r="IR37" s="111"/>
      <c r="IS37" s="111"/>
      <c r="IT37" s="111"/>
      <c r="IU37" s="111"/>
      <c r="IV37" s="111"/>
    </row>
    <row r="38" spans="1:256" ht="22.5" x14ac:dyDescent="0.2">
      <c r="A38" s="498" t="s">
        <v>577</v>
      </c>
      <c r="B38" s="496" t="s">
        <v>578</v>
      </c>
      <c r="C38" s="50">
        <v>3</v>
      </c>
      <c r="D38" s="51">
        <v>162460.54</v>
      </c>
      <c r="E38" s="50"/>
      <c r="F38" s="50"/>
      <c r="G38" s="50"/>
      <c r="H38" s="50"/>
      <c r="I38" s="50">
        <v>0</v>
      </c>
      <c r="J38" s="50">
        <v>3</v>
      </c>
      <c r="K38" s="51">
        <v>162460.54</v>
      </c>
      <c r="L38" s="51">
        <v>0.19254086569759937</v>
      </c>
      <c r="M38" s="51">
        <v>0.28544243577545197</v>
      </c>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1"/>
      <c r="ED38" s="111"/>
      <c r="EE38" s="111"/>
      <c r="EF38" s="111"/>
      <c r="EG38" s="111"/>
      <c r="EH38" s="111"/>
      <c r="EI38" s="111"/>
      <c r="EJ38" s="111"/>
      <c r="EK38" s="111"/>
      <c r="EL38" s="111"/>
      <c r="EM38" s="111"/>
      <c r="EN38" s="111"/>
      <c r="EO38" s="111"/>
      <c r="EP38" s="111"/>
      <c r="EQ38" s="111"/>
      <c r="ER38" s="111"/>
      <c r="ES38" s="111"/>
      <c r="ET38" s="111"/>
      <c r="EU38" s="111"/>
      <c r="EV38" s="111"/>
      <c r="EW38" s="111"/>
      <c r="EX38" s="111"/>
      <c r="EY38" s="111"/>
      <c r="EZ38" s="111"/>
      <c r="FA38" s="111"/>
      <c r="FB38" s="111"/>
      <c r="FC38" s="111"/>
      <c r="FD38" s="111"/>
      <c r="FE38" s="111"/>
      <c r="FF38" s="111"/>
      <c r="FG38" s="111"/>
      <c r="FH38" s="111"/>
      <c r="FI38" s="111"/>
      <c r="FJ38" s="111"/>
      <c r="FK38" s="111"/>
      <c r="FL38" s="111"/>
      <c r="FM38" s="111"/>
      <c r="FN38" s="111"/>
      <c r="FO38" s="111"/>
      <c r="FP38" s="111"/>
      <c r="FQ38" s="111"/>
      <c r="FR38" s="111"/>
      <c r="FS38" s="111"/>
      <c r="FT38" s="111"/>
      <c r="FU38" s="111"/>
      <c r="FV38" s="111"/>
      <c r="FW38" s="111"/>
      <c r="FX38" s="111"/>
      <c r="FY38" s="111"/>
      <c r="FZ38" s="111"/>
      <c r="GA38" s="111"/>
      <c r="GB38" s="111"/>
      <c r="GC38" s="111"/>
      <c r="GD38" s="111"/>
      <c r="GE38" s="111"/>
      <c r="GF38" s="111"/>
      <c r="GG38" s="111"/>
      <c r="GH38" s="111"/>
      <c r="GI38" s="111"/>
      <c r="GJ38" s="111"/>
      <c r="GK38" s="111"/>
      <c r="GL38" s="111"/>
      <c r="GM38" s="111"/>
      <c r="GN38" s="111"/>
      <c r="GO38" s="111"/>
      <c r="GP38" s="111"/>
      <c r="GQ38" s="111"/>
      <c r="GR38" s="111"/>
      <c r="GS38" s="111"/>
      <c r="GT38" s="111"/>
      <c r="GU38" s="111"/>
      <c r="GV38" s="111"/>
      <c r="GW38" s="111"/>
      <c r="GX38" s="111"/>
      <c r="GY38" s="111"/>
      <c r="GZ38" s="111"/>
      <c r="HA38" s="111"/>
      <c r="HB38" s="111"/>
      <c r="HC38" s="111"/>
      <c r="HD38" s="111"/>
      <c r="HE38" s="111"/>
      <c r="HF38" s="111"/>
      <c r="HG38" s="111"/>
      <c r="HH38" s="111"/>
      <c r="HI38" s="111"/>
      <c r="HJ38" s="111"/>
      <c r="HK38" s="111"/>
      <c r="HL38" s="111"/>
      <c r="HM38" s="111"/>
      <c r="HN38" s="111"/>
      <c r="HO38" s="111"/>
      <c r="HP38" s="111"/>
      <c r="HQ38" s="111"/>
      <c r="HR38" s="111"/>
      <c r="HS38" s="111"/>
      <c r="HT38" s="111"/>
      <c r="HU38" s="111"/>
      <c r="HV38" s="111"/>
      <c r="HW38" s="111"/>
      <c r="HX38" s="111"/>
      <c r="HY38" s="111"/>
      <c r="HZ38" s="111"/>
      <c r="IA38" s="111"/>
      <c r="IB38" s="111"/>
      <c r="IC38" s="111"/>
      <c r="ID38" s="111"/>
      <c r="IE38" s="111"/>
      <c r="IF38" s="111"/>
      <c r="IG38" s="111"/>
      <c r="IH38" s="111"/>
      <c r="II38" s="111"/>
      <c r="IJ38" s="111"/>
      <c r="IK38" s="111"/>
      <c r="IL38" s="111"/>
      <c r="IM38" s="111"/>
      <c r="IN38" s="111"/>
      <c r="IO38" s="111"/>
      <c r="IP38" s="111"/>
      <c r="IQ38" s="111"/>
      <c r="IR38" s="111"/>
      <c r="IS38" s="111"/>
      <c r="IT38" s="111"/>
      <c r="IU38" s="111"/>
      <c r="IV38" s="111"/>
    </row>
    <row r="39" spans="1:256" ht="22.5" x14ac:dyDescent="0.2">
      <c r="A39" s="499" t="s">
        <v>82</v>
      </c>
      <c r="B39" s="497" t="s">
        <v>83</v>
      </c>
      <c r="C39" s="53">
        <v>1</v>
      </c>
      <c r="D39" s="54">
        <v>59550</v>
      </c>
      <c r="E39" s="53"/>
      <c r="F39" s="54"/>
      <c r="G39" s="53"/>
      <c r="H39" s="53"/>
      <c r="I39" s="53">
        <v>0</v>
      </c>
      <c r="J39" s="53">
        <v>1</v>
      </c>
      <c r="K39" s="476">
        <v>59550</v>
      </c>
      <c r="L39" s="54">
        <v>7.0575959874884339E-2</v>
      </c>
      <c r="M39" s="54">
        <v>9.5147478591817311E-2</v>
      </c>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1"/>
      <c r="ED39" s="111"/>
      <c r="EE39" s="111"/>
      <c r="EF39" s="111"/>
      <c r="EG39" s="111"/>
      <c r="EH39" s="111"/>
      <c r="EI39" s="111"/>
      <c r="EJ39" s="111"/>
      <c r="EK39" s="111"/>
      <c r="EL39" s="111"/>
      <c r="EM39" s="111"/>
      <c r="EN39" s="111"/>
      <c r="EO39" s="111"/>
      <c r="EP39" s="111"/>
      <c r="EQ39" s="111"/>
      <c r="ER39" s="111"/>
      <c r="ES39" s="111"/>
      <c r="ET39" s="111"/>
      <c r="EU39" s="111"/>
      <c r="EV39" s="111"/>
      <c r="EW39" s="111"/>
      <c r="EX39" s="111"/>
      <c r="EY39" s="111"/>
      <c r="EZ39" s="111"/>
      <c r="FA39" s="111"/>
      <c r="FB39" s="111"/>
      <c r="FC39" s="111"/>
      <c r="FD39" s="111"/>
      <c r="FE39" s="111"/>
      <c r="FF39" s="111"/>
      <c r="FG39" s="111"/>
      <c r="FH39" s="111"/>
      <c r="FI39" s="111"/>
      <c r="FJ39" s="111"/>
      <c r="FK39" s="111"/>
      <c r="FL39" s="111"/>
      <c r="FM39" s="111"/>
      <c r="FN39" s="111"/>
      <c r="FO39" s="111"/>
      <c r="FP39" s="111"/>
      <c r="FQ39" s="111"/>
      <c r="FR39" s="111"/>
      <c r="FS39" s="111"/>
      <c r="FT39" s="111"/>
      <c r="FU39" s="111"/>
      <c r="FV39" s="111"/>
      <c r="FW39" s="111"/>
      <c r="FX39" s="111"/>
      <c r="FY39" s="111"/>
      <c r="FZ39" s="111"/>
      <c r="GA39" s="111"/>
      <c r="GB39" s="111"/>
      <c r="GC39" s="111"/>
      <c r="GD39" s="111"/>
      <c r="GE39" s="111"/>
      <c r="GF39" s="111"/>
      <c r="GG39" s="111"/>
      <c r="GH39" s="111"/>
      <c r="GI39" s="111"/>
      <c r="GJ39" s="111"/>
      <c r="GK39" s="111"/>
      <c r="GL39" s="111"/>
      <c r="GM39" s="111"/>
      <c r="GN39" s="111"/>
      <c r="GO39" s="111"/>
      <c r="GP39" s="111"/>
      <c r="GQ39" s="111"/>
      <c r="GR39" s="111"/>
      <c r="GS39" s="111"/>
      <c r="GT39" s="111"/>
      <c r="GU39" s="111"/>
      <c r="GV39" s="111"/>
      <c r="GW39" s="111"/>
      <c r="GX39" s="111"/>
      <c r="GY39" s="111"/>
      <c r="GZ39" s="111"/>
      <c r="HA39" s="111"/>
      <c r="HB39" s="111"/>
      <c r="HC39" s="111"/>
      <c r="HD39" s="111"/>
      <c r="HE39" s="111"/>
      <c r="HF39" s="111"/>
      <c r="HG39" s="111"/>
      <c r="HH39" s="111"/>
      <c r="HI39" s="111"/>
      <c r="HJ39" s="111"/>
      <c r="HK39" s="111"/>
      <c r="HL39" s="111"/>
      <c r="HM39" s="111"/>
      <c r="HN39" s="111"/>
      <c r="HO39" s="111"/>
      <c r="HP39" s="111"/>
      <c r="HQ39" s="111"/>
      <c r="HR39" s="111"/>
      <c r="HS39" s="111"/>
      <c r="HT39" s="111"/>
      <c r="HU39" s="111"/>
      <c r="HV39" s="111"/>
      <c r="HW39" s="111"/>
      <c r="HX39" s="111"/>
      <c r="HY39" s="111"/>
      <c r="HZ39" s="111"/>
      <c r="IA39" s="111"/>
      <c r="IB39" s="111"/>
      <c r="IC39" s="111"/>
      <c r="ID39" s="111"/>
      <c r="IE39" s="111"/>
      <c r="IF39" s="111"/>
      <c r="IG39" s="111"/>
      <c r="IH39" s="111"/>
      <c r="II39" s="111"/>
      <c r="IJ39" s="111"/>
      <c r="IK39" s="111"/>
      <c r="IL39" s="111"/>
      <c r="IM39" s="111"/>
      <c r="IN39" s="111"/>
      <c r="IO39" s="111"/>
      <c r="IP39" s="111"/>
      <c r="IQ39" s="111"/>
      <c r="IR39" s="111"/>
      <c r="IS39" s="111"/>
      <c r="IT39" s="111"/>
      <c r="IU39" s="111"/>
      <c r="IV39" s="111"/>
    </row>
    <row r="40" spans="1:256" ht="22.5" x14ac:dyDescent="0.2">
      <c r="A40" s="498" t="s">
        <v>689</v>
      </c>
      <c r="B40" s="496" t="s">
        <v>690</v>
      </c>
      <c r="C40" s="50">
        <v>1</v>
      </c>
      <c r="D40" s="51">
        <v>59950</v>
      </c>
      <c r="E40" s="50"/>
      <c r="F40" s="50"/>
      <c r="G40" s="50"/>
      <c r="H40" s="50"/>
      <c r="I40" s="50">
        <v>0</v>
      </c>
      <c r="J40" s="50">
        <v>1</v>
      </c>
      <c r="K40" s="51">
        <v>59950</v>
      </c>
      <c r="L40" s="51">
        <v>7.1050021738023786E-2</v>
      </c>
      <c r="M40" s="51">
        <v>9.5147478591817311E-2</v>
      </c>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1"/>
      <c r="IP40" s="111"/>
      <c r="IQ40" s="111"/>
      <c r="IR40" s="111"/>
      <c r="IS40" s="111"/>
      <c r="IT40" s="111"/>
      <c r="IU40" s="111"/>
      <c r="IV40" s="111"/>
    </row>
    <row r="41" spans="1:256" x14ac:dyDescent="0.2">
      <c r="A41" s="499" t="s">
        <v>609</v>
      </c>
      <c r="B41" s="497" t="s">
        <v>610</v>
      </c>
      <c r="C41" s="53">
        <v>1</v>
      </c>
      <c r="D41" s="54">
        <v>59415</v>
      </c>
      <c r="E41" s="53"/>
      <c r="F41" s="54"/>
      <c r="G41" s="53"/>
      <c r="H41" s="53"/>
      <c r="I41" s="53">
        <v>0</v>
      </c>
      <c r="J41" s="53">
        <v>1</v>
      </c>
      <c r="K41" s="476">
        <v>59415</v>
      </c>
      <c r="L41" s="54">
        <v>7.0415963996074776E-2</v>
      </c>
      <c r="M41" s="54">
        <v>9.5147478591817311E-2</v>
      </c>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c r="GR41" s="111"/>
      <c r="GS41" s="111"/>
      <c r="GT41" s="111"/>
      <c r="GU41" s="111"/>
      <c r="GV41" s="111"/>
      <c r="GW41" s="111"/>
      <c r="GX41" s="111"/>
      <c r="GY41" s="111"/>
      <c r="GZ41" s="111"/>
      <c r="HA41" s="111"/>
      <c r="HB41" s="111"/>
      <c r="HC41" s="111"/>
      <c r="HD41" s="111"/>
      <c r="HE41" s="111"/>
      <c r="HF41" s="111"/>
      <c r="HG41" s="111"/>
      <c r="HH41" s="111"/>
      <c r="HI41" s="111"/>
      <c r="HJ41" s="111"/>
      <c r="HK41" s="111"/>
      <c r="HL41" s="111"/>
      <c r="HM41" s="111"/>
      <c r="HN41" s="111"/>
      <c r="HO41" s="111"/>
      <c r="HP41" s="111"/>
      <c r="HQ41" s="111"/>
      <c r="HR41" s="111"/>
      <c r="HS41" s="111"/>
      <c r="HT41" s="111"/>
      <c r="HU41" s="111"/>
      <c r="HV41" s="111"/>
      <c r="HW41" s="111"/>
      <c r="HX41" s="111"/>
      <c r="HY41" s="111"/>
      <c r="HZ41" s="111"/>
      <c r="IA41" s="111"/>
      <c r="IB41" s="111"/>
      <c r="IC41" s="111"/>
      <c r="ID41" s="111"/>
      <c r="IE41" s="111"/>
      <c r="IF41" s="111"/>
      <c r="IG41" s="111"/>
      <c r="IH41" s="111"/>
      <c r="II41" s="111"/>
      <c r="IJ41" s="111"/>
      <c r="IK41" s="111"/>
      <c r="IL41" s="111"/>
      <c r="IM41" s="111"/>
      <c r="IN41" s="111"/>
      <c r="IO41" s="111"/>
      <c r="IP41" s="111"/>
      <c r="IQ41" s="111"/>
      <c r="IR41" s="111"/>
      <c r="IS41" s="111"/>
      <c r="IT41" s="111"/>
      <c r="IU41" s="111"/>
      <c r="IV41" s="111"/>
    </row>
    <row r="42" spans="1:256" ht="22.5" x14ac:dyDescent="0.2">
      <c r="A42" s="498" t="s">
        <v>691</v>
      </c>
      <c r="B42" s="496" t="s">
        <v>692</v>
      </c>
      <c r="C42" s="50">
        <v>1</v>
      </c>
      <c r="D42" s="51">
        <v>57500</v>
      </c>
      <c r="E42" s="50"/>
      <c r="F42" s="50"/>
      <c r="G42" s="50"/>
      <c r="H42" s="50"/>
      <c r="I42" s="50">
        <v>0</v>
      </c>
      <c r="J42" s="50">
        <v>1</v>
      </c>
      <c r="K42" s="51">
        <v>57500</v>
      </c>
      <c r="L42" s="51">
        <v>6.8146392826294699E-2</v>
      </c>
      <c r="M42" s="51">
        <v>9.5147478591817311E-2</v>
      </c>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c r="GR42" s="111"/>
      <c r="GS42" s="111"/>
      <c r="GT42" s="111"/>
      <c r="GU42" s="111"/>
      <c r="GV42" s="111"/>
      <c r="GW42" s="111"/>
      <c r="GX42" s="111"/>
      <c r="GY42" s="111"/>
      <c r="GZ42" s="111"/>
      <c r="HA42" s="111"/>
      <c r="HB42" s="111"/>
      <c r="HC42" s="111"/>
      <c r="HD42" s="111"/>
      <c r="HE42" s="111"/>
      <c r="HF42" s="111"/>
      <c r="HG42" s="111"/>
      <c r="HH42" s="111"/>
      <c r="HI42" s="111"/>
      <c r="HJ42" s="111"/>
      <c r="HK42" s="111"/>
      <c r="HL42" s="111"/>
      <c r="HM42" s="111"/>
      <c r="HN42" s="111"/>
      <c r="HO42" s="111"/>
      <c r="HP42" s="111"/>
      <c r="HQ42" s="111"/>
      <c r="HR42" s="111"/>
      <c r="HS42" s="111"/>
      <c r="HT42" s="111"/>
      <c r="HU42" s="111"/>
      <c r="HV42" s="111"/>
      <c r="HW42" s="111"/>
      <c r="HX42" s="111"/>
      <c r="HY42" s="111"/>
      <c r="HZ42" s="111"/>
      <c r="IA42" s="111"/>
      <c r="IB42" s="111"/>
      <c r="IC42" s="111"/>
      <c r="ID42" s="111"/>
      <c r="IE42" s="111"/>
      <c r="IF42" s="111"/>
      <c r="IG42" s="111"/>
      <c r="IH42" s="111"/>
      <c r="II42" s="111"/>
      <c r="IJ42" s="111"/>
      <c r="IK42" s="111"/>
      <c r="IL42" s="111"/>
      <c r="IM42" s="111"/>
      <c r="IN42" s="111"/>
      <c r="IO42" s="111"/>
      <c r="IP42" s="111"/>
      <c r="IQ42" s="111"/>
      <c r="IR42" s="111"/>
      <c r="IS42" s="111"/>
      <c r="IT42" s="111"/>
      <c r="IU42" s="111"/>
      <c r="IV42" s="111"/>
    </row>
    <row r="43" spans="1:256" x14ac:dyDescent="0.2">
      <c r="A43" s="499" t="s">
        <v>84</v>
      </c>
      <c r="B43" s="497" t="s">
        <v>85</v>
      </c>
      <c r="C43" s="53">
        <v>1</v>
      </c>
      <c r="D43" s="54">
        <v>59902.92</v>
      </c>
      <c r="E43" s="53"/>
      <c r="F43" s="54"/>
      <c r="G43" s="53"/>
      <c r="H43" s="53"/>
      <c r="I43" s="53">
        <v>0</v>
      </c>
      <c r="J43" s="53">
        <v>1</v>
      </c>
      <c r="K43" s="476">
        <v>59902.92</v>
      </c>
      <c r="L43" s="54">
        <v>7.0994224656732274E-2</v>
      </c>
      <c r="M43" s="54">
        <v>9.5147478591817311E-2</v>
      </c>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c r="GC43" s="111"/>
      <c r="GD43" s="111"/>
      <c r="GE43" s="111"/>
      <c r="GF43" s="111"/>
      <c r="GG43" s="111"/>
      <c r="GH43" s="111"/>
      <c r="GI43" s="111"/>
      <c r="GJ43" s="111"/>
      <c r="GK43" s="111"/>
      <c r="GL43" s="111"/>
      <c r="GM43" s="111"/>
      <c r="GN43" s="111"/>
      <c r="GO43" s="111"/>
      <c r="GP43" s="111"/>
      <c r="GQ43" s="111"/>
      <c r="GR43" s="111"/>
      <c r="GS43" s="111"/>
      <c r="GT43" s="111"/>
      <c r="GU43" s="111"/>
      <c r="GV43" s="111"/>
      <c r="GW43" s="111"/>
      <c r="GX43" s="111"/>
      <c r="GY43" s="111"/>
      <c r="GZ43" s="111"/>
      <c r="HA43" s="111"/>
      <c r="HB43" s="111"/>
      <c r="HC43" s="111"/>
      <c r="HD43" s="111"/>
      <c r="HE43" s="111"/>
      <c r="HF43" s="111"/>
      <c r="HG43" s="111"/>
      <c r="HH43" s="111"/>
      <c r="HI43" s="111"/>
      <c r="HJ43" s="111"/>
      <c r="HK43" s="111"/>
      <c r="HL43" s="111"/>
      <c r="HM43" s="111"/>
      <c r="HN43" s="111"/>
      <c r="HO43" s="111"/>
      <c r="HP43" s="111"/>
      <c r="HQ43" s="111"/>
      <c r="HR43" s="111"/>
      <c r="HS43" s="111"/>
      <c r="HT43" s="111"/>
      <c r="HU43" s="111"/>
      <c r="HV43" s="111"/>
      <c r="HW43" s="111"/>
      <c r="HX43" s="111"/>
      <c r="HY43" s="111"/>
      <c r="HZ43" s="111"/>
      <c r="IA43" s="111"/>
      <c r="IB43" s="111"/>
      <c r="IC43" s="111"/>
      <c r="ID43" s="111"/>
      <c r="IE43" s="111"/>
      <c r="IF43" s="111"/>
      <c r="IG43" s="111"/>
      <c r="IH43" s="111"/>
      <c r="II43" s="111"/>
      <c r="IJ43" s="111"/>
      <c r="IK43" s="111"/>
      <c r="IL43" s="111"/>
      <c r="IM43" s="111"/>
      <c r="IN43" s="111"/>
      <c r="IO43" s="111"/>
      <c r="IP43" s="111"/>
      <c r="IQ43" s="111"/>
      <c r="IR43" s="111"/>
      <c r="IS43" s="111"/>
      <c r="IT43" s="111"/>
      <c r="IU43" s="111"/>
      <c r="IV43" s="111"/>
    </row>
    <row r="44" spans="1:256" x14ac:dyDescent="0.2">
      <c r="A44" s="498" t="s">
        <v>86</v>
      </c>
      <c r="B44" s="496" t="s">
        <v>87</v>
      </c>
      <c r="C44" s="50">
        <v>1</v>
      </c>
      <c r="D44" s="51">
        <v>49990</v>
      </c>
      <c r="E44" s="50"/>
      <c r="F44" s="50"/>
      <c r="G44" s="50"/>
      <c r="H44" s="50"/>
      <c r="I44" s="50">
        <v>0</v>
      </c>
      <c r="J44" s="50">
        <v>1</v>
      </c>
      <c r="K44" s="51">
        <v>49990</v>
      </c>
      <c r="L44" s="51">
        <v>5.9245881345851695E-2</v>
      </c>
      <c r="M44" s="51">
        <v>9.5147478591817311E-2</v>
      </c>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c r="GR44" s="111"/>
      <c r="GS44" s="111"/>
      <c r="GT44" s="111"/>
      <c r="GU44" s="111"/>
      <c r="GV44" s="111"/>
      <c r="GW44" s="111"/>
      <c r="GX44" s="111"/>
      <c r="GY44" s="111"/>
      <c r="GZ44" s="111"/>
      <c r="HA44" s="111"/>
      <c r="HB44" s="111"/>
      <c r="HC44" s="111"/>
      <c r="HD44" s="111"/>
      <c r="HE44" s="111"/>
      <c r="HF44" s="111"/>
      <c r="HG44" s="111"/>
      <c r="HH44" s="111"/>
      <c r="HI44" s="111"/>
      <c r="HJ44" s="111"/>
      <c r="HK44" s="111"/>
      <c r="HL44" s="111"/>
      <c r="HM44" s="111"/>
      <c r="HN44" s="111"/>
      <c r="HO44" s="111"/>
      <c r="HP44" s="111"/>
      <c r="HQ44" s="111"/>
      <c r="HR44" s="111"/>
      <c r="HS44" s="111"/>
      <c r="HT44" s="111"/>
      <c r="HU44" s="111"/>
      <c r="HV44" s="111"/>
      <c r="HW44" s="111"/>
      <c r="HX44" s="111"/>
      <c r="HY44" s="111"/>
      <c r="HZ44" s="111"/>
      <c r="IA44" s="111"/>
      <c r="IB44" s="111"/>
      <c r="IC44" s="111"/>
      <c r="ID44" s="111"/>
      <c r="IE44" s="111"/>
      <c r="IF44" s="111"/>
      <c r="IG44" s="111"/>
      <c r="IH44" s="111"/>
      <c r="II44" s="111"/>
      <c r="IJ44" s="111"/>
      <c r="IK44" s="111"/>
      <c r="IL44" s="111"/>
      <c r="IM44" s="111"/>
      <c r="IN44" s="111"/>
      <c r="IO44" s="111"/>
      <c r="IP44" s="111"/>
      <c r="IQ44" s="111"/>
      <c r="IR44" s="111"/>
      <c r="IS44" s="111"/>
      <c r="IT44" s="111"/>
      <c r="IU44" s="111"/>
      <c r="IV44" s="111"/>
    </row>
    <row r="45" spans="1:256" ht="33.75" x14ac:dyDescent="0.2">
      <c r="A45" s="499" t="s">
        <v>90</v>
      </c>
      <c r="B45" s="497" t="s">
        <v>91</v>
      </c>
      <c r="C45" s="53">
        <v>7</v>
      </c>
      <c r="D45" s="54">
        <v>396123.2</v>
      </c>
      <c r="E45" s="53"/>
      <c r="F45" s="54"/>
      <c r="G45" s="53"/>
      <c r="H45" s="53"/>
      <c r="I45" s="53">
        <v>0</v>
      </c>
      <c r="J45" s="53">
        <v>7</v>
      </c>
      <c r="K45" s="476">
        <v>396123.2</v>
      </c>
      <c r="L45" s="54">
        <v>0.46946725556189395</v>
      </c>
      <c r="M45" s="54">
        <v>0.66603235014272122</v>
      </c>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c r="GR45" s="111"/>
      <c r="GS45" s="111"/>
      <c r="GT45" s="111"/>
      <c r="GU45" s="111"/>
      <c r="GV45" s="111"/>
      <c r="GW45" s="111"/>
      <c r="GX45" s="111"/>
      <c r="GY45" s="111"/>
      <c r="GZ45" s="111"/>
      <c r="HA45" s="111"/>
      <c r="HB45" s="111"/>
      <c r="HC45" s="111"/>
      <c r="HD45" s="111"/>
      <c r="HE45" s="111"/>
      <c r="HF45" s="111"/>
      <c r="HG45" s="111"/>
      <c r="HH45" s="111"/>
      <c r="HI45" s="111"/>
      <c r="HJ45" s="111"/>
      <c r="HK45" s="111"/>
      <c r="HL45" s="111"/>
      <c r="HM45" s="111"/>
      <c r="HN45" s="111"/>
      <c r="HO45" s="111"/>
      <c r="HP45" s="111"/>
      <c r="HQ45" s="111"/>
      <c r="HR45" s="111"/>
      <c r="HS45" s="111"/>
      <c r="HT45" s="111"/>
      <c r="HU45" s="111"/>
      <c r="HV45" s="111"/>
      <c r="HW45" s="111"/>
      <c r="HX45" s="111"/>
      <c r="HY45" s="111"/>
      <c r="HZ45" s="111"/>
      <c r="IA45" s="111"/>
      <c r="IB45" s="111"/>
      <c r="IC45" s="111"/>
      <c r="ID45" s="111"/>
      <c r="IE45" s="111"/>
      <c r="IF45" s="111"/>
      <c r="IG45" s="111"/>
      <c r="IH45" s="111"/>
      <c r="II45" s="111"/>
      <c r="IJ45" s="111"/>
      <c r="IK45" s="111"/>
      <c r="IL45" s="111"/>
      <c r="IM45" s="111"/>
      <c r="IN45" s="111"/>
      <c r="IO45" s="111"/>
      <c r="IP45" s="111"/>
      <c r="IQ45" s="111"/>
      <c r="IR45" s="111"/>
      <c r="IS45" s="111"/>
      <c r="IT45" s="111"/>
      <c r="IU45" s="111"/>
      <c r="IV45" s="111"/>
    </row>
    <row r="46" spans="1:256" ht="33.75" x14ac:dyDescent="0.2">
      <c r="A46" s="498" t="s">
        <v>92</v>
      </c>
      <c r="B46" s="496" t="s">
        <v>93</v>
      </c>
      <c r="C46" s="50">
        <v>3</v>
      </c>
      <c r="D46" s="51">
        <v>163778.29999999999</v>
      </c>
      <c r="E46" s="50"/>
      <c r="F46" s="50"/>
      <c r="G46" s="50"/>
      <c r="H46" s="50"/>
      <c r="I46" s="50">
        <v>1</v>
      </c>
      <c r="J46" s="50">
        <v>4</v>
      </c>
      <c r="K46" s="51">
        <v>163778.29999999999</v>
      </c>
      <c r="L46" s="51">
        <v>0.19410261509952592</v>
      </c>
      <c r="M46" s="51">
        <v>0.38058991436726924</v>
      </c>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c r="GR46" s="111"/>
      <c r="GS46" s="111"/>
      <c r="GT46" s="111"/>
      <c r="GU46" s="111"/>
      <c r="GV46" s="111"/>
      <c r="GW46" s="111"/>
      <c r="GX46" s="111"/>
      <c r="GY46" s="111"/>
      <c r="GZ46" s="111"/>
      <c r="HA46" s="111"/>
      <c r="HB46" s="111"/>
      <c r="HC46" s="111"/>
      <c r="HD46" s="111"/>
      <c r="HE46" s="111"/>
      <c r="HF46" s="111"/>
      <c r="HG46" s="111"/>
      <c r="HH46" s="111"/>
      <c r="HI46" s="111"/>
      <c r="HJ46" s="111"/>
      <c r="HK46" s="111"/>
      <c r="HL46" s="111"/>
      <c r="HM46" s="111"/>
      <c r="HN46" s="111"/>
      <c r="HO46" s="111"/>
      <c r="HP46" s="111"/>
      <c r="HQ46" s="111"/>
      <c r="HR46" s="111"/>
      <c r="HS46" s="111"/>
      <c r="HT46" s="111"/>
      <c r="HU46" s="111"/>
      <c r="HV46" s="111"/>
      <c r="HW46" s="111"/>
      <c r="HX46" s="111"/>
      <c r="HY46" s="111"/>
      <c r="HZ46" s="111"/>
      <c r="IA46" s="111"/>
      <c r="IB46" s="111"/>
      <c r="IC46" s="111"/>
      <c r="ID46" s="111"/>
      <c r="IE46" s="111"/>
      <c r="IF46" s="111"/>
      <c r="IG46" s="111"/>
      <c r="IH46" s="111"/>
      <c r="II46" s="111"/>
      <c r="IJ46" s="111"/>
      <c r="IK46" s="111"/>
      <c r="IL46" s="111"/>
      <c r="IM46" s="111"/>
      <c r="IN46" s="111"/>
      <c r="IO46" s="111"/>
      <c r="IP46" s="111"/>
      <c r="IQ46" s="111"/>
      <c r="IR46" s="111"/>
      <c r="IS46" s="111"/>
      <c r="IT46" s="111"/>
      <c r="IU46" s="111"/>
      <c r="IV46" s="111"/>
    </row>
    <row r="47" spans="1:256" x14ac:dyDescent="0.2">
      <c r="A47" s="499" t="s">
        <v>94</v>
      </c>
      <c r="B47" s="497" t="s">
        <v>95</v>
      </c>
      <c r="C47" s="53">
        <v>14</v>
      </c>
      <c r="D47" s="54">
        <v>694867</v>
      </c>
      <c r="E47" s="53"/>
      <c r="F47" s="54"/>
      <c r="G47" s="53"/>
      <c r="H47" s="53"/>
      <c r="I47" s="53">
        <v>0</v>
      </c>
      <c r="J47" s="53">
        <v>14</v>
      </c>
      <c r="K47" s="476">
        <v>694867</v>
      </c>
      <c r="L47" s="54">
        <v>0.8235248616352856</v>
      </c>
      <c r="M47" s="54">
        <v>1.3320647002854424</v>
      </c>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1"/>
      <c r="ED47" s="111"/>
      <c r="EE47" s="111"/>
      <c r="EF47" s="111"/>
      <c r="EG47" s="111"/>
      <c r="EH47" s="111"/>
      <c r="EI47" s="111"/>
      <c r="EJ47" s="111"/>
      <c r="EK47" s="111"/>
      <c r="EL47" s="111"/>
      <c r="EM47" s="111"/>
      <c r="EN47" s="111"/>
      <c r="EO47" s="111"/>
      <c r="EP47" s="111"/>
      <c r="EQ47" s="111"/>
      <c r="ER47" s="111"/>
      <c r="ES47" s="111"/>
      <c r="ET47" s="111"/>
      <c r="EU47" s="111"/>
      <c r="EV47" s="111"/>
      <c r="EW47" s="111"/>
      <c r="EX47" s="111"/>
      <c r="EY47" s="111"/>
      <c r="EZ47" s="111"/>
      <c r="FA47" s="111"/>
      <c r="FB47" s="111"/>
      <c r="FC47" s="111"/>
      <c r="FD47" s="111"/>
      <c r="FE47" s="111"/>
      <c r="FF47" s="111"/>
      <c r="FG47" s="111"/>
      <c r="FH47" s="111"/>
      <c r="FI47" s="111"/>
      <c r="FJ47" s="111"/>
      <c r="FK47" s="111"/>
      <c r="FL47" s="111"/>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11"/>
      <c r="GK47" s="111"/>
      <c r="GL47" s="111"/>
      <c r="GM47" s="111"/>
      <c r="GN47" s="111"/>
      <c r="GO47" s="111"/>
      <c r="GP47" s="111"/>
      <c r="GQ47" s="111"/>
      <c r="GR47" s="111"/>
      <c r="GS47" s="111"/>
      <c r="GT47" s="111"/>
      <c r="GU47" s="111"/>
      <c r="GV47" s="111"/>
      <c r="GW47" s="111"/>
      <c r="GX47" s="111"/>
      <c r="GY47" s="111"/>
      <c r="GZ47" s="111"/>
      <c r="HA47" s="111"/>
      <c r="HB47" s="111"/>
      <c r="HC47" s="111"/>
      <c r="HD47" s="111"/>
      <c r="HE47" s="111"/>
      <c r="HF47" s="111"/>
      <c r="HG47" s="111"/>
      <c r="HH47" s="111"/>
      <c r="HI47" s="111"/>
      <c r="HJ47" s="111"/>
      <c r="HK47" s="111"/>
      <c r="HL47" s="111"/>
      <c r="HM47" s="111"/>
      <c r="HN47" s="111"/>
      <c r="HO47" s="111"/>
      <c r="HP47" s="111"/>
      <c r="HQ47" s="111"/>
      <c r="HR47" s="111"/>
      <c r="HS47" s="111"/>
      <c r="HT47" s="111"/>
      <c r="HU47" s="111"/>
      <c r="HV47" s="111"/>
      <c r="HW47" s="111"/>
      <c r="HX47" s="111"/>
      <c r="HY47" s="111"/>
      <c r="HZ47" s="111"/>
      <c r="IA47" s="111"/>
      <c r="IB47" s="111"/>
      <c r="IC47" s="111"/>
      <c r="ID47" s="111"/>
      <c r="IE47" s="111"/>
      <c r="IF47" s="111"/>
      <c r="IG47" s="111"/>
      <c r="IH47" s="111"/>
      <c r="II47" s="111"/>
      <c r="IJ47" s="111"/>
      <c r="IK47" s="111"/>
      <c r="IL47" s="111"/>
      <c r="IM47" s="111"/>
      <c r="IN47" s="111"/>
      <c r="IO47" s="111"/>
      <c r="IP47" s="111"/>
      <c r="IQ47" s="111"/>
      <c r="IR47" s="111"/>
      <c r="IS47" s="111"/>
      <c r="IT47" s="111"/>
      <c r="IU47" s="111"/>
      <c r="IV47" s="111"/>
    </row>
    <row r="48" spans="1:256" x14ac:dyDescent="0.2">
      <c r="A48" s="498" t="s">
        <v>96</v>
      </c>
      <c r="B48" s="496" t="s">
        <v>97</v>
      </c>
      <c r="C48" s="50">
        <v>8</v>
      </c>
      <c r="D48" s="51">
        <v>309306.33</v>
      </c>
      <c r="E48" s="50"/>
      <c r="F48" s="50"/>
      <c r="G48" s="50"/>
      <c r="H48" s="50"/>
      <c r="I48" s="50">
        <v>0</v>
      </c>
      <c r="J48" s="50">
        <v>8</v>
      </c>
      <c r="K48" s="51">
        <v>309306.33</v>
      </c>
      <c r="L48" s="51">
        <v>0.36657583770155727</v>
      </c>
      <c r="M48" s="51">
        <v>0.76117982873453849</v>
      </c>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1"/>
      <c r="ED48" s="111"/>
      <c r="EE48" s="111"/>
      <c r="EF48" s="111"/>
      <c r="EG48" s="111"/>
      <c r="EH48" s="111"/>
      <c r="EI48" s="111"/>
      <c r="EJ48" s="111"/>
      <c r="EK48" s="111"/>
      <c r="EL48" s="111"/>
      <c r="EM48" s="111"/>
      <c r="EN48" s="111"/>
      <c r="EO48" s="111"/>
      <c r="EP48" s="111"/>
      <c r="EQ48" s="111"/>
      <c r="ER48" s="111"/>
      <c r="ES48" s="111"/>
      <c r="ET48" s="111"/>
      <c r="EU48" s="111"/>
      <c r="EV48" s="111"/>
      <c r="EW48" s="111"/>
      <c r="EX48" s="111"/>
      <c r="EY48" s="111"/>
      <c r="EZ48" s="111"/>
      <c r="FA48" s="111"/>
      <c r="FB48" s="111"/>
      <c r="FC48" s="111"/>
      <c r="FD48" s="111"/>
      <c r="FE48" s="111"/>
      <c r="FF48" s="111"/>
      <c r="FG48" s="111"/>
      <c r="FH48" s="111"/>
      <c r="FI48" s="111"/>
      <c r="FJ48" s="111"/>
      <c r="FK48" s="111"/>
      <c r="FL48" s="111"/>
      <c r="FM48" s="111"/>
      <c r="FN48" s="111"/>
      <c r="FO48" s="111"/>
      <c r="FP48" s="111"/>
      <c r="FQ48" s="111"/>
      <c r="FR48" s="111"/>
      <c r="FS48" s="111"/>
      <c r="FT48" s="111"/>
      <c r="FU48" s="111"/>
      <c r="FV48" s="111"/>
      <c r="FW48" s="111"/>
      <c r="FX48" s="111"/>
      <c r="FY48" s="111"/>
      <c r="FZ48" s="111"/>
      <c r="GA48" s="111"/>
      <c r="GB48" s="111"/>
      <c r="GC48" s="111"/>
      <c r="GD48" s="111"/>
      <c r="GE48" s="111"/>
      <c r="GF48" s="111"/>
      <c r="GG48" s="111"/>
      <c r="GH48" s="111"/>
      <c r="GI48" s="111"/>
      <c r="GJ48" s="111"/>
      <c r="GK48" s="111"/>
      <c r="GL48" s="111"/>
      <c r="GM48" s="111"/>
      <c r="GN48" s="111"/>
      <c r="GO48" s="111"/>
      <c r="GP48" s="111"/>
      <c r="GQ48" s="111"/>
      <c r="GR48" s="111"/>
      <c r="GS48" s="111"/>
      <c r="GT48" s="111"/>
      <c r="GU48" s="111"/>
      <c r="GV48" s="111"/>
      <c r="GW48" s="111"/>
      <c r="GX48" s="111"/>
      <c r="GY48" s="111"/>
      <c r="GZ48" s="111"/>
      <c r="HA48" s="111"/>
      <c r="HB48" s="111"/>
      <c r="HC48" s="111"/>
      <c r="HD48" s="111"/>
      <c r="HE48" s="111"/>
      <c r="HF48" s="111"/>
      <c r="HG48" s="111"/>
      <c r="HH48" s="111"/>
      <c r="HI48" s="111"/>
      <c r="HJ48" s="111"/>
      <c r="HK48" s="111"/>
      <c r="HL48" s="111"/>
      <c r="HM48" s="111"/>
      <c r="HN48" s="111"/>
      <c r="HO48" s="111"/>
      <c r="HP48" s="111"/>
      <c r="HQ48" s="111"/>
      <c r="HR48" s="111"/>
      <c r="HS48" s="111"/>
      <c r="HT48" s="111"/>
      <c r="HU48" s="111"/>
      <c r="HV48" s="111"/>
      <c r="HW48" s="111"/>
      <c r="HX48" s="111"/>
      <c r="HY48" s="111"/>
      <c r="HZ48" s="111"/>
      <c r="IA48" s="111"/>
      <c r="IB48" s="111"/>
      <c r="IC48" s="111"/>
      <c r="ID48" s="111"/>
      <c r="IE48" s="111"/>
      <c r="IF48" s="111"/>
      <c r="IG48" s="111"/>
      <c r="IH48" s="111"/>
      <c r="II48" s="111"/>
      <c r="IJ48" s="111"/>
      <c r="IK48" s="111"/>
      <c r="IL48" s="111"/>
      <c r="IM48" s="111"/>
      <c r="IN48" s="111"/>
      <c r="IO48" s="111"/>
      <c r="IP48" s="111"/>
      <c r="IQ48" s="111"/>
      <c r="IR48" s="111"/>
      <c r="IS48" s="111"/>
      <c r="IT48" s="111"/>
      <c r="IU48" s="111"/>
      <c r="IV48" s="111"/>
    </row>
    <row r="49" spans="1:256" x14ac:dyDescent="0.2">
      <c r="A49" s="499" t="s">
        <v>98</v>
      </c>
      <c r="B49" s="497" t="s">
        <v>99</v>
      </c>
      <c r="C49" s="53">
        <v>2</v>
      </c>
      <c r="D49" s="54">
        <v>117433</v>
      </c>
      <c r="E49" s="53"/>
      <c r="F49" s="54"/>
      <c r="G49" s="53"/>
      <c r="H49" s="53"/>
      <c r="I49" s="53">
        <v>1</v>
      </c>
      <c r="J49" s="53">
        <v>3</v>
      </c>
      <c r="K49" s="476">
        <v>117433</v>
      </c>
      <c r="L49" s="54">
        <v>0.13917626693513507</v>
      </c>
      <c r="M49" s="54">
        <v>0.28544243577545197</v>
      </c>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11"/>
      <c r="IR49" s="111"/>
      <c r="IS49" s="111"/>
      <c r="IT49" s="111"/>
      <c r="IU49" s="111"/>
      <c r="IV49" s="111"/>
    </row>
    <row r="50" spans="1:256" ht="22.5" x14ac:dyDescent="0.2">
      <c r="A50" s="498" t="s">
        <v>579</v>
      </c>
      <c r="B50" s="496" t="s">
        <v>580</v>
      </c>
      <c r="C50" s="50">
        <v>3</v>
      </c>
      <c r="D50" s="51">
        <v>115006.39999999999</v>
      </c>
      <c r="E50" s="50"/>
      <c r="F50" s="50"/>
      <c r="G50" s="50"/>
      <c r="H50" s="50"/>
      <c r="I50" s="50">
        <v>0</v>
      </c>
      <c r="J50" s="50">
        <v>3</v>
      </c>
      <c r="K50" s="51">
        <v>115006.39999999999</v>
      </c>
      <c r="L50" s="51">
        <v>0.13630037064239964</v>
      </c>
      <c r="M50" s="51">
        <v>0.28544243577545197</v>
      </c>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1"/>
      <c r="ED50" s="111"/>
      <c r="EE50" s="111"/>
      <c r="EF50" s="111"/>
      <c r="EG50" s="111"/>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1"/>
      <c r="FG50" s="111"/>
      <c r="FH50" s="111"/>
      <c r="FI50" s="111"/>
      <c r="FJ50" s="111"/>
      <c r="FK50" s="111"/>
      <c r="FL50" s="111"/>
      <c r="FM50" s="111"/>
      <c r="FN50" s="111"/>
      <c r="FO50" s="111"/>
      <c r="FP50" s="111"/>
      <c r="FQ50" s="111"/>
      <c r="FR50" s="111"/>
      <c r="FS50" s="111"/>
      <c r="FT50" s="111"/>
      <c r="FU50" s="111"/>
      <c r="FV50" s="111"/>
      <c r="FW50" s="111"/>
      <c r="FX50" s="111"/>
      <c r="FY50" s="111"/>
      <c r="FZ50" s="111"/>
      <c r="GA50" s="111"/>
      <c r="GB50" s="111"/>
      <c r="GC50" s="111"/>
      <c r="GD50" s="111"/>
      <c r="GE50" s="111"/>
      <c r="GF50" s="111"/>
      <c r="GG50" s="111"/>
      <c r="GH50" s="111"/>
      <c r="GI50" s="111"/>
      <c r="GJ50" s="111"/>
      <c r="GK50" s="111"/>
      <c r="GL50" s="111"/>
      <c r="GM50" s="111"/>
      <c r="GN50" s="111"/>
      <c r="GO50" s="111"/>
      <c r="GP50" s="111"/>
      <c r="GQ50" s="111"/>
      <c r="GR50" s="111"/>
      <c r="GS50" s="111"/>
      <c r="GT50" s="111"/>
      <c r="GU50" s="111"/>
      <c r="GV50" s="111"/>
      <c r="GW50" s="111"/>
      <c r="GX50" s="111"/>
      <c r="GY50" s="111"/>
      <c r="GZ50" s="111"/>
      <c r="HA50" s="111"/>
      <c r="HB50" s="111"/>
      <c r="HC50" s="111"/>
      <c r="HD50" s="111"/>
      <c r="HE50" s="111"/>
      <c r="HF50" s="111"/>
      <c r="HG50" s="111"/>
      <c r="HH50" s="111"/>
      <c r="HI50" s="111"/>
      <c r="HJ50" s="111"/>
      <c r="HK50" s="111"/>
      <c r="HL50" s="111"/>
      <c r="HM50" s="111"/>
      <c r="HN50" s="111"/>
      <c r="HO50" s="111"/>
      <c r="HP50" s="111"/>
      <c r="HQ50" s="111"/>
      <c r="HR50" s="111"/>
      <c r="HS50" s="111"/>
      <c r="HT50" s="111"/>
      <c r="HU50" s="111"/>
      <c r="HV50" s="111"/>
      <c r="HW50" s="111"/>
      <c r="HX50" s="111"/>
      <c r="HY50" s="111"/>
      <c r="HZ50" s="111"/>
      <c r="IA50" s="111"/>
      <c r="IB50" s="111"/>
      <c r="IC50" s="111"/>
      <c r="ID50" s="111"/>
      <c r="IE50" s="111"/>
      <c r="IF50" s="111"/>
      <c r="IG50" s="111"/>
      <c r="IH50" s="111"/>
      <c r="II50" s="111"/>
      <c r="IJ50" s="111"/>
      <c r="IK50" s="111"/>
      <c r="IL50" s="111"/>
      <c r="IM50" s="111"/>
      <c r="IN50" s="111"/>
      <c r="IO50" s="111"/>
      <c r="IP50" s="111"/>
      <c r="IQ50" s="111"/>
      <c r="IR50" s="111"/>
      <c r="IS50" s="111"/>
      <c r="IT50" s="111"/>
      <c r="IU50" s="111"/>
      <c r="IV50" s="111"/>
    </row>
    <row r="51" spans="1:256" ht="22.5" x14ac:dyDescent="0.2">
      <c r="A51" s="499" t="s">
        <v>100</v>
      </c>
      <c r="B51" s="497" t="s">
        <v>101</v>
      </c>
      <c r="C51" s="53">
        <v>5</v>
      </c>
      <c r="D51" s="54">
        <v>23943.96</v>
      </c>
      <c r="E51" s="53"/>
      <c r="F51" s="54"/>
      <c r="G51" s="53"/>
      <c r="H51" s="53"/>
      <c r="I51" s="53">
        <v>0</v>
      </c>
      <c r="J51" s="53">
        <v>5</v>
      </c>
      <c r="K51" s="476">
        <v>23943.96</v>
      </c>
      <c r="L51" s="54">
        <v>2.8377295721340651E-2</v>
      </c>
      <c r="M51" s="54">
        <v>0.47573739295908657</v>
      </c>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1"/>
      <c r="ED51" s="111"/>
      <c r="EE51" s="111"/>
      <c r="EF51" s="111"/>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11"/>
      <c r="IR51" s="111"/>
      <c r="IS51" s="111"/>
      <c r="IT51" s="111"/>
      <c r="IU51" s="111"/>
      <c r="IV51" s="111"/>
    </row>
    <row r="52" spans="1:256" ht="22.5" x14ac:dyDescent="0.2">
      <c r="A52" s="498" t="s">
        <v>104</v>
      </c>
      <c r="B52" s="496" t="s">
        <v>105</v>
      </c>
      <c r="C52" s="50">
        <v>2</v>
      </c>
      <c r="D52" s="51">
        <v>118289.1</v>
      </c>
      <c r="E52" s="50"/>
      <c r="F52" s="50"/>
      <c r="G52" s="50"/>
      <c r="H52" s="50"/>
      <c r="I52" s="50">
        <v>0</v>
      </c>
      <c r="J52" s="50">
        <v>2</v>
      </c>
      <c r="K52" s="51">
        <v>118289.1</v>
      </c>
      <c r="L52" s="51">
        <v>0.14019087783771925</v>
      </c>
      <c r="M52" s="51">
        <v>0.19029495718363462</v>
      </c>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1"/>
      <c r="ED52" s="111"/>
      <c r="EE52" s="111"/>
      <c r="EF52" s="111"/>
      <c r="EG52" s="111"/>
      <c r="EH52" s="111"/>
      <c r="EI52" s="111"/>
      <c r="EJ52" s="111"/>
      <c r="EK52" s="111"/>
      <c r="EL52" s="111"/>
      <c r="EM52" s="111"/>
      <c r="EN52" s="111"/>
      <c r="EO52" s="111"/>
      <c r="EP52" s="111"/>
      <c r="EQ52" s="111"/>
      <c r="ER52" s="111"/>
      <c r="ES52" s="111"/>
      <c r="ET52" s="111"/>
      <c r="EU52" s="111"/>
      <c r="EV52" s="111"/>
      <c r="EW52" s="111"/>
      <c r="EX52" s="111"/>
      <c r="EY52" s="111"/>
      <c r="EZ52" s="111"/>
      <c r="FA52" s="111"/>
      <c r="FB52" s="111"/>
      <c r="FC52" s="111"/>
      <c r="FD52" s="111"/>
      <c r="FE52" s="111"/>
      <c r="FF52" s="111"/>
      <c r="FG52" s="111"/>
      <c r="FH52" s="111"/>
      <c r="FI52" s="111"/>
      <c r="FJ52" s="111"/>
      <c r="FK52" s="111"/>
      <c r="FL52" s="111"/>
      <c r="FM52" s="111"/>
      <c r="FN52" s="111"/>
      <c r="FO52" s="111"/>
      <c r="FP52" s="111"/>
      <c r="FQ52" s="111"/>
      <c r="FR52" s="111"/>
      <c r="FS52" s="111"/>
      <c r="FT52" s="111"/>
      <c r="FU52" s="111"/>
      <c r="FV52" s="111"/>
      <c r="FW52" s="111"/>
      <c r="FX52" s="111"/>
      <c r="FY52" s="111"/>
      <c r="FZ52" s="111"/>
      <c r="GA52" s="111"/>
      <c r="GB52" s="111"/>
      <c r="GC52" s="111"/>
      <c r="GD52" s="111"/>
      <c r="GE52" s="111"/>
      <c r="GF52" s="111"/>
      <c r="GG52" s="111"/>
      <c r="GH52" s="111"/>
      <c r="GI52" s="111"/>
      <c r="GJ52" s="111"/>
      <c r="GK52" s="111"/>
      <c r="GL52" s="111"/>
      <c r="GM52" s="111"/>
      <c r="GN52" s="111"/>
      <c r="GO52" s="111"/>
      <c r="GP52" s="111"/>
      <c r="GQ52" s="111"/>
      <c r="GR52" s="111"/>
      <c r="GS52" s="111"/>
      <c r="GT52" s="111"/>
      <c r="GU52" s="111"/>
      <c r="GV52" s="111"/>
      <c r="GW52" s="111"/>
      <c r="GX52" s="111"/>
      <c r="GY52" s="111"/>
      <c r="GZ52" s="111"/>
      <c r="HA52" s="111"/>
      <c r="HB52" s="111"/>
      <c r="HC52" s="111"/>
      <c r="HD52" s="111"/>
      <c r="HE52" s="111"/>
      <c r="HF52" s="111"/>
      <c r="HG52" s="111"/>
      <c r="HH52" s="111"/>
      <c r="HI52" s="111"/>
      <c r="HJ52" s="111"/>
      <c r="HK52" s="111"/>
      <c r="HL52" s="111"/>
      <c r="HM52" s="111"/>
      <c r="HN52" s="111"/>
      <c r="HO52" s="111"/>
      <c r="HP52" s="111"/>
      <c r="HQ52" s="111"/>
      <c r="HR52" s="111"/>
      <c r="HS52" s="111"/>
      <c r="HT52" s="111"/>
      <c r="HU52" s="111"/>
      <c r="HV52" s="111"/>
      <c r="HW52" s="111"/>
      <c r="HX52" s="111"/>
      <c r="HY52" s="111"/>
      <c r="HZ52" s="111"/>
      <c r="IA52" s="111"/>
      <c r="IB52" s="111"/>
      <c r="IC52" s="111"/>
      <c r="ID52" s="111"/>
      <c r="IE52" s="111"/>
      <c r="IF52" s="111"/>
      <c r="IG52" s="111"/>
      <c r="IH52" s="111"/>
      <c r="II52" s="111"/>
      <c r="IJ52" s="111"/>
      <c r="IK52" s="111"/>
      <c r="IL52" s="111"/>
      <c r="IM52" s="111"/>
      <c r="IN52" s="111"/>
      <c r="IO52" s="111"/>
      <c r="IP52" s="111"/>
      <c r="IQ52" s="111"/>
      <c r="IR52" s="111"/>
      <c r="IS52" s="111"/>
      <c r="IT52" s="111"/>
      <c r="IU52" s="111"/>
      <c r="IV52" s="111"/>
    </row>
    <row r="53" spans="1:256" ht="22.5" x14ac:dyDescent="0.2">
      <c r="A53" s="499" t="s">
        <v>108</v>
      </c>
      <c r="B53" s="497" t="s">
        <v>109</v>
      </c>
      <c r="C53" s="53">
        <v>5</v>
      </c>
      <c r="D53" s="54">
        <v>283563.8</v>
      </c>
      <c r="E53" s="53"/>
      <c r="F53" s="54"/>
      <c r="G53" s="53"/>
      <c r="H53" s="53"/>
      <c r="I53" s="53">
        <v>0</v>
      </c>
      <c r="J53" s="53">
        <v>5</v>
      </c>
      <c r="K53" s="476">
        <v>283563.8</v>
      </c>
      <c r="L53" s="54">
        <v>0.33606695836724987</v>
      </c>
      <c r="M53" s="54">
        <v>0.47573739295908657</v>
      </c>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1"/>
      <c r="DZ53" s="111"/>
      <c r="EA53" s="111"/>
      <c r="EB53" s="111"/>
      <c r="EC53" s="111"/>
      <c r="ED53" s="111"/>
      <c r="EE53" s="111"/>
      <c r="EF53" s="111"/>
      <c r="EG53" s="111"/>
      <c r="EH53" s="111"/>
      <c r="EI53" s="111"/>
      <c r="EJ53" s="111"/>
      <c r="EK53" s="111"/>
      <c r="EL53" s="111"/>
      <c r="EM53" s="111"/>
      <c r="EN53" s="111"/>
      <c r="EO53" s="111"/>
      <c r="EP53" s="111"/>
      <c r="EQ53" s="111"/>
      <c r="ER53" s="111"/>
      <c r="ES53" s="111"/>
      <c r="ET53" s="111"/>
      <c r="EU53" s="111"/>
      <c r="EV53" s="111"/>
      <c r="EW53" s="111"/>
      <c r="EX53" s="111"/>
      <c r="EY53" s="111"/>
      <c r="EZ53" s="111"/>
      <c r="FA53" s="111"/>
      <c r="FB53" s="111"/>
      <c r="FC53" s="111"/>
      <c r="FD53" s="111"/>
      <c r="FE53" s="111"/>
      <c r="FF53" s="111"/>
      <c r="FG53" s="111"/>
      <c r="FH53" s="111"/>
      <c r="FI53" s="111"/>
      <c r="FJ53" s="111"/>
      <c r="FK53" s="111"/>
      <c r="FL53" s="111"/>
      <c r="FM53" s="111"/>
      <c r="FN53" s="111"/>
      <c r="FO53" s="111"/>
      <c r="FP53" s="111"/>
      <c r="FQ53" s="111"/>
      <c r="FR53" s="111"/>
      <c r="FS53" s="111"/>
      <c r="FT53" s="111"/>
      <c r="FU53" s="111"/>
      <c r="FV53" s="111"/>
      <c r="FW53" s="111"/>
      <c r="FX53" s="111"/>
      <c r="FY53" s="111"/>
      <c r="FZ53" s="111"/>
      <c r="GA53" s="111"/>
      <c r="GB53" s="111"/>
      <c r="GC53" s="111"/>
      <c r="GD53" s="111"/>
      <c r="GE53" s="111"/>
      <c r="GF53" s="111"/>
      <c r="GG53" s="111"/>
      <c r="GH53" s="111"/>
      <c r="GI53" s="111"/>
      <c r="GJ53" s="111"/>
      <c r="GK53" s="111"/>
      <c r="GL53" s="111"/>
      <c r="GM53" s="111"/>
      <c r="GN53" s="111"/>
      <c r="GO53" s="111"/>
      <c r="GP53" s="111"/>
      <c r="GQ53" s="111"/>
      <c r="GR53" s="111"/>
      <c r="GS53" s="111"/>
      <c r="GT53" s="111"/>
      <c r="GU53" s="111"/>
      <c r="GV53" s="111"/>
      <c r="GW53" s="111"/>
      <c r="GX53" s="111"/>
      <c r="GY53" s="111"/>
      <c r="GZ53" s="111"/>
      <c r="HA53" s="111"/>
      <c r="HB53" s="111"/>
      <c r="HC53" s="111"/>
      <c r="HD53" s="111"/>
      <c r="HE53" s="111"/>
      <c r="HF53" s="111"/>
      <c r="HG53" s="111"/>
      <c r="HH53" s="111"/>
      <c r="HI53" s="111"/>
      <c r="HJ53" s="111"/>
      <c r="HK53" s="111"/>
      <c r="HL53" s="111"/>
      <c r="HM53" s="111"/>
      <c r="HN53" s="111"/>
      <c r="HO53" s="111"/>
      <c r="HP53" s="111"/>
      <c r="HQ53" s="111"/>
      <c r="HR53" s="111"/>
      <c r="HS53" s="111"/>
      <c r="HT53" s="111"/>
      <c r="HU53" s="111"/>
      <c r="HV53" s="111"/>
      <c r="HW53" s="111"/>
      <c r="HX53" s="111"/>
      <c r="HY53" s="111"/>
      <c r="HZ53" s="111"/>
      <c r="IA53" s="111"/>
      <c r="IB53" s="111"/>
      <c r="IC53" s="111"/>
      <c r="ID53" s="111"/>
      <c r="IE53" s="111"/>
      <c r="IF53" s="111"/>
      <c r="IG53" s="111"/>
      <c r="IH53" s="111"/>
      <c r="II53" s="111"/>
      <c r="IJ53" s="111"/>
      <c r="IK53" s="111"/>
      <c r="IL53" s="111"/>
      <c r="IM53" s="111"/>
      <c r="IN53" s="111"/>
      <c r="IO53" s="111"/>
      <c r="IP53" s="111"/>
      <c r="IQ53" s="111"/>
      <c r="IR53" s="111"/>
      <c r="IS53" s="111"/>
      <c r="IT53" s="111"/>
      <c r="IU53" s="111"/>
      <c r="IV53" s="111"/>
    </row>
    <row r="54" spans="1:256" x14ac:dyDescent="0.2">
      <c r="A54" s="498" t="s">
        <v>618</v>
      </c>
      <c r="B54" s="496" t="s">
        <v>619</v>
      </c>
      <c r="C54" s="50">
        <v>1</v>
      </c>
      <c r="D54" s="51">
        <v>59980</v>
      </c>
      <c r="E54" s="50"/>
      <c r="F54" s="50"/>
      <c r="G54" s="50"/>
      <c r="H54" s="50"/>
      <c r="I54" s="50">
        <v>0</v>
      </c>
      <c r="J54" s="50">
        <v>1</v>
      </c>
      <c r="K54" s="51">
        <v>59980</v>
      </c>
      <c r="L54" s="51">
        <v>7.1085576377759238E-2</v>
      </c>
      <c r="M54" s="51">
        <v>9.5147478591817311E-2</v>
      </c>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1"/>
      <c r="DZ54" s="111"/>
      <c r="EA54" s="111"/>
      <c r="EB54" s="111"/>
      <c r="EC54" s="111"/>
      <c r="ED54" s="111"/>
      <c r="EE54" s="111"/>
      <c r="EF54" s="111"/>
      <c r="EG54" s="111"/>
      <c r="EH54" s="111"/>
      <c r="EI54" s="111"/>
      <c r="EJ54" s="111"/>
      <c r="EK54" s="111"/>
      <c r="EL54" s="111"/>
      <c r="EM54" s="111"/>
      <c r="EN54" s="111"/>
      <c r="EO54" s="111"/>
      <c r="EP54" s="111"/>
      <c r="EQ54" s="111"/>
      <c r="ER54" s="111"/>
      <c r="ES54" s="111"/>
      <c r="ET54" s="111"/>
      <c r="EU54" s="111"/>
      <c r="EV54" s="111"/>
      <c r="EW54" s="111"/>
      <c r="EX54" s="111"/>
      <c r="EY54" s="111"/>
      <c r="EZ54" s="111"/>
      <c r="FA54" s="111"/>
      <c r="FB54" s="111"/>
      <c r="FC54" s="111"/>
      <c r="FD54" s="111"/>
      <c r="FE54" s="111"/>
      <c r="FF54" s="111"/>
      <c r="FG54" s="111"/>
      <c r="FH54" s="111"/>
      <c r="FI54" s="111"/>
      <c r="FJ54" s="111"/>
      <c r="FK54" s="111"/>
      <c r="FL54" s="111"/>
      <c r="FM54" s="111"/>
      <c r="FN54" s="111"/>
      <c r="FO54" s="111"/>
      <c r="FP54" s="111"/>
      <c r="FQ54" s="111"/>
      <c r="FR54" s="111"/>
      <c r="FS54" s="111"/>
      <c r="FT54" s="111"/>
      <c r="FU54" s="111"/>
      <c r="FV54" s="111"/>
      <c r="FW54" s="111"/>
      <c r="FX54" s="111"/>
      <c r="FY54" s="111"/>
      <c r="FZ54" s="111"/>
      <c r="GA54" s="111"/>
      <c r="GB54" s="111"/>
      <c r="GC54" s="111"/>
      <c r="GD54" s="111"/>
      <c r="GE54" s="111"/>
      <c r="GF54" s="111"/>
      <c r="GG54" s="111"/>
      <c r="GH54" s="111"/>
      <c r="GI54" s="111"/>
      <c r="GJ54" s="111"/>
      <c r="GK54" s="111"/>
      <c r="GL54" s="111"/>
      <c r="GM54" s="111"/>
      <c r="GN54" s="111"/>
      <c r="GO54" s="111"/>
      <c r="GP54" s="111"/>
      <c r="GQ54" s="111"/>
      <c r="GR54" s="111"/>
      <c r="GS54" s="111"/>
      <c r="GT54" s="111"/>
      <c r="GU54" s="111"/>
      <c r="GV54" s="111"/>
      <c r="GW54" s="111"/>
      <c r="GX54" s="111"/>
      <c r="GY54" s="111"/>
      <c r="GZ54" s="111"/>
      <c r="HA54" s="111"/>
      <c r="HB54" s="111"/>
      <c r="HC54" s="111"/>
      <c r="HD54" s="111"/>
      <c r="HE54" s="111"/>
      <c r="HF54" s="111"/>
      <c r="HG54" s="111"/>
      <c r="HH54" s="111"/>
      <c r="HI54" s="111"/>
      <c r="HJ54" s="111"/>
      <c r="HK54" s="111"/>
      <c r="HL54" s="111"/>
      <c r="HM54" s="111"/>
      <c r="HN54" s="111"/>
      <c r="HO54" s="111"/>
      <c r="HP54" s="111"/>
      <c r="HQ54" s="111"/>
      <c r="HR54" s="111"/>
      <c r="HS54" s="111"/>
      <c r="HT54" s="111"/>
      <c r="HU54" s="111"/>
      <c r="HV54" s="111"/>
      <c r="HW54" s="111"/>
      <c r="HX54" s="111"/>
      <c r="HY54" s="111"/>
      <c r="HZ54" s="111"/>
      <c r="IA54" s="111"/>
      <c r="IB54" s="111"/>
      <c r="IC54" s="111"/>
      <c r="ID54" s="111"/>
      <c r="IE54" s="111"/>
      <c r="IF54" s="111"/>
      <c r="IG54" s="111"/>
      <c r="IH54" s="111"/>
      <c r="II54" s="111"/>
      <c r="IJ54" s="111"/>
      <c r="IK54" s="111"/>
      <c r="IL54" s="111"/>
      <c r="IM54" s="111"/>
      <c r="IN54" s="111"/>
      <c r="IO54" s="111"/>
      <c r="IP54" s="111"/>
      <c r="IQ54" s="111"/>
      <c r="IR54" s="111"/>
      <c r="IS54" s="111"/>
      <c r="IT54" s="111"/>
      <c r="IU54" s="111"/>
      <c r="IV54" s="111"/>
    </row>
    <row r="55" spans="1:256" x14ac:dyDescent="0.2">
      <c r="A55" s="499" t="s">
        <v>110</v>
      </c>
      <c r="B55" s="497" t="s">
        <v>111</v>
      </c>
      <c r="C55" s="53"/>
      <c r="D55" s="54"/>
      <c r="E55" s="53"/>
      <c r="F55" s="54"/>
      <c r="G55" s="53"/>
      <c r="H55" s="53"/>
      <c r="I55" s="53">
        <v>1</v>
      </c>
      <c r="J55" s="53">
        <v>1</v>
      </c>
      <c r="K55" s="476">
        <v>0</v>
      </c>
      <c r="L55" s="54">
        <v>0</v>
      </c>
      <c r="M55" s="54">
        <v>9.5147478591817311E-2</v>
      </c>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11"/>
      <c r="DJ55" s="111"/>
      <c r="DK55" s="111"/>
      <c r="DL55" s="111"/>
      <c r="DM55" s="111"/>
      <c r="DN55" s="111"/>
      <c r="DO55" s="111"/>
      <c r="DP55" s="111"/>
      <c r="DQ55" s="111"/>
      <c r="DR55" s="111"/>
      <c r="DS55" s="111"/>
      <c r="DT55" s="111"/>
      <c r="DU55" s="111"/>
      <c r="DV55" s="111"/>
      <c r="DW55" s="111"/>
      <c r="DX55" s="111"/>
      <c r="DY55" s="111"/>
      <c r="DZ55" s="111"/>
      <c r="EA55" s="111"/>
      <c r="EB55" s="111"/>
      <c r="EC55" s="111"/>
      <c r="ED55" s="111"/>
      <c r="EE55" s="111"/>
      <c r="EF55" s="111"/>
      <c r="EG55" s="111"/>
      <c r="EH55" s="111"/>
      <c r="EI55" s="111"/>
      <c r="EJ55" s="111"/>
      <c r="EK55" s="111"/>
      <c r="EL55" s="111"/>
      <c r="EM55" s="111"/>
      <c r="EN55" s="111"/>
      <c r="EO55" s="111"/>
      <c r="EP55" s="111"/>
      <c r="EQ55" s="111"/>
      <c r="ER55" s="111"/>
      <c r="ES55" s="111"/>
      <c r="ET55" s="111"/>
      <c r="EU55" s="111"/>
      <c r="EV55" s="111"/>
      <c r="EW55" s="111"/>
      <c r="EX55" s="111"/>
      <c r="EY55" s="111"/>
      <c r="EZ55" s="111"/>
      <c r="FA55" s="111"/>
      <c r="FB55" s="111"/>
      <c r="FC55" s="111"/>
      <c r="FD55" s="111"/>
      <c r="FE55" s="111"/>
      <c r="FF55" s="111"/>
      <c r="FG55" s="111"/>
      <c r="FH55" s="111"/>
      <c r="FI55" s="111"/>
      <c r="FJ55" s="111"/>
      <c r="FK55" s="111"/>
      <c r="FL55" s="111"/>
      <c r="FM55" s="111"/>
      <c r="FN55" s="111"/>
      <c r="FO55" s="111"/>
      <c r="FP55" s="111"/>
      <c r="FQ55" s="111"/>
      <c r="FR55" s="111"/>
      <c r="FS55" s="111"/>
      <c r="FT55" s="111"/>
      <c r="FU55" s="111"/>
      <c r="FV55" s="111"/>
      <c r="FW55" s="111"/>
      <c r="FX55" s="111"/>
      <c r="FY55" s="111"/>
      <c r="FZ55" s="111"/>
      <c r="GA55" s="111"/>
      <c r="GB55" s="111"/>
      <c r="GC55" s="111"/>
      <c r="GD55" s="111"/>
      <c r="GE55" s="111"/>
      <c r="GF55" s="111"/>
      <c r="GG55" s="111"/>
      <c r="GH55" s="111"/>
      <c r="GI55" s="111"/>
      <c r="GJ55" s="111"/>
      <c r="GK55" s="111"/>
      <c r="GL55" s="111"/>
      <c r="GM55" s="111"/>
      <c r="GN55" s="111"/>
      <c r="GO55" s="111"/>
      <c r="GP55" s="111"/>
      <c r="GQ55" s="111"/>
      <c r="GR55" s="111"/>
      <c r="GS55" s="111"/>
      <c r="GT55" s="111"/>
      <c r="GU55" s="111"/>
      <c r="GV55" s="111"/>
      <c r="GW55" s="111"/>
      <c r="GX55" s="111"/>
      <c r="GY55" s="111"/>
      <c r="GZ55" s="111"/>
      <c r="HA55" s="111"/>
      <c r="HB55" s="111"/>
      <c r="HC55" s="111"/>
      <c r="HD55" s="111"/>
      <c r="HE55" s="111"/>
      <c r="HF55" s="111"/>
      <c r="HG55" s="111"/>
      <c r="HH55" s="111"/>
      <c r="HI55" s="111"/>
      <c r="HJ55" s="111"/>
      <c r="HK55" s="111"/>
      <c r="HL55" s="111"/>
      <c r="HM55" s="111"/>
      <c r="HN55" s="111"/>
      <c r="HO55" s="111"/>
      <c r="HP55" s="111"/>
      <c r="HQ55" s="111"/>
      <c r="HR55" s="111"/>
      <c r="HS55" s="111"/>
      <c r="HT55" s="111"/>
      <c r="HU55" s="111"/>
      <c r="HV55" s="111"/>
      <c r="HW55" s="111"/>
      <c r="HX55" s="111"/>
      <c r="HY55" s="111"/>
      <c r="HZ55" s="111"/>
      <c r="IA55" s="111"/>
      <c r="IB55" s="111"/>
      <c r="IC55" s="111"/>
      <c r="ID55" s="111"/>
      <c r="IE55" s="111"/>
      <c r="IF55" s="111"/>
      <c r="IG55" s="111"/>
      <c r="IH55" s="111"/>
      <c r="II55" s="111"/>
      <c r="IJ55" s="111"/>
      <c r="IK55" s="111"/>
      <c r="IL55" s="111"/>
      <c r="IM55" s="111"/>
      <c r="IN55" s="111"/>
      <c r="IO55" s="111"/>
      <c r="IP55" s="111"/>
      <c r="IQ55" s="111"/>
      <c r="IR55" s="111"/>
      <c r="IS55" s="111"/>
      <c r="IT55" s="111"/>
      <c r="IU55" s="111"/>
      <c r="IV55" s="111"/>
    </row>
    <row r="56" spans="1:256" x14ac:dyDescent="0.2">
      <c r="A56" s="498" t="s">
        <v>112</v>
      </c>
      <c r="B56" s="496" t="s">
        <v>113</v>
      </c>
      <c r="C56" s="50">
        <v>1</v>
      </c>
      <c r="D56" s="51">
        <v>59990</v>
      </c>
      <c r="E56" s="50"/>
      <c r="F56" s="50"/>
      <c r="G56" s="50"/>
      <c r="H56" s="50"/>
      <c r="I56" s="50">
        <v>0</v>
      </c>
      <c r="J56" s="50">
        <v>1</v>
      </c>
      <c r="K56" s="51">
        <v>59990</v>
      </c>
      <c r="L56" s="51">
        <v>7.1097427924337722E-2</v>
      </c>
      <c r="M56" s="51">
        <v>9.5147478591817311E-2</v>
      </c>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11"/>
      <c r="DJ56" s="111"/>
      <c r="DK56" s="111"/>
      <c r="DL56" s="111"/>
      <c r="DM56" s="111"/>
      <c r="DN56" s="111"/>
      <c r="DO56" s="111"/>
      <c r="DP56" s="111"/>
      <c r="DQ56" s="111"/>
      <c r="DR56" s="111"/>
      <c r="DS56" s="111"/>
      <c r="DT56" s="111"/>
      <c r="DU56" s="111"/>
      <c r="DV56" s="111"/>
      <c r="DW56" s="111"/>
      <c r="DX56" s="111"/>
      <c r="DY56" s="111"/>
      <c r="DZ56" s="111"/>
      <c r="EA56" s="111"/>
      <c r="EB56" s="111"/>
      <c r="EC56" s="111"/>
      <c r="ED56" s="111"/>
      <c r="EE56" s="111"/>
      <c r="EF56" s="111"/>
      <c r="EG56" s="111"/>
      <c r="EH56" s="111"/>
      <c r="EI56" s="111"/>
      <c r="EJ56" s="111"/>
      <c r="EK56" s="111"/>
      <c r="EL56" s="111"/>
      <c r="EM56" s="111"/>
      <c r="EN56" s="111"/>
      <c r="EO56" s="111"/>
      <c r="EP56" s="111"/>
      <c r="EQ56" s="111"/>
      <c r="ER56" s="111"/>
      <c r="ES56" s="111"/>
      <c r="ET56" s="111"/>
      <c r="EU56" s="111"/>
      <c r="EV56" s="111"/>
      <c r="EW56" s="111"/>
      <c r="EX56" s="111"/>
      <c r="EY56" s="111"/>
      <c r="EZ56" s="111"/>
      <c r="FA56" s="111"/>
      <c r="FB56" s="111"/>
      <c r="FC56" s="111"/>
      <c r="FD56" s="111"/>
      <c r="FE56" s="111"/>
      <c r="FF56" s="111"/>
      <c r="FG56" s="111"/>
      <c r="FH56" s="111"/>
      <c r="FI56" s="111"/>
      <c r="FJ56" s="111"/>
      <c r="FK56" s="111"/>
      <c r="FL56" s="111"/>
      <c r="FM56" s="111"/>
      <c r="FN56" s="111"/>
      <c r="FO56" s="111"/>
      <c r="FP56" s="111"/>
      <c r="FQ56" s="111"/>
      <c r="FR56" s="111"/>
      <c r="FS56" s="111"/>
      <c r="FT56" s="111"/>
      <c r="FU56" s="111"/>
      <c r="FV56" s="111"/>
      <c r="FW56" s="111"/>
      <c r="FX56" s="111"/>
      <c r="FY56" s="111"/>
      <c r="FZ56" s="111"/>
      <c r="GA56" s="111"/>
      <c r="GB56" s="111"/>
      <c r="GC56" s="111"/>
      <c r="GD56" s="111"/>
      <c r="GE56" s="111"/>
      <c r="GF56" s="111"/>
      <c r="GG56" s="111"/>
      <c r="GH56" s="111"/>
      <c r="GI56" s="111"/>
      <c r="GJ56" s="111"/>
      <c r="GK56" s="111"/>
      <c r="GL56" s="111"/>
      <c r="GM56" s="111"/>
      <c r="GN56" s="111"/>
      <c r="GO56" s="111"/>
      <c r="GP56" s="111"/>
      <c r="GQ56" s="111"/>
      <c r="GR56" s="111"/>
      <c r="GS56" s="111"/>
      <c r="GT56" s="111"/>
      <c r="GU56" s="111"/>
      <c r="GV56" s="111"/>
      <c r="GW56" s="111"/>
      <c r="GX56" s="111"/>
      <c r="GY56" s="111"/>
      <c r="GZ56" s="111"/>
      <c r="HA56" s="111"/>
      <c r="HB56" s="111"/>
      <c r="HC56" s="111"/>
      <c r="HD56" s="111"/>
      <c r="HE56" s="111"/>
      <c r="HF56" s="111"/>
      <c r="HG56" s="111"/>
      <c r="HH56" s="111"/>
      <c r="HI56" s="111"/>
      <c r="HJ56" s="111"/>
      <c r="HK56" s="111"/>
      <c r="HL56" s="111"/>
      <c r="HM56" s="111"/>
      <c r="HN56" s="111"/>
      <c r="HO56" s="111"/>
      <c r="HP56" s="111"/>
      <c r="HQ56" s="111"/>
      <c r="HR56" s="111"/>
      <c r="HS56" s="111"/>
      <c r="HT56" s="111"/>
      <c r="HU56" s="111"/>
      <c r="HV56" s="111"/>
      <c r="HW56" s="111"/>
      <c r="HX56" s="111"/>
      <c r="HY56" s="111"/>
      <c r="HZ56" s="111"/>
      <c r="IA56" s="111"/>
      <c r="IB56" s="111"/>
      <c r="IC56" s="111"/>
      <c r="ID56" s="111"/>
      <c r="IE56" s="111"/>
      <c r="IF56" s="111"/>
      <c r="IG56" s="111"/>
      <c r="IH56" s="111"/>
      <c r="II56" s="111"/>
      <c r="IJ56" s="111"/>
      <c r="IK56" s="111"/>
      <c r="IL56" s="111"/>
      <c r="IM56" s="111"/>
      <c r="IN56" s="111"/>
      <c r="IO56" s="111"/>
      <c r="IP56" s="111"/>
      <c r="IQ56" s="111"/>
      <c r="IR56" s="111"/>
      <c r="IS56" s="111"/>
      <c r="IT56" s="111"/>
      <c r="IU56" s="111"/>
      <c r="IV56" s="111"/>
    </row>
    <row r="57" spans="1:256" ht="22.5" x14ac:dyDescent="0.2">
      <c r="A57" s="499" t="s">
        <v>114</v>
      </c>
      <c r="B57" s="497" t="s">
        <v>115</v>
      </c>
      <c r="C57" s="53">
        <v>1</v>
      </c>
      <c r="D57" s="54">
        <v>59760</v>
      </c>
      <c r="E57" s="53"/>
      <c r="F57" s="54"/>
      <c r="G57" s="53"/>
      <c r="H57" s="53"/>
      <c r="I57" s="53">
        <v>0</v>
      </c>
      <c r="J57" s="53">
        <v>1</v>
      </c>
      <c r="K57" s="476">
        <v>59760</v>
      </c>
      <c r="L57" s="54">
        <v>7.0824842353032547E-2</v>
      </c>
      <c r="M57" s="54">
        <v>9.5147478591817311E-2</v>
      </c>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c r="DB57" s="111"/>
      <c r="DC57" s="111"/>
      <c r="DD57" s="111"/>
      <c r="DE57" s="111"/>
      <c r="DF57" s="111"/>
      <c r="DG57" s="111"/>
      <c r="DH57" s="111"/>
      <c r="DI57" s="111"/>
      <c r="DJ57" s="111"/>
      <c r="DK57" s="111"/>
      <c r="DL57" s="111"/>
      <c r="DM57" s="111"/>
      <c r="DN57" s="111"/>
      <c r="DO57" s="111"/>
      <c r="DP57" s="111"/>
      <c r="DQ57" s="111"/>
      <c r="DR57" s="111"/>
      <c r="DS57" s="111"/>
      <c r="DT57" s="111"/>
      <c r="DU57" s="111"/>
      <c r="DV57" s="111"/>
      <c r="DW57" s="111"/>
      <c r="DX57" s="111"/>
      <c r="DY57" s="111"/>
      <c r="DZ57" s="111"/>
      <c r="EA57" s="111"/>
      <c r="EB57" s="111"/>
      <c r="EC57" s="111"/>
      <c r="ED57" s="111"/>
      <c r="EE57" s="111"/>
      <c r="EF57" s="111"/>
      <c r="EG57" s="111"/>
      <c r="EH57" s="111"/>
      <c r="EI57" s="111"/>
      <c r="EJ57" s="111"/>
      <c r="EK57" s="111"/>
      <c r="EL57" s="111"/>
      <c r="EM57" s="111"/>
      <c r="EN57" s="111"/>
      <c r="EO57" s="111"/>
      <c r="EP57" s="111"/>
      <c r="EQ57" s="111"/>
      <c r="ER57" s="111"/>
      <c r="ES57" s="111"/>
      <c r="ET57" s="111"/>
      <c r="EU57" s="111"/>
      <c r="EV57" s="111"/>
      <c r="EW57" s="111"/>
      <c r="EX57" s="111"/>
      <c r="EY57" s="111"/>
      <c r="EZ57" s="111"/>
      <c r="FA57" s="111"/>
      <c r="FB57" s="111"/>
      <c r="FC57" s="111"/>
      <c r="FD57" s="111"/>
      <c r="FE57" s="111"/>
      <c r="FF57" s="111"/>
      <c r="FG57" s="111"/>
      <c r="FH57" s="111"/>
      <c r="FI57" s="111"/>
      <c r="FJ57" s="111"/>
      <c r="FK57" s="111"/>
      <c r="FL57" s="111"/>
      <c r="FM57" s="111"/>
      <c r="FN57" s="111"/>
      <c r="FO57" s="111"/>
      <c r="FP57" s="111"/>
      <c r="FQ57" s="111"/>
      <c r="FR57" s="111"/>
      <c r="FS57" s="111"/>
      <c r="FT57" s="111"/>
      <c r="FU57" s="111"/>
      <c r="FV57" s="111"/>
      <c r="FW57" s="111"/>
      <c r="FX57" s="111"/>
      <c r="FY57" s="111"/>
      <c r="FZ57" s="111"/>
      <c r="GA57" s="111"/>
      <c r="GB57" s="111"/>
      <c r="GC57" s="111"/>
      <c r="GD57" s="111"/>
      <c r="GE57" s="111"/>
      <c r="GF57" s="111"/>
      <c r="GG57" s="111"/>
      <c r="GH57" s="111"/>
      <c r="GI57" s="111"/>
      <c r="GJ57" s="111"/>
      <c r="GK57" s="111"/>
      <c r="GL57" s="111"/>
      <c r="GM57" s="111"/>
      <c r="GN57" s="111"/>
      <c r="GO57" s="111"/>
      <c r="GP57" s="111"/>
      <c r="GQ57" s="111"/>
      <c r="GR57" s="111"/>
      <c r="GS57" s="111"/>
      <c r="GT57" s="111"/>
      <c r="GU57" s="111"/>
      <c r="GV57" s="111"/>
      <c r="GW57" s="111"/>
      <c r="GX57" s="111"/>
      <c r="GY57" s="111"/>
      <c r="GZ57" s="111"/>
      <c r="HA57" s="111"/>
      <c r="HB57" s="111"/>
      <c r="HC57" s="111"/>
      <c r="HD57" s="111"/>
      <c r="HE57" s="111"/>
      <c r="HF57" s="111"/>
      <c r="HG57" s="111"/>
      <c r="HH57" s="111"/>
      <c r="HI57" s="111"/>
      <c r="HJ57" s="111"/>
      <c r="HK57" s="111"/>
      <c r="HL57" s="111"/>
      <c r="HM57" s="111"/>
      <c r="HN57" s="111"/>
      <c r="HO57" s="111"/>
      <c r="HP57" s="111"/>
      <c r="HQ57" s="111"/>
      <c r="HR57" s="111"/>
      <c r="HS57" s="111"/>
      <c r="HT57" s="111"/>
      <c r="HU57" s="111"/>
      <c r="HV57" s="111"/>
      <c r="HW57" s="111"/>
      <c r="HX57" s="111"/>
      <c r="HY57" s="111"/>
      <c r="HZ57" s="111"/>
      <c r="IA57" s="111"/>
      <c r="IB57" s="111"/>
      <c r="IC57" s="111"/>
      <c r="ID57" s="111"/>
      <c r="IE57" s="111"/>
      <c r="IF57" s="111"/>
      <c r="IG57" s="111"/>
      <c r="IH57" s="111"/>
      <c r="II57" s="111"/>
      <c r="IJ57" s="111"/>
      <c r="IK57" s="111"/>
      <c r="IL57" s="111"/>
      <c r="IM57" s="111"/>
      <c r="IN57" s="111"/>
      <c r="IO57" s="111"/>
      <c r="IP57" s="111"/>
      <c r="IQ57" s="111"/>
      <c r="IR57" s="111"/>
      <c r="IS57" s="111"/>
      <c r="IT57" s="111"/>
      <c r="IU57" s="111"/>
      <c r="IV57" s="111"/>
    </row>
    <row r="58" spans="1:256" x14ac:dyDescent="0.2">
      <c r="A58" s="498" t="s">
        <v>591</v>
      </c>
      <c r="B58" s="496" t="s">
        <v>592</v>
      </c>
      <c r="C58" s="50">
        <v>1</v>
      </c>
      <c r="D58" s="51">
        <v>54018</v>
      </c>
      <c r="E58" s="50"/>
      <c r="F58" s="50"/>
      <c r="G58" s="50"/>
      <c r="H58" s="50"/>
      <c r="I58" s="50">
        <v>0</v>
      </c>
      <c r="J58" s="50">
        <v>1</v>
      </c>
      <c r="K58" s="51">
        <v>54018</v>
      </c>
      <c r="L58" s="51">
        <v>6.4019684307665872E-2</v>
      </c>
      <c r="M58" s="51">
        <v>9.5147478591817311E-2</v>
      </c>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c r="EO58" s="111"/>
      <c r="EP58" s="111"/>
      <c r="EQ58" s="111"/>
      <c r="ER58" s="111"/>
      <c r="ES58" s="111"/>
      <c r="ET58" s="111"/>
      <c r="EU58" s="111"/>
      <c r="EV58" s="111"/>
      <c r="EW58" s="111"/>
      <c r="EX58" s="111"/>
      <c r="EY58" s="111"/>
      <c r="EZ58" s="111"/>
      <c r="FA58" s="111"/>
      <c r="FB58" s="111"/>
      <c r="FC58" s="111"/>
      <c r="FD58" s="111"/>
      <c r="FE58" s="111"/>
      <c r="FF58" s="111"/>
      <c r="FG58" s="111"/>
      <c r="FH58" s="111"/>
      <c r="FI58" s="111"/>
      <c r="FJ58" s="111"/>
      <c r="FK58" s="111"/>
      <c r="FL58" s="111"/>
      <c r="FM58" s="111"/>
      <c r="FN58" s="111"/>
      <c r="FO58" s="111"/>
      <c r="FP58" s="111"/>
      <c r="FQ58" s="111"/>
      <c r="FR58" s="111"/>
      <c r="FS58" s="111"/>
      <c r="FT58" s="111"/>
      <c r="FU58" s="111"/>
      <c r="FV58" s="111"/>
      <c r="FW58" s="111"/>
      <c r="FX58" s="111"/>
      <c r="FY58" s="111"/>
      <c r="FZ58" s="111"/>
      <c r="GA58" s="111"/>
      <c r="GB58" s="111"/>
      <c r="GC58" s="111"/>
      <c r="GD58" s="111"/>
      <c r="GE58" s="111"/>
      <c r="GF58" s="111"/>
      <c r="GG58" s="111"/>
      <c r="GH58" s="111"/>
      <c r="GI58" s="111"/>
      <c r="GJ58" s="111"/>
      <c r="GK58" s="111"/>
      <c r="GL58" s="111"/>
      <c r="GM58" s="111"/>
      <c r="GN58" s="111"/>
      <c r="GO58" s="111"/>
      <c r="GP58" s="111"/>
      <c r="GQ58" s="111"/>
      <c r="GR58" s="111"/>
      <c r="GS58" s="111"/>
      <c r="GT58" s="111"/>
      <c r="GU58" s="111"/>
      <c r="GV58" s="111"/>
      <c r="GW58" s="111"/>
      <c r="GX58" s="111"/>
      <c r="GY58" s="111"/>
      <c r="GZ58" s="111"/>
      <c r="HA58" s="111"/>
      <c r="HB58" s="111"/>
      <c r="HC58" s="111"/>
      <c r="HD58" s="111"/>
      <c r="HE58" s="111"/>
      <c r="HF58" s="111"/>
      <c r="HG58" s="111"/>
      <c r="HH58" s="111"/>
      <c r="HI58" s="111"/>
      <c r="HJ58" s="111"/>
      <c r="HK58" s="111"/>
      <c r="HL58" s="111"/>
      <c r="HM58" s="111"/>
      <c r="HN58" s="111"/>
      <c r="HO58" s="111"/>
      <c r="HP58" s="111"/>
      <c r="HQ58" s="111"/>
      <c r="HR58" s="111"/>
      <c r="HS58" s="111"/>
      <c r="HT58" s="111"/>
      <c r="HU58" s="111"/>
      <c r="HV58" s="111"/>
      <c r="HW58" s="111"/>
      <c r="HX58" s="111"/>
      <c r="HY58" s="111"/>
      <c r="HZ58" s="111"/>
      <c r="IA58" s="111"/>
      <c r="IB58" s="111"/>
      <c r="IC58" s="111"/>
      <c r="ID58" s="111"/>
      <c r="IE58" s="111"/>
      <c r="IF58" s="111"/>
      <c r="IG58" s="111"/>
      <c r="IH58" s="111"/>
      <c r="II58" s="111"/>
      <c r="IJ58" s="111"/>
      <c r="IK58" s="111"/>
      <c r="IL58" s="111"/>
      <c r="IM58" s="111"/>
      <c r="IN58" s="111"/>
      <c r="IO58" s="111"/>
      <c r="IP58" s="111"/>
      <c r="IQ58" s="111"/>
      <c r="IR58" s="111"/>
      <c r="IS58" s="111"/>
      <c r="IT58" s="111"/>
      <c r="IU58" s="111"/>
      <c r="IV58" s="111"/>
    </row>
    <row r="59" spans="1:256" x14ac:dyDescent="0.2">
      <c r="A59" s="499" t="s">
        <v>648</v>
      </c>
      <c r="B59" s="497" t="s">
        <v>649</v>
      </c>
      <c r="C59" s="53">
        <v>1</v>
      </c>
      <c r="D59" s="54">
        <v>57430</v>
      </c>
      <c r="E59" s="53"/>
      <c r="F59" s="54"/>
      <c r="G59" s="53"/>
      <c r="H59" s="53"/>
      <c r="I59" s="53">
        <v>0</v>
      </c>
      <c r="J59" s="53">
        <v>1</v>
      </c>
      <c r="K59" s="476">
        <v>57430</v>
      </c>
      <c r="L59" s="54">
        <v>6.8063432000245297E-2</v>
      </c>
      <c r="M59" s="54">
        <v>9.5147478591817311E-2</v>
      </c>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c r="EO59" s="111"/>
      <c r="EP59" s="111"/>
      <c r="EQ59" s="111"/>
      <c r="ER59" s="111"/>
      <c r="ES59" s="111"/>
      <c r="ET59" s="111"/>
      <c r="EU59" s="111"/>
      <c r="EV59" s="111"/>
      <c r="EW59" s="111"/>
      <c r="EX59" s="111"/>
      <c r="EY59" s="111"/>
      <c r="EZ59" s="111"/>
      <c r="FA59" s="111"/>
      <c r="FB59" s="111"/>
      <c r="FC59" s="111"/>
      <c r="FD59" s="111"/>
      <c r="FE59" s="111"/>
      <c r="FF59" s="111"/>
      <c r="FG59" s="111"/>
      <c r="FH59" s="111"/>
      <c r="FI59" s="111"/>
      <c r="FJ59" s="111"/>
      <c r="FK59" s="111"/>
      <c r="FL59" s="111"/>
      <c r="FM59" s="111"/>
      <c r="FN59" s="111"/>
      <c r="FO59" s="111"/>
      <c r="FP59" s="111"/>
      <c r="FQ59" s="111"/>
      <c r="FR59" s="111"/>
      <c r="FS59" s="111"/>
      <c r="FT59" s="111"/>
      <c r="FU59" s="111"/>
      <c r="FV59" s="111"/>
      <c r="FW59" s="111"/>
      <c r="FX59" s="111"/>
      <c r="FY59" s="111"/>
      <c r="FZ59" s="111"/>
      <c r="GA59" s="111"/>
      <c r="GB59" s="111"/>
      <c r="GC59" s="111"/>
      <c r="GD59" s="111"/>
      <c r="GE59" s="111"/>
      <c r="GF59" s="111"/>
      <c r="GG59" s="111"/>
      <c r="GH59" s="111"/>
      <c r="GI59" s="111"/>
      <c r="GJ59" s="111"/>
      <c r="GK59" s="111"/>
      <c r="GL59" s="111"/>
      <c r="GM59" s="111"/>
      <c r="GN59" s="111"/>
      <c r="GO59" s="111"/>
      <c r="GP59" s="111"/>
      <c r="GQ59" s="111"/>
      <c r="GR59" s="111"/>
      <c r="GS59" s="111"/>
      <c r="GT59" s="111"/>
      <c r="GU59" s="111"/>
      <c r="GV59" s="111"/>
      <c r="GW59" s="111"/>
      <c r="GX59" s="111"/>
      <c r="GY59" s="111"/>
      <c r="GZ59" s="111"/>
      <c r="HA59" s="111"/>
      <c r="HB59" s="111"/>
      <c r="HC59" s="111"/>
      <c r="HD59" s="111"/>
      <c r="HE59" s="111"/>
      <c r="HF59" s="111"/>
      <c r="HG59" s="111"/>
      <c r="HH59" s="111"/>
      <c r="HI59" s="111"/>
      <c r="HJ59" s="111"/>
      <c r="HK59" s="111"/>
      <c r="HL59" s="111"/>
      <c r="HM59" s="111"/>
      <c r="HN59" s="111"/>
      <c r="HO59" s="111"/>
      <c r="HP59" s="111"/>
      <c r="HQ59" s="111"/>
      <c r="HR59" s="111"/>
      <c r="HS59" s="111"/>
      <c r="HT59" s="111"/>
      <c r="HU59" s="111"/>
      <c r="HV59" s="111"/>
      <c r="HW59" s="111"/>
      <c r="HX59" s="111"/>
      <c r="HY59" s="111"/>
      <c r="HZ59" s="111"/>
      <c r="IA59" s="111"/>
      <c r="IB59" s="111"/>
      <c r="IC59" s="111"/>
      <c r="ID59" s="111"/>
      <c r="IE59" s="111"/>
      <c r="IF59" s="111"/>
      <c r="IG59" s="111"/>
      <c r="IH59" s="111"/>
      <c r="II59" s="111"/>
      <c r="IJ59" s="111"/>
      <c r="IK59" s="111"/>
      <c r="IL59" s="111"/>
      <c r="IM59" s="111"/>
      <c r="IN59" s="111"/>
      <c r="IO59" s="111"/>
      <c r="IP59" s="111"/>
      <c r="IQ59" s="111"/>
      <c r="IR59" s="111"/>
      <c r="IS59" s="111"/>
      <c r="IT59" s="111"/>
      <c r="IU59" s="111"/>
      <c r="IV59" s="111"/>
    </row>
    <row r="60" spans="1:256" ht="45" x14ac:dyDescent="0.2">
      <c r="A60" s="498" t="s">
        <v>118</v>
      </c>
      <c r="B60" s="496" t="s">
        <v>119</v>
      </c>
      <c r="C60" s="50">
        <v>7</v>
      </c>
      <c r="D60" s="51">
        <v>365867</v>
      </c>
      <c r="E60" s="50"/>
      <c r="F60" s="50"/>
      <c r="G60" s="50"/>
      <c r="H60" s="50"/>
      <c r="I60" s="50">
        <v>0</v>
      </c>
      <c r="J60" s="50">
        <v>7</v>
      </c>
      <c r="K60" s="51">
        <v>365867</v>
      </c>
      <c r="L60" s="51">
        <v>0.43360897920309505</v>
      </c>
      <c r="M60" s="51">
        <v>0.66603235014272122</v>
      </c>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111"/>
      <c r="DZ60" s="111"/>
      <c r="EA60" s="111"/>
      <c r="EB60" s="111"/>
      <c r="EC60" s="111"/>
      <c r="ED60" s="111"/>
      <c r="EE60" s="111"/>
      <c r="EF60" s="111"/>
      <c r="EG60" s="111"/>
      <c r="EH60" s="111"/>
      <c r="EI60" s="111"/>
      <c r="EJ60" s="111"/>
      <c r="EK60" s="111"/>
      <c r="EL60" s="111"/>
      <c r="EM60" s="111"/>
      <c r="EN60" s="111"/>
      <c r="EO60" s="111"/>
      <c r="EP60" s="111"/>
      <c r="EQ60" s="111"/>
      <c r="ER60" s="111"/>
      <c r="ES60" s="111"/>
      <c r="ET60" s="111"/>
      <c r="EU60" s="111"/>
      <c r="EV60" s="111"/>
      <c r="EW60" s="111"/>
      <c r="EX60" s="111"/>
      <c r="EY60" s="111"/>
      <c r="EZ60" s="111"/>
      <c r="FA60" s="111"/>
      <c r="FB60" s="111"/>
      <c r="FC60" s="111"/>
      <c r="FD60" s="111"/>
      <c r="FE60" s="111"/>
      <c r="FF60" s="111"/>
      <c r="FG60" s="111"/>
      <c r="FH60" s="111"/>
      <c r="FI60" s="111"/>
      <c r="FJ60" s="111"/>
      <c r="FK60" s="111"/>
      <c r="FL60" s="111"/>
      <c r="FM60" s="111"/>
      <c r="FN60" s="111"/>
      <c r="FO60" s="111"/>
      <c r="FP60" s="111"/>
      <c r="FQ60" s="111"/>
      <c r="FR60" s="111"/>
      <c r="FS60" s="111"/>
      <c r="FT60" s="111"/>
      <c r="FU60" s="111"/>
      <c r="FV60" s="111"/>
      <c r="FW60" s="111"/>
      <c r="FX60" s="111"/>
      <c r="FY60" s="111"/>
      <c r="FZ60" s="111"/>
      <c r="GA60" s="111"/>
      <c r="GB60" s="111"/>
      <c r="GC60" s="111"/>
      <c r="GD60" s="111"/>
      <c r="GE60" s="111"/>
      <c r="GF60" s="111"/>
      <c r="GG60" s="111"/>
      <c r="GH60" s="111"/>
      <c r="GI60" s="111"/>
      <c r="GJ60" s="111"/>
      <c r="GK60" s="111"/>
      <c r="GL60" s="111"/>
      <c r="GM60" s="111"/>
      <c r="GN60" s="111"/>
      <c r="GO60" s="111"/>
      <c r="GP60" s="111"/>
      <c r="GQ60" s="111"/>
      <c r="GR60" s="111"/>
      <c r="GS60" s="111"/>
      <c r="GT60" s="111"/>
      <c r="GU60" s="111"/>
      <c r="GV60" s="111"/>
      <c r="GW60" s="111"/>
      <c r="GX60" s="111"/>
      <c r="GY60" s="111"/>
      <c r="GZ60" s="111"/>
      <c r="HA60" s="111"/>
      <c r="HB60" s="111"/>
      <c r="HC60" s="111"/>
      <c r="HD60" s="111"/>
      <c r="HE60" s="111"/>
      <c r="HF60" s="111"/>
      <c r="HG60" s="111"/>
      <c r="HH60" s="111"/>
      <c r="HI60" s="111"/>
      <c r="HJ60" s="111"/>
      <c r="HK60" s="111"/>
      <c r="HL60" s="111"/>
      <c r="HM60" s="111"/>
      <c r="HN60" s="111"/>
      <c r="HO60" s="111"/>
      <c r="HP60" s="111"/>
      <c r="HQ60" s="111"/>
      <c r="HR60" s="111"/>
      <c r="HS60" s="111"/>
      <c r="HT60" s="111"/>
      <c r="HU60" s="111"/>
      <c r="HV60" s="111"/>
      <c r="HW60" s="111"/>
      <c r="HX60" s="111"/>
      <c r="HY60" s="111"/>
      <c r="HZ60" s="111"/>
      <c r="IA60" s="111"/>
      <c r="IB60" s="111"/>
      <c r="IC60" s="111"/>
      <c r="ID60" s="111"/>
      <c r="IE60" s="111"/>
      <c r="IF60" s="111"/>
      <c r="IG60" s="111"/>
      <c r="IH60" s="111"/>
      <c r="II60" s="111"/>
      <c r="IJ60" s="111"/>
      <c r="IK60" s="111"/>
      <c r="IL60" s="111"/>
      <c r="IM60" s="111"/>
      <c r="IN60" s="111"/>
      <c r="IO60" s="111"/>
      <c r="IP60" s="111"/>
      <c r="IQ60" s="111"/>
      <c r="IR60" s="111"/>
      <c r="IS60" s="111"/>
      <c r="IT60" s="111"/>
      <c r="IU60" s="111"/>
      <c r="IV60" s="111"/>
    </row>
    <row r="61" spans="1:256" x14ac:dyDescent="0.2">
      <c r="A61" s="499" t="s">
        <v>120</v>
      </c>
      <c r="B61" s="497" t="s">
        <v>121</v>
      </c>
      <c r="C61" s="53">
        <v>18</v>
      </c>
      <c r="D61" s="54">
        <v>964008.8</v>
      </c>
      <c r="E61" s="53"/>
      <c r="F61" s="54"/>
      <c r="G61" s="53">
        <v>1</v>
      </c>
      <c r="H61" s="53">
        <v>-59160</v>
      </c>
      <c r="I61" s="53">
        <v>2</v>
      </c>
      <c r="J61" s="53">
        <v>21</v>
      </c>
      <c r="K61" s="476">
        <v>904848.8</v>
      </c>
      <c r="L61" s="54">
        <v>1.0723857699687196</v>
      </c>
      <c r="M61" s="54">
        <v>1.9980970504281637</v>
      </c>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row>
    <row r="62" spans="1:256" x14ac:dyDescent="0.2">
      <c r="A62" s="498" t="s">
        <v>122</v>
      </c>
      <c r="B62" s="496" t="s">
        <v>123</v>
      </c>
      <c r="C62" s="50">
        <v>3</v>
      </c>
      <c r="D62" s="51">
        <v>179500</v>
      </c>
      <c r="E62" s="50"/>
      <c r="F62" s="50"/>
      <c r="G62" s="50"/>
      <c r="H62" s="50"/>
      <c r="I62" s="50">
        <v>1</v>
      </c>
      <c r="J62" s="50">
        <v>4</v>
      </c>
      <c r="K62" s="51">
        <v>179500</v>
      </c>
      <c r="L62" s="51">
        <v>0.21273526108382435</v>
      </c>
      <c r="M62" s="51">
        <v>0.38058991436726924</v>
      </c>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row>
    <row r="63" spans="1:256" x14ac:dyDescent="0.2">
      <c r="A63" s="499" t="s">
        <v>126</v>
      </c>
      <c r="B63" s="497" t="s">
        <v>127</v>
      </c>
      <c r="C63" s="53">
        <v>5</v>
      </c>
      <c r="D63" s="54">
        <v>280196</v>
      </c>
      <c r="E63" s="53"/>
      <c r="F63" s="54"/>
      <c r="G63" s="53"/>
      <c r="H63" s="53"/>
      <c r="I63" s="53">
        <v>2</v>
      </c>
      <c r="J63" s="53">
        <v>7</v>
      </c>
      <c r="K63" s="476">
        <v>280196</v>
      </c>
      <c r="L63" s="54">
        <v>0.3320755945105473</v>
      </c>
      <c r="M63" s="54">
        <v>0.66603235014272122</v>
      </c>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row>
    <row r="64" spans="1:256" x14ac:dyDescent="0.2">
      <c r="A64" s="498" t="s">
        <v>128</v>
      </c>
      <c r="B64" s="496" t="s">
        <v>129</v>
      </c>
      <c r="C64" s="50">
        <v>3</v>
      </c>
      <c r="D64" s="51">
        <v>104185</v>
      </c>
      <c r="E64" s="50"/>
      <c r="F64" s="50"/>
      <c r="G64" s="50"/>
      <c r="H64" s="50"/>
      <c r="I64" s="50">
        <v>0</v>
      </c>
      <c r="J64" s="50">
        <v>3</v>
      </c>
      <c r="K64" s="51">
        <v>104185</v>
      </c>
      <c r="L64" s="51">
        <v>0.12347533802795677</v>
      </c>
      <c r="M64" s="51">
        <v>0.28544243577545197</v>
      </c>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c r="EA64" s="111"/>
      <c r="EB64" s="111"/>
      <c r="EC64" s="111"/>
      <c r="ED64" s="111"/>
      <c r="EE64" s="111"/>
      <c r="EF64" s="111"/>
      <c r="EG64" s="111"/>
      <c r="EH64" s="111"/>
      <c r="EI64" s="111"/>
      <c r="EJ64" s="111"/>
      <c r="EK64" s="111"/>
      <c r="EL64" s="111"/>
      <c r="EM64" s="111"/>
      <c r="EN64" s="111"/>
      <c r="EO64" s="111"/>
      <c r="EP64" s="111"/>
      <c r="EQ64" s="111"/>
      <c r="ER64" s="111"/>
      <c r="ES64" s="111"/>
      <c r="ET64" s="111"/>
      <c r="EU64" s="111"/>
      <c r="EV64" s="111"/>
      <c r="EW64" s="111"/>
      <c r="EX64" s="111"/>
      <c r="EY64" s="111"/>
      <c r="EZ64" s="111"/>
      <c r="FA64" s="111"/>
      <c r="FB64" s="111"/>
      <c r="FC64" s="111"/>
      <c r="FD64" s="111"/>
      <c r="FE64" s="111"/>
      <c r="FF64" s="111"/>
      <c r="FG64" s="111"/>
      <c r="FH64" s="111"/>
      <c r="FI64" s="111"/>
      <c r="FJ64" s="111"/>
      <c r="FK64" s="111"/>
      <c r="FL64" s="111"/>
      <c r="FM64" s="111"/>
      <c r="FN64" s="111"/>
      <c r="FO64" s="111"/>
      <c r="FP64" s="111"/>
      <c r="FQ64" s="111"/>
      <c r="FR64" s="111"/>
      <c r="FS64" s="111"/>
      <c r="FT64" s="111"/>
      <c r="FU64" s="111"/>
      <c r="FV64" s="111"/>
      <c r="FW64" s="111"/>
      <c r="FX64" s="111"/>
      <c r="FY64" s="111"/>
      <c r="FZ64" s="111"/>
      <c r="GA64" s="111"/>
      <c r="GB64" s="111"/>
      <c r="GC64" s="111"/>
      <c r="GD64" s="111"/>
      <c r="GE64" s="111"/>
      <c r="GF64" s="111"/>
      <c r="GG64" s="111"/>
      <c r="GH64" s="111"/>
      <c r="GI64" s="111"/>
      <c r="GJ64" s="111"/>
      <c r="GK64" s="111"/>
      <c r="GL64" s="111"/>
      <c r="GM64" s="111"/>
      <c r="GN64" s="111"/>
      <c r="GO64" s="111"/>
      <c r="GP64" s="111"/>
      <c r="GQ64" s="111"/>
      <c r="GR64" s="111"/>
      <c r="GS64" s="111"/>
      <c r="GT64" s="111"/>
      <c r="GU64" s="111"/>
      <c r="GV64" s="111"/>
      <c r="GW64" s="111"/>
      <c r="GX64" s="111"/>
      <c r="GY64" s="111"/>
      <c r="GZ64" s="111"/>
      <c r="HA64" s="111"/>
      <c r="HB64" s="111"/>
      <c r="HC64" s="111"/>
      <c r="HD64" s="111"/>
      <c r="HE64" s="111"/>
      <c r="HF64" s="111"/>
      <c r="HG64" s="111"/>
      <c r="HH64" s="111"/>
      <c r="HI64" s="111"/>
      <c r="HJ64" s="111"/>
      <c r="HK64" s="111"/>
      <c r="HL64" s="111"/>
      <c r="HM64" s="111"/>
      <c r="HN64" s="111"/>
      <c r="HO64" s="111"/>
      <c r="HP64" s="111"/>
      <c r="HQ64" s="111"/>
      <c r="HR64" s="111"/>
      <c r="HS64" s="111"/>
      <c r="HT64" s="111"/>
      <c r="HU64" s="111"/>
      <c r="HV64" s="111"/>
      <c r="HW64" s="111"/>
      <c r="HX64" s="111"/>
      <c r="HY64" s="111"/>
      <c r="HZ64" s="111"/>
      <c r="IA64" s="111"/>
      <c r="IB64" s="111"/>
      <c r="IC64" s="111"/>
      <c r="ID64" s="111"/>
      <c r="IE64" s="111"/>
      <c r="IF64" s="111"/>
      <c r="IG64" s="111"/>
      <c r="IH64" s="111"/>
      <c r="II64" s="111"/>
      <c r="IJ64" s="111"/>
      <c r="IK64" s="111"/>
      <c r="IL64" s="111"/>
      <c r="IM64" s="111"/>
      <c r="IN64" s="111"/>
      <c r="IO64" s="111"/>
      <c r="IP64" s="111"/>
      <c r="IQ64" s="111"/>
      <c r="IR64" s="111"/>
      <c r="IS64" s="111"/>
      <c r="IT64" s="111"/>
      <c r="IU64" s="111"/>
      <c r="IV64" s="111"/>
    </row>
    <row r="65" spans="1:256" x14ac:dyDescent="0.2">
      <c r="A65" s="499" t="s">
        <v>130</v>
      </c>
      <c r="B65" s="497" t="s">
        <v>131</v>
      </c>
      <c r="C65" s="53">
        <v>16</v>
      </c>
      <c r="D65" s="54">
        <v>740109.18</v>
      </c>
      <c r="E65" s="53"/>
      <c r="F65" s="54"/>
      <c r="G65" s="53"/>
      <c r="H65" s="53"/>
      <c r="I65" s="53">
        <v>0</v>
      </c>
      <c r="J65" s="53">
        <v>16</v>
      </c>
      <c r="K65" s="476">
        <v>740109.18</v>
      </c>
      <c r="L65" s="54">
        <v>0.87714384199351059</v>
      </c>
      <c r="M65" s="54">
        <v>1.522359657469077</v>
      </c>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1"/>
      <c r="DI65" s="111"/>
      <c r="DJ65" s="111"/>
      <c r="DK65" s="111"/>
      <c r="DL65" s="111"/>
      <c r="DM65" s="111"/>
      <c r="DN65" s="111"/>
      <c r="DO65" s="111"/>
      <c r="DP65" s="111"/>
      <c r="DQ65" s="111"/>
      <c r="DR65" s="111"/>
      <c r="DS65" s="111"/>
      <c r="DT65" s="111"/>
      <c r="DU65" s="111"/>
      <c r="DV65" s="111"/>
      <c r="DW65" s="111"/>
      <c r="DX65" s="111"/>
      <c r="DY65" s="111"/>
      <c r="DZ65" s="111"/>
      <c r="EA65" s="111"/>
      <c r="EB65" s="111"/>
      <c r="EC65" s="111"/>
      <c r="ED65" s="111"/>
      <c r="EE65" s="111"/>
      <c r="EF65" s="111"/>
      <c r="EG65" s="111"/>
      <c r="EH65" s="111"/>
      <c r="EI65" s="111"/>
      <c r="EJ65" s="111"/>
      <c r="EK65" s="111"/>
      <c r="EL65" s="111"/>
      <c r="EM65" s="111"/>
      <c r="EN65" s="111"/>
      <c r="EO65" s="111"/>
      <c r="EP65" s="111"/>
      <c r="EQ65" s="111"/>
      <c r="ER65" s="111"/>
      <c r="ES65" s="111"/>
      <c r="ET65" s="111"/>
      <c r="EU65" s="111"/>
      <c r="EV65" s="111"/>
      <c r="EW65" s="111"/>
      <c r="EX65" s="111"/>
      <c r="EY65" s="111"/>
      <c r="EZ65" s="111"/>
      <c r="FA65" s="111"/>
      <c r="FB65" s="111"/>
      <c r="FC65" s="111"/>
      <c r="FD65" s="111"/>
      <c r="FE65" s="111"/>
      <c r="FF65" s="111"/>
      <c r="FG65" s="111"/>
      <c r="FH65" s="111"/>
      <c r="FI65" s="111"/>
      <c r="FJ65" s="111"/>
      <c r="FK65" s="111"/>
      <c r="FL65" s="111"/>
      <c r="FM65" s="111"/>
      <c r="FN65" s="111"/>
      <c r="FO65" s="111"/>
      <c r="FP65" s="111"/>
      <c r="FQ65" s="111"/>
      <c r="FR65" s="111"/>
      <c r="FS65" s="111"/>
      <c r="FT65" s="111"/>
      <c r="FU65" s="111"/>
      <c r="FV65" s="111"/>
      <c r="FW65" s="111"/>
      <c r="FX65" s="111"/>
      <c r="FY65" s="111"/>
      <c r="FZ65" s="111"/>
      <c r="GA65" s="111"/>
      <c r="GB65" s="111"/>
      <c r="GC65" s="111"/>
      <c r="GD65" s="111"/>
      <c r="GE65" s="111"/>
      <c r="GF65" s="111"/>
      <c r="GG65" s="111"/>
      <c r="GH65" s="111"/>
      <c r="GI65" s="111"/>
      <c r="GJ65" s="111"/>
      <c r="GK65" s="111"/>
      <c r="GL65" s="111"/>
      <c r="GM65" s="111"/>
      <c r="GN65" s="111"/>
      <c r="GO65" s="111"/>
      <c r="GP65" s="111"/>
      <c r="GQ65" s="111"/>
      <c r="GR65" s="111"/>
      <c r="GS65" s="111"/>
      <c r="GT65" s="111"/>
      <c r="GU65" s="111"/>
      <c r="GV65" s="111"/>
      <c r="GW65" s="111"/>
      <c r="GX65" s="111"/>
      <c r="GY65" s="111"/>
      <c r="GZ65" s="111"/>
      <c r="HA65" s="111"/>
      <c r="HB65" s="111"/>
      <c r="HC65" s="111"/>
      <c r="HD65" s="111"/>
      <c r="HE65" s="111"/>
      <c r="HF65" s="111"/>
      <c r="HG65" s="111"/>
      <c r="HH65" s="111"/>
      <c r="HI65" s="111"/>
      <c r="HJ65" s="111"/>
      <c r="HK65" s="111"/>
      <c r="HL65" s="111"/>
      <c r="HM65" s="111"/>
      <c r="HN65" s="111"/>
      <c r="HO65" s="111"/>
      <c r="HP65" s="111"/>
      <c r="HQ65" s="111"/>
      <c r="HR65" s="111"/>
      <c r="HS65" s="111"/>
      <c r="HT65" s="111"/>
      <c r="HU65" s="111"/>
      <c r="HV65" s="111"/>
      <c r="HW65" s="111"/>
      <c r="HX65" s="111"/>
      <c r="HY65" s="111"/>
      <c r="HZ65" s="111"/>
      <c r="IA65" s="111"/>
      <c r="IB65" s="111"/>
      <c r="IC65" s="111"/>
      <c r="ID65" s="111"/>
      <c r="IE65" s="111"/>
      <c r="IF65" s="111"/>
      <c r="IG65" s="111"/>
      <c r="IH65" s="111"/>
      <c r="II65" s="111"/>
      <c r="IJ65" s="111"/>
      <c r="IK65" s="111"/>
      <c r="IL65" s="111"/>
      <c r="IM65" s="111"/>
      <c r="IN65" s="111"/>
      <c r="IO65" s="111"/>
      <c r="IP65" s="111"/>
      <c r="IQ65" s="111"/>
      <c r="IR65" s="111"/>
      <c r="IS65" s="111"/>
      <c r="IT65" s="111"/>
      <c r="IU65" s="111"/>
      <c r="IV65" s="111"/>
    </row>
    <row r="66" spans="1:256" x14ac:dyDescent="0.2">
      <c r="A66" s="498" t="s">
        <v>134</v>
      </c>
      <c r="B66" s="496" t="s">
        <v>135</v>
      </c>
      <c r="C66" s="50">
        <v>3</v>
      </c>
      <c r="D66" s="51">
        <v>177000</v>
      </c>
      <c r="E66" s="50"/>
      <c r="F66" s="50"/>
      <c r="G66" s="50"/>
      <c r="H66" s="50"/>
      <c r="I66" s="50">
        <v>0</v>
      </c>
      <c r="J66" s="50">
        <v>3</v>
      </c>
      <c r="K66" s="51">
        <v>177000</v>
      </c>
      <c r="L66" s="51">
        <v>0.20977237443920282</v>
      </c>
      <c r="M66" s="51">
        <v>0.28544243577545197</v>
      </c>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c r="DB66" s="111"/>
      <c r="DC66" s="111"/>
      <c r="DD66" s="111"/>
      <c r="DE66" s="111"/>
      <c r="DF66" s="111"/>
      <c r="DG66" s="111"/>
      <c r="DH66" s="111"/>
      <c r="DI66" s="111"/>
      <c r="DJ66" s="111"/>
      <c r="DK66" s="111"/>
      <c r="DL66" s="111"/>
      <c r="DM66" s="111"/>
      <c r="DN66" s="111"/>
      <c r="DO66" s="111"/>
      <c r="DP66" s="111"/>
      <c r="DQ66" s="111"/>
      <c r="DR66" s="111"/>
      <c r="DS66" s="111"/>
      <c r="DT66" s="111"/>
      <c r="DU66" s="111"/>
      <c r="DV66" s="111"/>
      <c r="DW66" s="111"/>
      <c r="DX66" s="111"/>
      <c r="DY66" s="111"/>
      <c r="DZ66" s="111"/>
      <c r="EA66" s="111"/>
      <c r="EB66" s="111"/>
      <c r="EC66" s="111"/>
      <c r="ED66" s="111"/>
      <c r="EE66" s="111"/>
      <c r="EF66" s="111"/>
      <c r="EG66" s="111"/>
      <c r="EH66" s="111"/>
      <c r="EI66" s="111"/>
      <c r="EJ66" s="111"/>
      <c r="EK66" s="111"/>
      <c r="EL66" s="111"/>
      <c r="EM66" s="111"/>
      <c r="EN66" s="111"/>
      <c r="EO66" s="111"/>
      <c r="EP66" s="111"/>
      <c r="EQ66" s="111"/>
      <c r="ER66" s="111"/>
      <c r="ES66" s="111"/>
      <c r="ET66" s="111"/>
      <c r="EU66" s="111"/>
      <c r="EV66" s="111"/>
      <c r="EW66" s="111"/>
      <c r="EX66" s="111"/>
      <c r="EY66" s="111"/>
      <c r="EZ66" s="111"/>
      <c r="FA66" s="111"/>
      <c r="FB66" s="111"/>
      <c r="FC66" s="111"/>
      <c r="FD66" s="111"/>
      <c r="FE66" s="111"/>
      <c r="FF66" s="111"/>
      <c r="FG66" s="111"/>
      <c r="FH66" s="111"/>
      <c r="FI66" s="111"/>
      <c r="FJ66" s="111"/>
      <c r="FK66" s="111"/>
      <c r="FL66" s="111"/>
      <c r="FM66" s="111"/>
      <c r="FN66" s="111"/>
      <c r="FO66" s="111"/>
      <c r="FP66" s="111"/>
      <c r="FQ66" s="111"/>
      <c r="FR66" s="111"/>
      <c r="FS66" s="111"/>
      <c r="FT66" s="111"/>
      <c r="FU66" s="111"/>
      <c r="FV66" s="111"/>
      <c r="FW66" s="111"/>
      <c r="FX66" s="111"/>
      <c r="FY66" s="111"/>
      <c r="FZ66" s="111"/>
      <c r="GA66" s="111"/>
      <c r="GB66" s="111"/>
      <c r="GC66" s="111"/>
      <c r="GD66" s="111"/>
      <c r="GE66" s="111"/>
      <c r="GF66" s="111"/>
      <c r="GG66" s="111"/>
      <c r="GH66" s="111"/>
      <c r="GI66" s="111"/>
      <c r="GJ66" s="111"/>
      <c r="GK66" s="111"/>
      <c r="GL66" s="111"/>
      <c r="GM66" s="111"/>
      <c r="GN66" s="111"/>
      <c r="GO66" s="111"/>
      <c r="GP66" s="111"/>
      <c r="GQ66" s="111"/>
      <c r="GR66" s="111"/>
      <c r="GS66" s="111"/>
      <c r="GT66" s="111"/>
      <c r="GU66" s="111"/>
      <c r="GV66" s="111"/>
      <c r="GW66" s="111"/>
      <c r="GX66" s="111"/>
      <c r="GY66" s="111"/>
      <c r="GZ66" s="111"/>
      <c r="HA66" s="111"/>
      <c r="HB66" s="111"/>
      <c r="HC66" s="111"/>
      <c r="HD66" s="111"/>
      <c r="HE66" s="111"/>
      <c r="HF66" s="111"/>
      <c r="HG66" s="111"/>
      <c r="HH66" s="111"/>
      <c r="HI66" s="111"/>
      <c r="HJ66" s="111"/>
      <c r="HK66" s="111"/>
      <c r="HL66" s="111"/>
      <c r="HM66" s="111"/>
      <c r="HN66" s="111"/>
      <c r="HO66" s="111"/>
      <c r="HP66" s="111"/>
      <c r="HQ66" s="111"/>
      <c r="HR66" s="111"/>
      <c r="HS66" s="111"/>
      <c r="HT66" s="111"/>
      <c r="HU66" s="111"/>
      <c r="HV66" s="111"/>
      <c r="HW66" s="111"/>
      <c r="HX66" s="111"/>
      <c r="HY66" s="111"/>
      <c r="HZ66" s="111"/>
      <c r="IA66" s="111"/>
      <c r="IB66" s="111"/>
      <c r="IC66" s="111"/>
      <c r="ID66" s="111"/>
      <c r="IE66" s="111"/>
      <c r="IF66" s="111"/>
      <c r="IG66" s="111"/>
      <c r="IH66" s="111"/>
      <c r="II66" s="111"/>
      <c r="IJ66" s="111"/>
      <c r="IK66" s="111"/>
      <c r="IL66" s="111"/>
      <c r="IM66" s="111"/>
      <c r="IN66" s="111"/>
      <c r="IO66" s="111"/>
      <c r="IP66" s="111"/>
      <c r="IQ66" s="111"/>
      <c r="IR66" s="111"/>
      <c r="IS66" s="111"/>
      <c r="IT66" s="111"/>
      <c r="IU66" s="111"/>
      <c r="IV66" s="111"/>
    </row>
    <row r="67" spans="1:256" x14ac:dyDescent="0.2">
      <c r="A67" s="499" t="s">
        <v>136</v>
      </c>
      <c r="B67" s="497" t="s">
        <v>137</v>
      </c>
      <c r="C67" s="53">
        <v>1</v>
      </c>
      <c r="D67" s="54">
        <v>59960</v>
      </c>
      <c r="E67" s="53"/>
      <c r="F67" s="54"/>
      <c r="G67" s="53"/>
      <c r="H67" s="53"/>
      <c r="I67" s="53">
        <v>0</v>
      </c>
      <c r="J67" s="53">
        <v>1</v>
      </c>
      <c r="K67" s="476">
        <v>59960</v>
      </c>
      <c r="L67" s="54">
        <v>7.106187328460227E-2</v>
      </c>
      <c r="M67" s="54">
        <v>9.5147478591817311E-2</v>
      </c>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1"/>
      <c r="DJ67" s="111"/>
      <c r="DK67" s="111"/>
      <c r="DL67" s="111"/>
      <c r="DM67" s="111"/>
      <c r="DN67" s="111"/>
      <c r="DO67" s="111"/>
      <c r="DP67" s="111"/>
      <c r="DQ67" s="111"/>
      <c r="DR67" s="111"/>
      <c r="DS67" s="111"/>
      <c r="DT67" s="111"/>
      <c r="DU67" s="111"/>
      <c r="DV67" s="111"/>
      <c r="DW67" s="111"/>
      <c r="DX67" s="111"/>
      <c r="DY67" s="111"/>
      <c r="DZ67" s="111"/>
      <c r="EA67" s="111"/>
      <c r="EB67" s="111"/>
      <c r="EC67" s="111"/>
      <c r="ED67" s="111"/>
      <c r="EE67" s="111"/>
      <c r="EF67" s="111"/>
      <c r="EG67" s="111"/>
      <c r="EH67" s="111"/>
      <c r="EI67" s="111"/>
      <c r="EJ67" s="111"/>
      <c r="EK67" s="111"/>
      <c r="EL67" s="111"/>
      <c r="EM67" s="111"/>
      <c r="EN67" s="111"/>
      <c r="EO67" s="111"/>
      <c r="EP67" s="111"/>
      <c r="EQ67" s="111"/>
      <c r="ER67" s="111"/>
      <c r="ES67" s="111"/>
      <c r="ET67" s="111"/>
      <c r="EU67" s="111"/>
      <c r="EV67" s="111"/>
      <c r="EW67" s="111"/>
      <c r="EX67" s="111"/>
      <c r="EY67" s="111"/>
      <c r="EZ67" s="111"/>
      <c r="FA67" s="111"/>
      <c r="FB67" s="111"/>
      <c r="FC67" s="111"/>
      <c r="FD67" s="111"/>
      <c r="FE67" s="111"/>
      <c r="FF67" s="111"/>
      <c r="FG67" s="111"/>
      <c r="FH67" s="111"/>
      <c r="FI67" s="111"/>
      <c r="FJ67" s="111"/>
      <c r="FK67" s="111"/>
      <c r="FL67" s="111"/>
      <c r="FM67" s="111"/>
      <c r="FN67" s="111"/>
      <c r="FO67" s="111"/>
      <c r="FP67" s="111"/>
      <c r="FQ67" s="111"/>
      <c r="FR67" s="111"/>
      <c r="FS67" s="111"/>
      <c r="FT67" s="111"/>
      <c r="FU67" s="111"/>
      <c r="FV67" s="111"/>
      <c r="FW67" s="111"/>
      <c r="FX67" s="111"/>
      <c r="FY67" s="111"/>
      <c r="FZ67" s="111"/>
      <c r="GA67" s="111"/>
      <c r="GB67" s="111"/>
      <c r="GC67" s="111"/>
      <c r="GD67" s="111"/>
      <c r="GE67" s="111"/>
      <c r="GF67" s="111"/>
      <c r="GG67" s="111"/>
      <c r="GH67" s="111"/>
      <c r="GI67" s="111"/>
      <c r="GJ67" s="111"/>
      <c r="GK67" s="111"/>
      <c r="GL67" s="111"/>
      <c r="GM67" s="111"/>
      <c r="GN67" s="111"/>
      <c r="GO67" s="111"/>
      <c r="GP67" s="111"/>
      <c r="GQ67" s="111"/>
      <c r="GR67" s="111"/>
      <c r="GS67" s="111"/>
      <c r="GT67" s="111"/>
      <c r="GU67" s="111"/>
      <c r="GV67" s="111"/>
      <c r="GW67" s="111"/>
      <c r="GX67" s="111"/>
      <c r="GY67" s="111"/>
      <c r="GZ67" s="111"/>
      <c r="HA67" s="111"/>
      <c r="HB67" s="111"/>
      <c r="HC67" s="111"/>
      <c r="HD67" s="111"/>
      <c r="HE67" s="111"/>
      <c r="HF67" s="111"/>
      <c r="HG67" s="111"/>
      <c r="HH67" s="111"/>
      <c r="HI67" s="111"/>
      <c r="HJ67" s="111"/>
      <c r="HK67" s="111"/>
      <c r="HL67" s="111"/>
      <c r="HM67" s="111"/>
      <c r="HN67" s="111"/>
      <c r="HO67" s="111"/>
      <c r="HP67" s="111"/>
      <c r="HQ67" s="111"/>
      <c r="HR67" s="111"/>
      <c r="HS67" s="111"/>
      <c r="HT67" s="111"/>
      <c r="HU67" s="111"/>
      <c r="HV67" s="111"/>
      <c r="HW67" s="111"/>
      <c r="HX67" s="111"/>
      <c r="HY67" s="111"/>
      <c r="HZ67" s="111"/>
      <c r="IA67" s="111"/>
      <c r="IB67" s="111"/>
      <c r="IC67" s="111"/>
      <c r="ID67" s="111"/>
      <c r="IE67" s="111"/>
      <c r="IF67" s="111"/>
      <c r="IG67" s="111"/>
      <c r="IH67" s="111"/>
      <c r="II67" s="111"/>
      <c r="IJ67" s="111"/>
      <c r="IK67" s="111"/>
      <c r="IL67" s="111"/>
      <c r="IM67" s="111"/>
      <c r="IN67" s="111"/>
      <c r="IO67" s="111"/>
      <c r="IP67" s="111"/>
      <c r="IQ67" s="111"/>
      <c r="IR67" s="111"/>
      <c r="IS67" s="111"/>
      <c r="IT67" s="111"/>
      <c r="IU67" s="111"/>
      <c r="IV67" s="111"/>
    </row>
    <row r="68" spans="1:256" ht="33.75" x14ac:dyDescent="0.2">
      <c r="A68" s="498" t="s">
        <v>581</v>
      </c>
      <c r="B68" s="496" t="s">
        <v>582</v>
      </c>
      <c r="C68" s="50">
        <v>4</v>
      </c>
      <c r="D68" s="51">
        <v>237224.87</v>
      </c>
      <c r="E68" s="50"/>
      <c r="F68" s="50"/>
      <c r="G68" s="50"/>
      <c r="H68" s="50"/>
      <c r="I68" s="50">
        <v>0</v>
      </c>
      <c r="J68" s="50">
        <v>4</v>
      </c>
      <c r="K68" s="51">
        <v>237224.87</v>
      </c>
      <c r="L68" s="51">
        <v>0.28114815963802947</v>
      </c>
      <c r="M68" s="51">
        <v>0.38058991436726924</v>
      </c>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c r="EA68" s="111"/>
      <c r="EB68" s="111"/>
      <c r="EC68" s="111"/>
      <c r="ED68" s="111"/>
      <c r="EE68" s="111"/>
      <c r="EF68" s="111"/>
      <c r="EG68" s="111"/>
      <c r="EH68" s="111"/>
      <c r="EI68" s="111"/>
      <c r="EJ68" s="111"/>
      <c r="EK68" s="111"/>
      <c r="EL68" s="111"/>
      <c r="EM68" s="111"/>
      <c r="EN68" s="111"/>
      <c r="EO68" s="111"/>
      <c r="EP68" s="111"/>
      <c r="EQ68" s="111"/>
      <c r="ER68" s="111"/>
      <c r="ES68" s="111"/>
      <c r="ET68" s="111"/>
      <c r="EU68" s="111"/>
      <c r="EV68" s="111"/>
      <c r="EW68" s="111"/>
      <c r="EX68" s="111"/>
      <c r="EY68" s="111"/>
      <c r="EZ68" s="111"/>
      <c r="FA68" s="111"/>
      <c r="FB68" s="111"/>
      <c r="FC68" s="111"/>
      <c r="FD68" s="111"/>
      <c r="FE68" s="111"/>
      <c r="FF68" s="111"/>
      <c r="FG68" s="111"/>
      <c r="FH68" s="111"/>
      <c r="FI68" s="111"/>
      <c r="FJ68" s="111"/>
      <c r="FK68" s="111"/>
      <c r="FL68" s="111"/>
      <c r="FM68" s="111"/>
      <c r="FN68" s="111"/>
      <c r="FO68" s="111"/>
      <c r="FP68" s="111"/>
      <c r="FQ68" s="111"/>
      <c r="FR68" s="111"/>
      <c r="FS68" s="111"/>
      <c r="FT68" s="111"/>
      <c r="FU68" s="111"/>
      <c r="FV68" s="111"/>
      <c r="FW68" s="111"/>
      <c r="FX68" s="111"/>
      <c r="FY68" s="111"/>
      <c r="FZ68" s="111"/>
      <c r="GA68" s="111"/>
      <c r="GB68" s="111"/>
      <c r="GC68" s="111"/>
      <c r="GD68" s="111"/>
      <c r="GE68" s="111"/>
      <c r="GF68" s="111"/>
      <c r="GG68" s="111"/>
      <c r="GH68" s="111"/>
      <c r="GI68" s="111"/>
      <c r="GJ68" s="111"/>
      <c r="GK68" s="111"/>
      <c r="GL68" s="111"/>
      <c r="GM68" s="111"/>
      <c r="GN68" s="111"/>
      <c r="GO68" s="111"/>
      <c r="GP68" s="111"/>
      <c r="GQ68" s="111"/>
      <c r="GR68" s="111"/>
      <c r="GS68" s="111"/>
      <c r="GT68" s="111"/>
      <c r="GU68" s="111"/>
      <c r="GV68" s="111"/>
      <c r="GW68" s="111"/>
      <c r="GX68" s="111"/>
      <c r="GY68" s="111"/>
      <c r="GZ68" s="111"/>
      <c r="HA68" s="111"/>
      <c r="HB68" s="111"/>
      <c r="HC68" s="111"/>
      <c r="HD68" s="111"/>
      <c r="HE68" s="111"/>
      <c r="HF68" s="111"/>
      <c r="HG68" s="111"/>
      <c r="HH68" s="111"/>
      <c r="HI68" s="111"/>
      <c r="HJ68" s="111"/>
      <c r="HK68" s="111"/>
      <c r="HL68" s="111"/>
      <c r="HM68" s="111"/>
      <c r="HN68" s="111"/>
      <c r="HO68" s="111"/>
      <c r="HP68" s="111"/>
      <c r="HQ68" s="111"/>
      <c r="HR68" s="111"/>
      <c r="HS68" s="111"/>
      <c r="HT68" s="111"/>
      <c r="HU68" s="111"/>
      <c r="HV68" s="111"/>
      <c r="HW68" s="111"/>
      <c r="HX68" s="111"/>
      <c r="HY68" s="111"/>
      <c r="HZ68" s="111"/>
      <c r="IA68" s="111"/>
      <c r="IB68" s="111"/>
      <c r="IC68" s="111"/>
      <c r="ID68" s="111"/>
      <c r="IE68" s="111"/>
      <c r="IF68" s="111"/>
      <c r="IG68" s="111"/>
      <c r="IH68" s="111"/>
      <c r="II68" s="111"/>
      <c r="IJ68" s="111"/>
      <c r="IK68" s="111"/>
      <c r="IL68" s="111"/>
      <c r="IM68" s="111"/>
      <c r="IN68" s="111"/>
      <c r="IO68" s="111"/>
      <c r="IP68" s="111"/>
      <c r="IQ68" s="111"/>
      <c r="IR68" s="111"/>
      <c r="IS68" s="111"/>
      <c r="IT68" s="111"/>
      <c r="IU68" s="111"/>
      <c r="IV68" s="111"/>
    </row>
    <row r="69" spans="1:256" x14ac:dyDescent="0.2">
      <c r="A69" s="499" t="s">
        <v>140</v>
      </c>
      <c r="B69" s="497" t="s">
        <v>141</v>
      </c>
      <c r="C69" s="53">
        <v>20</v>
      </c>
      <c r="D69" s="54">
        <v>1025597.2999999999</v>
      </c>
      <c r="E69" s="53"/>
      <c r="F69" s="54"/>
      <c r="G69" s="53"/>
      <c r="H69" s="53"/>
      <c r="I69" s="53">
        <v>1</v>
      </c>
      <c r="J69" s="53">
        <v>21</v>
      </c>
      <c r="K69" s="476">
        <v>1025597.2999999999</v>
      </c>
      <c r="L69" s="54">
        <v>1.2154914171719515</v>
      </c>
      <c r="M69" s="54">
        <v>1.9980970504281637</v>
      </c>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1"/>
      <c r="DX69" s="111"/>
      <c r="DY69" s="111"/>
      <c r="DZ69" s="111"/>
      <c r="EA69" s="111"/>
      <c r="EB69" s="111"/>
      <c r="EC69" s="111"/>
      <c r="ED69" s="111"/>
      <c r="EE69" s="111"/>
      <c r="EF69" s="111"/>
      <c r="EG69" s="111"/>
      <c r="EH69" s="111"/>
      <c r="EI69" s="111"/>
      <c r="EJ69" s="111"/>
      <c r="EK69" s="111"/>
      <c r="EL69" s="111"/>
      <c r="EM69" s="111"/>
      <c r="EN69" s="111"/>
      <c r="EO69" s="111"/>
      <c r="EP69" s="111"/>
      <c r="EQ69" s="111"/>
      <c r="ER69" s="111"/>
      <c r="ES69" s="111"/>
      <c r="ET69" s="111"/>
      <c r="EU69" s="111"/>
      <c r="EV69" s="111"/>
      <c r="EW69" s="111"/>
      <c r="EX69" s="111"/>
      <c r="EY69" s="111"/>
      <c r="EZ69" s="111"/>
      <c r="FA69" s="111"/>
      <c r="FB69" s="111"/>
      <c r="FC69" s="111"/>
      <c r="FD69" s="111"/>
      <c r="FE69" s="111"/>
      <c r="FF69" s="111"/>
      <c r="FG69" s="111"/>
      <c r="FH69" s="111"/>
      <c r="FI69" s="111"/>
      <c r="FJ69" s="111"/>
      <c r="FK69" s="111"/>
      <c r="FL69" s="111"/>
      <c r="FM69" s="111"/>
      <c r="FN69" s="111"/>
      <c r="FO69" s="111"/>
      <c r="FP69" s="111"/>
      <c r="FQ69" s="111"/>
      <c r="FR69" s="111"/>
      <c r="FS69" s="111"/>
      <c r="FT69" s="111"/>
      <c r="FU69" s="111"/>
      <c r="FV69" s="111"/>
      <c r="FW69" s="111"/>
      <c r="FX69" s="111"/>
      <c r="FY69" s="111"/>
      <c r="FZ69" s="111"/>
      <c r="GA69" s="111"/>
      <c r="GB69" s="111"/>
      <c r="GC69" s="111"/>
      <c r="GD69" s="111"/>
      <c r="GE69" s="111"/>
      <c r="GF69" s="111"/>
      <c r="GG69" s="111"/>
      <c r="GH69" s="111"/>
      <c r="GI69" s="111"/>
      <c r="GJ69" s="111"/>
      <c r="GK69" s="111"/>
      <c r="GL69" s="111"/>
      <c r="GM69" s="111"/>
      <c r="GN69" s="111"/>
      <c r="GO69" s="111"/>
      <c r="GP69" s="111"/>
      <c r="GQ69" s="111"/>
      <c r="GR69" s="111"/>
      <c r="GS69" s="111"/>
      <c r="GT69" s="111"/>
      <c r="GU69" s="111"/>
      <c r="GV69" s="111"/>
      <c r="GW69" s="111"/>
      <c r="GX69" s="111"/>
      <c r="GY69" s="111"/>
      <c r="GZ69" s="111"/>
      <c r="HA69" s="111"/>
      <c r="HB69" s="111"/>
      <c r="HC69" s="111"/>
      <c r="HD69" s="111"/>
      <c r="HE69" s="111"/>
      <c r="HF69" s="111"/>
      <c r="HG69" s="111"/>
      <c r="HH69" s="111"/>
      <c r="HI69" s="111"/>
      <c r="HJ69" s="111"/>
      <c r="HK69" s="111"/>
      <c r="HL69" s="111"/>
      <c r="HM69" s="111"/>
      <c r="HN69" s="111"/>
      <c r="HO69" s="111"/>
      <c r="HP69" s="111"/>
      <c r="HQ69" s="111"/>
      <c r="HR69" s="111"/>
      <c r="HS69" s="111"/>
      <c r="HT69" s="111"/>
      <c r="HU69" s="111"/>
      <c r="HV69" s="111"/>
      <c r="HW69" s="111"/>
      <c r="HX69" s="111"/>
      <c r="HY69" s="111"/>
      <c r="HZ69" s="111"/>
      <c r="IA69" s="111"/>
      <c r="IB69" s="111"/>
      <c r="IC69" s="111"/>
      <c r="ID69" s="111"/>
      <c r="IE69" s="111"/>
      <c r="IF69" s="111"/>
      <c r="IG69" s="111"/>
      <c r="IH69" s="111"/>
      <c r="II69" s="111"/>
      <c r="IJ69" s="111"/>
      <c r="IK69" s="111"/>
      <c r="IL69" s="111"/>
      <c r="IM69" s="111"/>
      <c r="IN69" s="111"/>
      <c r="IO69" s="111"/>
      <c r="IP69" s="111"/>
      <c r="IQ69" s="111"/>
      <c r="IR69" s="111"/>
      <c r="IS69" s="111"/>
      <c r="IT69" s="111"/>
      <c r="IU69" s="111"/>
      <c r="IV69" s="111"/>
    </row>
    <row r="70" spans="1:256" x14ac:dyDescent="0.2">
      <c r="A70" s="498" t="s">
        <v>142</v>
      </c>
      <c r="B70" s="496" t="s">
        <v>143</v>
      </c>
      <c r="C70" s="50">
        <v>3</v>
      </c>
      <c r="D70" s="51">
        <v>177838</v>
      </c>
      <c r="E70" s="50"/>
      <c r="F70" s="50"/>
      <c r="G70" s="50"/>
      <c r="H70" s="50"/>
      <c r="I70" s="50">
        <v>1</v>
      </c>
      <c r="J70" s="50">
        <v>4</v>
      </c>
      <c r="K70" s="51">
        <v>177838</v>
      </c>
      <c r="L70" s="51">
        <v>0.21076553404247997</v>
      </c>
      <c r="M70" s="51">
        <v>0.38058991436726924</v>
      </c>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1"/>
      <c r="DX70" s="111"/>
      <c r="DY70" s="111"/>
      <c r="DZ70" s="111"/>
      <c r="EA70" s="111"/>
      <c r="EB70" s="111"/>
      <c r="EC70" s="111"/>
      <c r="ED70" s="111"/>
      <c r="EE70" s="111"/>
      <c r="EF70" s="111"/>
      <c r="EG70" s="111"/>
      <c r="EH70" s="111"/>
      <c r="EI70" s="111"/>
      <c r="EJ70" s="111"/>
      <c r="EK70" s="111"/>
      <c r="EL70" s="111"/>
      <c r="EM70" s="111"/>
      <c r="EN70" s="111"/>
      <c r="EO70" s="111"/>
      <c r="EP70" s="111"/>
      <c r="EQ70" s="111"/>
      <c r="ER70" s="111"/>
      <c r="ES70" s="111"/>
      <c r="ET70" s="111"/>
      <c r="EU70" s="111"/>
      <c r="EV70" s="111"/>
      <c r="EW70" s="111"/>
      <c r="EX70" s="111"/>
      <c r="EY70" s="111"/>
      <c r="EZ70" s="111"/>
      <c r="FA70" s="111"/>
      <c r="FB70" s="111"/>
      <c r="FC70" s="111"/>
      <c r="FD70" s="111"/>
      <c r="FE70" s="111"/>
      <c r="FF70" s="111"/>
      <c r="FG70" s="111"/>
      <c r="FH70" s="111"/>
      <c r="FI70" s="111"/>
      <c r="FJ70" s="111"/>
      <c r="FK70" s="111"/>
      <c r="FL70" s="111"/>
      <c r="FM70" s="111"/>
      <c r="FN70" s="111"/>
      <c r="FO70" s="111"/>
      <c r="FP70" s="111"/>
      <c r="FQ70" s="111"/>
      <c r="FR70" s="111"/>
      <c r="FS70" s="111"/>
      <c r="FT70" s="111"/>
      <c r="FU70" s="111"/>
      <c r="FV70" s="111"/>
      <c r="FW70" s="111"/>
      <c r="FX70" s="111"/>
      <c r="FY70" s="111"/>
      <c r="FZ70" s="111"/>
      <c r="GA70" s="111"/>
      <c r="GB70" s="111"/>
      <c r="GC70" s="111"/>
      <c r="GD70" s="111"/>
      <c r="GE70" s="111"/>
      <c r="GF70" s="111"/>
      <c r="GG70" s="111"/>
      <c r="GH70" s="111"/>
      <c r="GI70" s="111"/>
      <c r="GJ70" s="111"/>
      <c r="GK70" s="111"/>
      <c r="GL70" s="111"/>
      <c r="GM70" s="111"/>
      <c r="GN70" s="111"/>
      <c r="GO70" s="111"/>
      <c r="GP70" s="111"/>
      <c r="GQ70" s="111"/>
      <c r="GR70" s="111"/>
      <c r="GS70" s="111"/>
      <c r="GT70" s="111"/>
      <c r="GU70" s="111"/>
      <c r="GV70" s="111"/>
      <c r="GW70" s="111"/>
      <c r="GX70" s="111"/>
      <c r="GY70" s="111"/>
      <c r="GZ70" s="111"/>
      <c r="HA70" s="111"/>
      <c r="HB70" s="111"/>
      <c r="HC70" s="111"/>
      <c r="HD70" s="111"/>
      <c r="HE70" s="111"/>
      <c r="HF70" s="111"/>
      <c r="HG70" s="111"/>
      <c r="HH70" s="111"/>
      <c r="HI70" s="111"/>
      <c r="HJ70" s="111"/>
      <c r="HK70" s="111"/>
      <c r="HL70" s="111"/>
      <c r="HM70" s="111"/>
      <c r="HN70" s="111"/>
      <c r="HO70" s="111"/>
      <c r="HP70" s="111"/>
      <c r="HQ70" s="111"/>
      <c r="HR70" s="111"/>
      <c r="HS70" s="111"/>
      <c r="HT70" s="111"/>
      <c r="HU70" s="111"/>
      <c r="HV70" s="111"/>
      <c r="HW70" s="111"/>
      <c r="HX70" s="111"/>
      <c r="HY70" s="111"/>
      <c r="HZ70" s="111"/>
      <c r="IA70" s="111"/>
      <c r="IB70" s="111"/>
      <c r="IC70" s="111"/>
      <c r="ID70" s="111"/>
      <c r="IE70" s="111"/>
      <c r="IF70" s="111"/>
      <c r="IG70" s="111"/>
      <c r="IH70" s="111"/>
      <c r="II70" s="111"/>
      <c r="IJ70" s="111"/>
      <c r="IK70" s="111"/>
      <c r="IL70" s="111"/>
      <c r="IM70" s="111"/>
      <c r="IN70" s="111"/>
      <c r="IO70" s="111"/>
      <c r="IP70" s="111"/>
      <c r="IQ70" s="111"/>
      <c r="IR70" s="111"/>
      <c r="IS70" s="111"/>
      <c r="IT70" s="111"/>
      <c r="IU70" s="111"/>
      <c r="IV70" s="111"/>
    </row>
    <row r="71" spans="1:256" x14ac:dyDescent="0.2">
      <c r="A71" s="499" t="s">
        <v>365</v>
      </c>
      <c r="B71" s="497" t="s">
        <v>366</v>
      </c>
      <c r="C71" s="53">
        <v>2</v>
      </c>
      <c r="D71" s="54">
        <v>116579.41</v>
      </c>
      <c r="E71" s="53"/>
      <c r="F71" s="54"/>
      <c r="G71" s="53"/>
      <c r="H71" s="53"/>
      <c r="I71" s="53">
        <v>0</v>
      </c>
      <c r="J71" s="53">
        <v>2</v>
      </c>
      <c r="K71" s="476">
        <v>116579.41</v>
      </c>
      <c r="L71" s="54">
        <v>0.13816463077074206</v>
      </c>
      <c r="M71" s="54">
        <v>0.19029495718363462</v>
      </c>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1"/>
      <c r="ED71" s="111"/>
      <c r="EE71" s="111"/>
      <c r="EF71" s="111"/>
      <c r="EG71" s="111"/>
      <c r="EH71" s="111"/>
      <c r="EI71" s="111"/>
      <c r="EJ71" s="111"/>
      <c r="EK71" s="111"/>
      <c r="EL71" s="111"/>
      <c r="EM71" s="111"/>
      <c r="EN71" s="111"/>
      <c r="EO71" s="111"/>
      <c r="EP71" s="111"/>
      <c r="EQ71" s="111"/>
      <c r="ER71" s="111"/>
      <c r="ES71" s="111"/>
      <c r="ET71" s="111"/>
      <c r="EU71" s="111"/>
      <c r="EV71" s="111"/>
      <c r="EW71" s="111"/>
      <c r="EX71" s="111"/>
      <c r="EY71" s="111"/>
      <c r="EZ71" s="111"/>
      <c r="FA71" s="111"/>
      <c r="FB71" s="111"/>
      <c r="FC71" s="111"/>
      <c r="FD71" s="111"/>
      <c r="FE71" s="111"/>
      <c r="FF71" s="111"/>
      <c r="FG71" s="111"/>
      <c r="FH71" s="111"/>
      <c r="FI71" s="111"/>
      <c r="FJ71" s="111"/>
      <c r="FK71" s="111"/>
      <c r="FL71" s="111"/>
      <c r="FM71" s="111"/>
      <c r="FN71" s="111"/>
      <c r="FO71" s="111"/>
      <c r="FP71" s="111"/>
      <c r="FQ71" s="111"/>
      <c r="FR71" s="111"/>
      <c r="FS71" s="111"/>
      <c r="FT71" s="111"/>
      <c r="FU71" s="111"/>
      <c r="FV71" s="111"/>
      <c r="FW71" s="111"/>
      <c r="FX71" s="111"/>
      <c r="FY71" s="111"/>
      <c r="FZ71" s="111"/>
      <c r="GA71" s="111"/>
      <c r="GB71" s="111"/>
      <c r="GC71" s="111"/>
      <c r="GD71" s="111"/>
      <c r="GE71" s="111"/>
      <c r="GF71" s="111"/>
      <c r="GG71" s="111"/>
      <c r="GH71" s="111"/>
      <c r="GI71" s="111"/>
      <c r="GJ71" s="111"/>
      <c r="GK71" s="111"/>
      <c r="GL71" s="111"/>
      <c r="GM71" s="111"/>
      <c r="GN71" s="111"/>
      <c r="GO71" s="111"/>
      <c r="GP71" s="111"/>
      <c r="GQ71" s="111"/>
      <c r="GR71" s="111"/>
      <c r="GS71" s="111"/>
      <c r="GT71" s="111"/>
      <c r="GU71" s="111"/>
      <c r="GV71" s="111"/>
      <c r="GW71" s="111"/>
      <c r="GX71" s="111"/>
      <c r="GY71" s="111"/>
      <c r="GZ71" s="111"/>
      <c r="HA71" s="111"/>
      <c r="HB71" s="111"/>
      <c r="HC71" s="111"/>
      <c r="HD71" s="111"/>
      <c r="HE71" s="111"/>
      <c r="HF71" s="111"/>
      <c r="HG71" s="111"/>
      <c r="HH71" s="111"/>
      <c r="HI71" s="111"/>
      <c r="HJ71" s="111"/>
      <c r="HK71" s="111"/>
      <c r="HL71" s="111"/>
      <c r="HM71" s="111"/>
      <c r="HN71" s="111"/>
      <c r="HO71" s="111"/>
      <c r="HP71" s="111"/>
      <c r="HQ71" s="111"/>
      <c r="HR71" s="111"/>
      <c r="HS71" s="111"/>
      <c r="HT71" s="111"/>
      <c r="HU71" s="111"/>
      <c r="HV71" s="111"/>
      <c r="HW71" s="111"/>
      <c r="HX71" s="111"/>
      <c r="HY71" s="111"/>
      <c r="HZ71" s="111"/>
      <c r="IA71" s="111"/>
      <c r="IB71" s="111"/>
      <c r="IC71" s="111"/>
      <c r="ID71" s="111"/>
      <c r="IE71" s="111"/>
      <c r="IF71" s="111"/>
      <c r="IG71" s="111"/>
      <c r="IH71" s="111"/>
      <c r="II71" s="111"/>
      <c r="IJ71" s="111"/>
      <c r="IK71" s="111"/>
      <c r="IL71" s="111"/>
      <c r="IM71" s="111"/>
      <c r="IN71" s="111"/>
      <c r="IO71" s="111"/>
      <c r="IP71" s="111"/>
      <c r="IQ71" s="111"/>
      <c r="IR71" s="111"/>
      <c r="IS71" s="111"/>
      <c r="IT71" s="111"/>
      <c r="IU71" s="111"/>
      <c r="IV71" s="111"/>
    </row>
    <row r="72" spans="1:256" ht="33.75" x14ac:dyDescent="0.2">
      <c r="A72" s="498" t="s">
        <v>146</v>
      </c>
      <c r="B72" s="496" t="s">
        <v>147</v>
      </c>
      <c r="C72" s="50">
        <v>1</v>
      </c>
      <c r="D72" s="51">
        <v>56360</v>
      </c>
      <c r="E72" s="50"/>
      <c r="F72" s="50"/>
      <c r="G72" s="50"/>
      <c r="H72" s="50"/>
      <c r="I72" s="50">
        <v>0</v>
      </c>
      <c r="J72" s="50">
        <v>1</v>
      </c>
      <c r="K72" s="51">
        <v>56360</v>
      </c>
      <c r="L72" s="51">
        <v>6.6795316516347292E-2</v>
      </c>
      <c r="M72" s="51">
        <v>9.5147478591817311E-2</v>
      </c>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111"/>
      <c r="DM72" s="111"/>
      <c r="DN72" s="111"/>
      <c r="DO72" s="111"/>
      <c r="DP72" s="111"/>
      <c r="DQ72" s="111"/>
      <c r="DR72" s="111"/>
      <c r="DS72" s="111"/>
      <c r="DT72" s="111"/>
      <c r="DU72" s="111"/>
      <c r="DV72" s="111"/>
      <c r="DW72" s="111"/>
      <c r="DX72" s="111"/>
      <c r="DY72" s="111"/>
      <c r="DZ72" s="111"/>
      <c r="EA72" s="111"/>
      <c r="EB72" s="111"/>
      <c r="EC72" s="111"/>
      <c r="ED72" s="111"/>
      <c r="EE72" s="111"/>
      <c r="EF72" s="111"/>
      <c r="EG72" s="111"/>
      <c r="EH72" s="111"/>
      <c r="EI72" s="111"/>
      <c r="EJ72" s="111"/>
      <c r="EK72" s="111"/>
      <c r="EL72" s="111"/>
      <c r="EM72" s="111"/>
      <c r="EN72" s="111"/>
      <c r="EO72" s="111"/>
      <c r="EP72" s="111"/>
      <c r="EQ72" s="111"/>
      <c r="ER72" s="111"/>
      <c r="ES72" s="111"/>
      <c r="ET72" s="111"/>
      <c r="EU72" s="111"/>
      <c r="EV72" s="111"/>
      <c r="EW72" s="111"/>
      <c r="EX72" s="111"/>
      <c r="EY72" s="111"/>
      <c r="EZ72" s="111"/>
      <c r="FA72" s="111"/>
      <c r="FB72" s="111"/>
      <c r="FC72" s="111"/>
      <c r="FD72" s="111"/>
      <c r="FE72" s="111"/>
      <c r="FF72" s="111"/>
      <c r="FG72" s="111"/>
      <c r="FH72" s="111"/>
      <c r="FI72" s="111"/>
      <c r="FJ72" s="111"/>
      <c r="FK72" s="111"/>
      <c r="FL72" s="111"/>
      <c r="FM72" s="111"/>
      <c r="FN72" s="111"/>
      <c r="FO72" s="111"/>
      <c r="FP72" s="111"/>
      <c r="FQ72" s="111"/>
      <c r="FR72" s="111"/>
      <c r="FS72" s="111"/>
      <c r="FT72" s="111"/>
      <c r="FU72" s="111"/>
      <c r="FV72" s="111"/>
      <c r="FW72" s="111"/>
      <c r="FX72" s="111"/>
      <c r="FY72" s="111"/>
      <c r="FZ72" s="111"/>
      <c r="GA72" s="111"/>
      <c r="GB72" s="111"/>
      <c r="GC72" s="111"/>
      <c r="GD72" s="111"/>
      <c r="GE72" s="111"/>
      <c r="GF72" s="111"/>
      <c r="GG72" s="111"/>
      <c r="GH72" s="111"/>
      <c r="GI72" s="111"/>
      <c r="GJ72" s="111"/>
      <c r="GK72" s="111"/>
      <c r="GL72" s="111"/>
      <c r="GM72" s="111"/>
      <c r="GN72" s="111"/>
      <c r="GO72" s="111"/>
      <c r="GP72" s="111"/>
      <c r="GQ72" s="111"/>
      <c r="GR72" s="111"/>
      <c r="GS72" s="111"/>
      <c r="GT72" s="111"/>
      <c r="GU72" s="111"/>
      <c r="GV72" s="111"/>
      <c r="GW72" s="111"/>
      <c r="GX72" s="111"/>
      <c r="GY72" s="111"/>
      <c r="GZ72" s="111"/>
      <c r="HA72" s="111"/>
      <c r="HB72" s="111"/>
      <c r="HC72" s="111"/>
      <c r="HD72" s="111"/>
      <c r="HE72" s="111"/>
      <c r="HF72" s="111"/>
      <c r="HG72" s="111"/>
      <c r="HH72" s="111"/>
      <c r="HI72" s="111"/>
      <c r="HJ72" s="111"/>
      <c r="HK72" s="111"/>
      <c r="HL72" s="111"/>
      <c r="HM72" s="111"/>
      <c r="HN72" s="111"/>
      <c r="HO72" s="111"/>
      <c r="HP72" s="111"/>
      <c r="HQ72" s="111"/>
      <c r="HR72" s="111"/>
      <c r="HS72" s="111"/>
      <c r="HT72" s="111"/>
      <c r="HU72" s="111"/>
      <c r="HV72" s="111"/>
      <c r="HW72" s="111"/>
      <c r="HX72" s="111"/>
      <c r="HY72" s="111"/>
      <c r="HZ72" s="111"/>
      <c r="IA72" s="111"/>
      <c r="IB72" s="111"/>
      <c r="IC72" s="111"/>
      <c r="ID72" s="111"/>
      <c r="IE72" s="111"/>
      <c r="IF72" s="111"/>
      <c r="IG72" s="111"/>
      <c r="IH72" s="111"/>
      <c r="II72" s="111"/>
      <c r="IJ72" s="111"/>
      <c r="IK72" s="111"/>
      <c r="IL72" s="111"/>
      <c r="IM72" s="111"/>
      <c r="IN72" s="111"/>
      <c r="IO72" s="111"/>
      <c r="IP72" s="111"/>
      <c r="IQ72" s="111"/>
      <c r="IR72" s="111"/>
      <c r="IS72" s="111"/>
      <c r="IT72" s="111"/>
      <c r="IU72" s="111"/>
      <c r="IV72" s="111"/>
    </row>
    <row r="73" spans="1:256" x14ac:dyDescent="0.2">
      <c r="A73" s="499" t="s">
        <v>148</v>
      </c>
      <c r="B73" s="497" t="s">
        <v>149</v>
      </c>
      <c r="C73" s="53">
        <v>54</v>
      </c>
      <c r="D73" s="54">
        <v>5860957.5399999982</v>
      </c>
      <c r="E73" s="53">
        <v>1</v>
      </c>
      <c r="F73" s="54">
        <v>29700.3</v>
      </c>
      <c r="G73" s="53"/>
      <c r="H73" s="53"/>
      <c r="I73" s="53">
        <v>1</v>
      </c>
      <c r="J73" s="53">
        <v>56</v>
      </c>
      <c r="K73" s="476">
        <v>5890657.839999998</v>
      </c>
      <c r="L73" s="54">
        <v>6.9813405768683916</v>
      </c>
      <c r="M73" s="54">
        <v>5.3282588011417698</v>
      </c>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c r="DB73" s="111"/>
      <c r="DC73" s="111"/>
      <c r="DD73" s="111"/>
      <c r="DE73" s="111"/>
      <c r="DF73" s="111"/>
      <c r="DG73" s="111"/>
      <c r="DH73" s="111"/>
      <c r="DI73" s="111"/>
      <c r="DJ73" s="111"/>
      <c r="DK73" s="111"/>
      <c r="DL73" s="111"/>
      <c r="DM73" s="111"/>
      <c r="DN73" s="111"/>
      <c r="DO73" s="111"/>
      <c r="DP73" s="111"/>
      <c r="DQ73" s="111"/>
      <c r="DR73" s="111"/>
      <c r="DS73" s="111"/>
      <c r="DT73" s="111"/>
      <c r="DU73" s="111"/>
      <c r="DV73" s="111"/>
      <c r="DW73" s="111"/>
      <c r="DX73" s="111"/>
      <c r="DY73" s="111"/>
      <c r="DZ73" s="111"/>
      <c r="EA73" s="111"/>
      <c r="EB73" s="111"/>
      <c r="EC73" s="111"/>
      <c r="ED73" s="111"/>
      <c r="EE73" s="111"/>
      <c r="EF73" s="111"/>
      <c r="EG73" s="111"/>
      <c r="EH73" s="111"/>
      <c r="EI73" s="111"/>
      <c r="EJ73" s="111"/>
      <c r="EK73" s="111"/>
      <c r="EL73" s="111"/>
      <c r="EM73" s="111"/>
      <c r="EN73" s="111"/>
      <c r="EO73" s="111"/>
      <c r="EP73" s="111"/>
      <c r="EQ73" s="111"/>
      <c r="ER73" s="111"/>
      <c r="ES73" s="111"/>
      <c r="ET73" s="111"/>
      <c r="EU73" s="111"/>
      <c r="EV73" s="111"/>
      <c r="EW73" s="111"/>
      <c r="EX73" s="111"/>
      <c r="EY73" s="111"/>
      <c r="EZ73" s="111"/>
      <c r="FA73" s="111"/>
      <c r="FB73" s="111"/>
      <c r="FC73" s="111"/>
      <c r="FD73" s="111"/>
      <c r="FE73" s="111"/>
      <c r="FF73" s="111"/>
      <c r="FG73" s="111"/>
      <c r="FH73" s="111"/>
      <c r="FI73" s="111"/>
      <c r="FJ73" s="111"/>
      <c r="FK73" s="111"/>
      <c r="FL73" s="111"/>
      <c r="FM73" s="111"/>
      <c r="FN73" s="111"/>
      <c r="FO73" s="111"/>
      <c r="FP73" s="111"/>
      <c r="FQ73" s="111"/>
      <c r="FR73" s="111"/>
      <c r="FS73" s="111"/>
      <c r="FT73" s="111"/>
      <c r="FU73" s="111"/>
      <c r="FV73" s="111"/>
      <c r="FW73" s="111"/>
      <c r="FX73" s="111"/>
      <c r="FY73" s="111"/>
      <c r="FZ73" s="111"/>
      <c r="GA73" s="111"/>
      <c r="GB73" s="111"/>
      <c r="GC73" s="111"/>
      <c r="GD73" s="111"/>
      <c r="GE73" s="111"/>
      <c r="GF73" s="111"/>
      <c r="GG73" s="111"/>
      <c r="GH73" s="111"/>
      <c r="GI73" s="111"/>
      <c r="GJ73" s="111"/>
      <c r="GK73" s="111"/>
      <c r="GL73" s="111"/>
      <c r="GM73" s="111"/>
      <c r="GN73" s="111"/>
      <c r="GO73" s="111"/>
      <c r="GP73" s="111"/>
      <c r="GQ73" s="111"/>
      <c r="GR73" s="111"/>
      <c r="GS73" s="111"/>
      <c r="GT73" s="111"/>
      <c r="GU73" s="111"/>
      <c r="GV73" s="111"/>
      <c r="GW73" s="111"/>
      <c r="GX73" s="111"/>
      <c r="GY73" s="111"/>
      <c r="GZ73" s="111"/>
      <c r="HA73" s="111"/>
      <c r="HB73" s="111"/>
      <c r="HC73" s="111"/>
      <c r="HD73" s="111"/>
      <c r="HE73" s="111"/>
      <c r="HF73" s="111"/>
      <c r="HG73" s="111"/>
      <c r="HH73" s="111"/>
      <c r="HI73" s="111"/>
      <c r="HJ73" s="111"/>
      <c r="HK73" s="111"/>
      <c r="HL73" s="111"/>
      <c r="HM73" s="111"/>
      <c r="HN73" s="111"/>
      <c r="HO73" s="111"/>
      <c r="HP73" s="111"/>
      <c r="HQ73" s="111"/>
      <c r="HR73" s="111"/>
      <c r="HS73" s="111"/>
      <c r="HT73" s="111"/>
      <c r="HU73" s="111"/>
      <c r="HV73" s="111"/>
      <c r="HW73" s="111"/>
      <c r="HX73" s="111"/>
      <c r="HY73" s="111"/>
      <c r="HZ73" s="111"/>
      <c r="IA73" s="111"/>
      <c r="IB73" s="111"/>
      <c r="IC73" s="111"/>
      <c r="ID73" s="111"/>
      <c r="IE73" s="111"/>
      <c r="IF73" s="111"/>
      <c r="IG73" s="111"/>
      <c r="IH73" s="111"/>
      <c r="II73" s="111"/>
      <c r="IJ73" s="111"/>
      <c r="IK73" s="111"/>
      <c r="IL73" s="111"/>
      <c r="IM73" s="111"/>
      <c r="IN73" s="111"/>
      <c r="IO73" s="111"/>
      <c r="IP73" s="111"/>
      <c r="IQ73" s="111"/>
      <c r="IR73" s="111"/>
      <c r="IS73" s="111"/>
      <c r="IT73" s="111"/>
      <c r="IU73" s="111"/>
      <c r="IV73" s="111"/>
    </row>
    <row r="74" spans="1:256" x14ac:dyDescent="0.2">
      <c r="A74" s="498" t="s">
        <v>150</v>
      </c>
      <c r="B74" s="496" t="s">
        <v>151</v>
      </c>
      <c r="C74" s="50">
        <v>21</v>
      </c>
      <c r="D74" s="51">
        <v>2287435.5499999998</v>
      </c>
      <c r="E74" s="50"/>
      <c r="F74" s="50"/>
      <c r="G74" s="50"/>
      <c r="H74" s="50"/>
      <c r="I74" s="50">
        <v>0</v>
      </c>
      <c r="J74" s="50">
        <v>21</v>
      </c>
      <c r="K74" s="51">
        <v>2287435.5499999998</v>
      </c>
      <c r="L74" s="51">
        <v>2.7109648966109821</v>
      </c>
      <c r="M74" s="51">
        <v>1.9980970504281637</v>
      </c>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c r="EA74" s="111"/>
      <c r="EB74" s="111"/>
      <c r="EC74" s="111"/>
      <c r="ED74" s="111"/>
      <c r="EE74" s="111"/>
      <c r="EF74" s="111"/>
      <c r="EG74" s="111"/>
      <c r="EH74" s="111"/>
      <c r="EI74" s="111"/>
      <c r="EJ74" s="111"/>
      <c r="EK74" s="111"/>
      <c r="EL74" s="111"/>
      <c r="EM74" s="111"/>
      <c r="EN74" s="111"/>
      <c r="EO74" s="111"/>
      <c r="EP74" s="111"/>
      <c r="EQ74" s="111"/>
      <c r="ER74" s="111"/>
      <c r="ES74" s="111"/>
      <c r="ET74" s="111"/>
      <c r="EU74" s="111"/>
      <c r="EV74" s="111"/>
      <c r="EW74" s="111"/>
      <c r="EX74" s="111"/>
      <c r="EY74" s="111"/>
      <c r="EZ74" s="111"/>
      <c r="FA74" s="111"/>
      <c r="FB74" s="111"/>
      <c r="FC74" s="111"/>
      <c r="FD74" s="111"/>
      <c r="FE74" s="111"/>
      <c r="FF74" s="111"/>
      <c r="FG74" s="111"/>
      <c r="FH74" s="111"/>
      <c r="FI74" s="111"/>
      <c r="FJ74" s="111"/>
      <c r="FK74" s="111"/>
      <c r="FL74" s="111"/>
      <c r="FM74" s="111"/>
      <c r="FN74" s="111"/>
      <c r="FO74" s="111"/>
      <c r="FP74" s="111"/>
      <c r="FQ74" s="111"/>
      <c r="FR74" s="111"/>
      <c r="FS74" s="111"/>
      <c r="FT74" s="111"/>
      <c r="FU74" s="111"/>
      <c r="FV74" s="111"/>
      <c r="FW74" s="111"/>
      <c r="FX74" s="111"/>
      <c r="FY74" s="111"/>
      <c r="FZ74" s="111"/>
      <c r="GA74" s="111"/>
      <c r="GB74" s="111"/>
      <c r="GC74" s="111"/>
      <c r="GD74" s="111"/>
      <c r="GE74" s="111"/>
      <c r="GF74" s="111"/>
      <c r="GG74" s="111"/>
      <c r="GH74" s="111"/>
      <c r="GI74" s="111"/>
      <c r="GJ74" s="111"/>
      <c r="GK74" s="111"/>
      <c r="GL74" s="111"/>
      <c r="GM74" s="111"/>
      <c r="GN74" s="111"/>
      <c r="GO74" s="111"/>
      <c r="GP74" s="111"/>
      <c r="GQ74" s="111"/>
      <c r="GR74" s="111"/>
      <c r="GS74" s="111"/>
      <c r="GT74" s="111"/>
      <c r="GU74" s="111"/>
      <c r="GV74" s="111"/>
      <c r="GW74" s="111"/>
      <c r="GX74" s="111"/>
      <c r="GY74" s="111"/>
      <c r="GZ74" s="111"/>
      <c r="HA74" s="111"/>
      <c r="HB74" s="111"/>
      <c r="HC74" s="111"/>
      <c r="HD74" s="111"/>
      <c r="HE74" s="111"/>
      <c r="HF74" s="111"/>
      <c r="HG74" s="111"/>
      <c r="HH74" s="111"/>
      <c r="HI74" s="111"/>
      <c r="HJ74" s="111"/>
      <c r="HK74" s="111"/>
      <c r="HL74" s="111"/>
      <c r="HM74" s="111"/>
      <c r="HN74" s="111"/>
      <c r="HO74" s="111"/>
      <c r="HP74" s="111"/>
      <c r="HQ74" s="111"/>
      <c r="HR74" s="111"/>
      <c r="HS74" s="111"/>
      <c r="HT74" s="111"/>
      <c r="HU74" s="111"/>
      <c r="HV74" s="111"/>
      <c r="HW74" s="111"/>
      <c r="HX74" s="111"/>
      <c r="HY74" s="111"/>
      <c r="HZ74" s="111"/>
      <c r="IA74" s="111"/>
      <c r="IB74" s="111"/>
      <c r="IC74" s="111"/>
      <c r="ID74" s="111"/>
      <c r="IE74" s="111"/>
      <c r="IF74" s="111"/>
      <c r="IG74" s="111"/>
      <c r="IH74" s="111"/>
      <c r="II74" s="111"/>
      <c r="IJ74" s="111"/>
      <c r="IK74" s="111"/>
      <c r="IL74" s="111"/>
      <c r="IM74" s="111"/>
      <c r="IN74" s="111"/>
      <c r="IO74" s="111"/>
      <c r="IP74" s="111"/>
      <c r="IQ74" s="111"/>
      <c r="IR74" s="111"/>
      <c r="IS74" s="111"/>
      <c r="IT74" s="111"/>
      <c r="IU74" s="111"/>
      <c r="IV74" s="111"/>
    </row>
    <row r="75" spans="1:256" ht="22.5" x14ac:dyDescent="0.2">
      <c r="A75" s="499" t="s">
        <v>16</v>
      </c>
      <c r="B75" s="497" t="s">
        <v>17</v>
      </c>
      <c r="C75" s="53">
        <v>2</v>
      </c>
      <c r="D75" s="54">
        <v>45193.2</v>
      </c>
      <c r="E75" s="53"/>
      <c r="F75" s="54"/>
      <c r="G75" s="53"/>
      <c r="H75" s="53"/>
      <c r="I75" s="53">
        <v>0</v>
      </c>
      <c r="J75" s="53">
        <v>2</v>
      </c>
      <c r="K75" s="476">
        <v>45193.2</v>
      </c>
      <c r="L75" s="54">
        <v>5.356093148308351E-2</v>
      </c>
      <c r="M75" s="54">
        <v>0.19029495718363462</v>
      </c>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c r="DE75" s="111"/>
      <c r="DF75" s="111"/>
      <c r="DG75" s="111"/>
      <c r="DH75" s="111"/>
      <c r="DI75" s="111"/>
      <c r="DJ75" s="111"/>
      <c r="DK75" s="111"/>
      <c r="DL75" s="111"/>
      <c r="DM75" s="111"/>
      <c r="DN75" s="111"/>
      <c r="DO75" s="111"/>
      <c r="DP75" s="111"/>
      <c r="DQ75" s="111"/>
      <c r="DR75" s="111"/>
      <c r="DS75" s="111"/>
      <c r="DT75" s="111"/>
      <c r="DU75" s="111"/>
      <c r="DV75" s="111"/>
      <c r="DW75" s="111"/>
      <c r="DX75" s="111"/>
      <c r="DY75" s="111"/>
      <c r="DZ75" s="111"/>
      <c r="EA75" s="111"/>
      <c r="EB75" s="111"/>
      <c r="EC75" s="111"/>
      <c r="ED75" s="111"/>
      <c r="EE75" s="111"/>
      <c r="EF75" s="111"/>
      <c r="EG75" s="111"/>
      <c r="EH75" s="111"/>
      <c r="EI75" s="111"/>
      <c r="EJ75" s="111"/>
      <c r="EK75" s="111"/>
      <c r="EL75" s="111"/>
      <c r="EM75" s="111"/>
      <c r="EN75" s="111"/>
      <c r="EO75" s="111"/>
      <c r="EP75" s="111"/>
      <c r="EQ75" s="111"/>
      <c r="ER75" s="111"/>
      <c r="ES75" s="111"/>
      <c r="ET75" s="111"/>
      <c r="EU75" s="111"/>
      <c r="EV75" s="111"/>
      <c r="EW75" s="111"/>
      <c r="EX75" s="111"/>
      <c r="EY75" s="111"/>
      <c r="EZ75" s="111"/>
      <c r="FA75" s="111"/>
      <c r="FB75" s="111"/>
      <c r="FC75" s="111"/>
      <c r="FD75" s="111"/>
      <c r="FE75" s="111"/>
      <c r="FF75" s="111"/>
      <c r="FG75" s="111"/>
      <c r="FH75" s="111"/>
      <c r="FI75" s="111"/>
      <c r="FJ75" s="111"/>
      <c r="FK75" s="111"/>
      <c r="FL75" s="111"/>
      <c r="FM75" s="111"/>
      <c r="FN75" s="111"/>
      <c r="FO75" s="111"/>
      <c r="FP75" s="111"/>
      <c r="FQ75" s="111"/>
      <c r="FR75" s="111"/>
      <c r="FS75" s="111"/>
      <c r="FT75" s="111"/>
      <c r="FU75" s="111"/>
      <c r="FV75" s="111"/>
      <c r="FW75" s="111"/>
      <c r="FX75" s="111"/>
      <c r="FY75" s="111"/>
      <c r="FZ75" s="111"/>
      <c r="GA75" s="111"/>
      <c r="GB75" s="111"/>
      <c r="GC75" s="111"/>
      <c r="GD75" s="111"/>
      <c r="GE75" s="111"/>
      <c r="GF75" s="111"/>
      <c r="GG75" s="111"/>
      <c r="GH75" s="111"/>
      <c r="GI75" s="111"/>
      <c r="GJ75" s="111"/>
      <c r="GK75" s="111"/>
      <c r="GL75" s="111"/>
      <c r="GM75" s="111"/>
      <c r="GN75" s="111"/>
      <c r="GO75" s="111"/>
      <c r="GP75" s="111"/>
      <c r="GQ75" s="111"/>
      <c r="GR75" s="111"/>
      <c r="GS75" s="111"/>
      <c r="GT75" s="111"/>
      <c r="GU75" s="111"/>
      <c r="GV75" s="111"/>
      <c r="GW75" s="111"/>
      <c r="GX75" s="111"/>
      <c r="GY75" s="111"/>
      <c r="GZ75" s="111"/>
      <c r="HA75" s="111"/>
      <c r="HB75" s="111"/>
      <c r="HC75" s="111"/>
      <c r="HD75" s="111"/>
      <c r="HE75" s="111"/>
      <c r="HF75" s="111"/>
      <c r="HG75" s="111"/>
      <c r="HH75" s="111"/>
      <c r="HI75" s="111"/>
      <c r="HJ75" s="111"/>
      <c r="HK75" s="111"/>
      <c r="HL75" s="111"/>
      <c r="HM75" s="111"/>
      <c r="HN75" s="111"/>
      <c r="HO75" s="111"/>
      <c r="HP75" s="111"/>
      <c r="HQ75" s="111"/>
      <c r="HR75" s="111"/>
      <c r="HS75" s="111"/>
      <c r="HT75" s="111"/>
      <c r="HU75" s="111"/>
      <c r="HV75" s="111"/>
      <c r="HW75" s="111"/>
      <c r="HX75" s="111"/>
      <c r="HY75" s="111"/>
      <c r="HZ75" s="111"/>
      <c r="IA75" s="111"/>
      <c r="IB75" s="111"/>
      <c r="IC75" s="111"/>
      <c r="ID75" s="111"/>
      <c r="IE75" s="111"/>
      <c r="IF75" s="111"/>
      <c r="IG75" s="111"/>
      <c r="IH75" s="111"/>
      <c r="II75" s="111"/>
      <c r="IJ75" s="111"/>
      <c r="IK75" s="111"/>
      <c r="IL75" s="111"/>
      <c r="IM75" s="111"/>
      <c r="IN75" s="111"/>
      <c r="IO75" s="111"/>
      <c r="IP75" s="111"/>
      <c r="IQ75" s="111"/>
      <c r="IR75" s="111"/>
      <c r="IS75" s="111"/>
      <c r="IT75" s="111"/>
      <c r="IU75" s="111"/>
      <c r="IV75" s="111"/>
    </row>
    <row r="76" spans="1:256" ht="22.5" x14ac:dyDescent="0.2">
      <c r="A76" s="498" t="s">
        <v>152</v>
      </c>
      <c r="B76" s="496" t="s">
        <v>153</v>
      </c>
      <c r="C76" s="50">
        <v>171</v>
      </c>
      <c r="D76" s="51">
        <v>18233532.510000005</v>
      </c>
      <c r="E76" s="50">
        <v>2</v>
      </c>
      <c r="F76" s="50">
        <v>58476.4</v>
      </c>
      <c r="G76" s="50">
        <v>1</v>
      </c>
      <c r="H76" s="50">
        <v>-1958</v>
      </c>
      <c r="I76" s="50">
        <v>1</v>
      </c>
      <c r="J76" s="50">
        <v>175</v>
      </c>
      <c r="K76" s="51">
        <v>18290050.910000004</v>
      </c>
      <c r="L76" s="51">
        <v>21.676539028274597</v>
      </c>
      <c r="M76" s="51">
        <v>16.650808753568029</v>
      </c>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c r="DB76" s="111"/>
      <c r="DC76" s="111"/>
      <c r="DD76" s="111"/>
      <c r="DE76" s="111"/>
      <c r="DF76" s="111"/>
      <c r="DG76" s="111"/>
      <c r="DH76" s="111"/>
      <c r="DI76" s="111"/>
      <c r="DJ76" s="111"/>
      <c r="DK76" s="111"/>
      <c r="DL76" s="111"/>
      <c r="DM76" s="111"/>
      <c r="DN76" s="111"/>
      <c r="DO76" s="111"/>
      <c r="DP76" s="111"/>
      <c r="DQ76" s="111"/>
      <c r="DR76" s="111"/>
      <c r="DS76" s="111"/>
      <c r="DT76" s="111"/>
      <c r="DU76" s="111"/>
      <c r="DV76" s="111"/>
      <c r="DW76" s="111"/>
      <c r="DX76" s="111"/>
      <c r="DY76" s="111"/>
      <c r="DZ76" s="111"/>
      <c r="EA76" s="111"/>
      <c r="EB76" s="111"/>
      <c r="EC76" s="111"/>
      <c r="ED76" s="111"/>
      <c r="EE76" s="111"/>
      <c r="EF76" s="111"/>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111"/>
      <c r="FJ76" s="111"/>
      <c r="FK76" s="111"/>
      <c r="FL76" s="111"/>
      <c r="FM76" s="111"/>
      <c r="FN76" s="111"/>
      <c r="FO76" s="111"/>
      <c r="FP76" s="111"/>
      <c r="FQ76" s="111"/>
      <c r="FR76" s="111"/>
      <c r="FS76" s="111"/>
      <c r="FT76" s="111"/>
      <c r="FU76" s="111"/>
      <c r="FV76" s="111"/>
      <c r="FW76" s="111"/>
      <c r="FX76" s="111"/>
      <c r="FY76" s="111"/>
      <c r="FZ76" s="111"/>
      <c r="GA76" s="111"/>
      <c r="GB76" s="111"/>
      <c r="GC76" s="111"/>
      <c r="GD76" s="111"/>
      <c r="GE76" s="111"/>
      <c r="GF76" s="111"/>
      <c r="GG76" s="111"/>
      <c r="GH76" s="111"/>
      <c r="GI76" s="111"/>
      <c r="GJ76" s="111"/>
      <c r="GK76" s="111"/>
      <c r="GL76" s="111"/>
      <c r="GM76" s="111"/>
      <c r="GN76" s="111"/>
      <c r="GO76" s="111"/>
      <c r="GP76" s="111"/>
      <c r="GQ76" s="111"/>
      <c r="GR76" s="111"/>
      <c r="GS76" s="111"/>
      <c r="GT76" s="111"/>
      <c r="GU76" s="111"/>
      <c r="GV76" s="111"/>
      <c r="GW76" s="111"/>
      <c r="GX76" s="111"/>
      <c r="GY76" s="111"/>
      <c r="GZ76" s="111"/>
      <c r="HA76" s="111"/>
      <c r="HB76" s="111"/>
      <c r="HC76" s="111"/>
      <c r="HD76" s="111"/>
      <c r="HE76" s="111"/>
      <c r="HF76" s="111"/>
      <c r="HG76" s="111"/>
      <c r="HH76" s="111"/>
      <c r="HI76" s="111"/>
      <c r="HJ76" s="111"/>
      <c r="HK76" s="111"/>
      <c r="HL76" s="111"/>
      <c r="HM76" s="111"/>
      <c r="HN76" s="111"/>
      <c r="HO76" s="111"/>
      <c r="HP76" s="111"/>
      <c r="HQ76" s="111"/>
      <c r="HR76" s="111"/>
      <c r="HS76" s="111"/>
      <c r="HT76" s="111"/>
      <c r="HU76" s="111"/>
      <c r="HV76" s="111"/>
      <c r="HW76" s="111"/>
      <c r="HX76" s="111"/>
      <c r="HY76" s="111"/>
      <c r="HZ76" s="111"/>
      <c r="IA76" s="111"/>
      <c r="IB76" s="111"/>
      <c r="IC76" s="111"/>
      <c r="ID76" s="111"/>
      <c r="IE76" s="111"/>
      <c r="IF76" s="111"/>
      <c r="IG76" s="111"/>
      <c r="IH76" s="111"/>
      <c r="II76" s="111"/>
      <c r="IJ76" s="111"/>
      <c r="IK76" s="111"/>
      <c r="IL76" s="111"/>
      <c r="IM76" s="111"/>
      <c r="IN76" s="111"/>
      <c r="IO76" s="111"/>
      <c r="IP76" s="111"/>
      <c r="IQ76" s="111"/>
      <c r="IR76" s="111"/>
      <c r="IS76" s="111"/>
      <c r="IT76" s="111"/>
      <c r="IU76" s="111"/>
      <c r="IV76" s="111"/>
    </row>
    <row r="77" spans="1:256" x14ac:dyDescent="0.2">
      <c r="A77" s="499" t="s">
        <v>154</v>
      </c>
      <c r="B77" s="497" t="s">
        <v>155</v>
      </c>
      <c r="C77" s="53">
        <v>83</v>
      </c>
      <c r="D77" s="54">
        <v>8718696.1400000006</v>
      </c>
      <c r="E77" s="53">
        <v>1</v>
      </c>
      <c r="F77" s="54">
        <v>29530.59</v>
      </c>
      <c r="G77" s="53">
        <v>1</v>
      </c>
      <c r="H77" s="53">
        <v>-119752.93</v>
      </c>
      <c r="I77" s="53">
        <v>2</v>
      </c>
      <c r="J77" s="53">
        <v>87</v>
      </c>
      <c r="K77" s="476">
        <v>8628473.8000000007</v>
      </c>
      <c r="L77" s="54">
        <v>10.226075914194642</v>
      </c>
      <c r="M77" s="54">
        <v>8.2778306374881065</v>
      </c>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c r="DB77" s="111"/>
      <c r="DC77" s="111"/>
      <c r="DD77" s="111"/>
      <c r="DE77" s="111"/>
      <c r="DF77" s="111"/>
      <c r="DG77" s="111"/>
      <c r="DH77" s="111"/>
      <c r="DI77" s="111"/>
      <c r="DJ77" s="111"/>
      <c r="DK77" s="111"/>
      <c r="DL77" s="111"/>
      <c r="DM77" s="111"/>
      <c r="DN77" s="111"/>
      <c r="DO77" s="111"/>
      <c r="DP77" s="111"/>
      <c r="DQ77" s="111"/>
      <c r="DR77" s="111"/>
      <c r="DS77" s="111"/>
      <c r="DT77" s="111"/>
      <c r="DU77" s="111"/>
      <c r="DV77" s="111"/>
      <c r="DW77" s="111"/>
      <c r="DX77" s="111"/>
      <c r="DY77" s="111"/>
      <c r="DZ77" s="111"/>
      <c r="EA77" s="111"/>
      <c r="EB77" s="111"/>
      <c r="EC77" s="111"/>
      <c r="ED77" s="111"/>
      <c r="EE77" s="111"/>
      <c r="EF77" s="111"/>
      <c r="EG77" s="111"/>
      <c r="EH77" s="111"/>
      <c r="EI77" s="111"/>
      <c r="EJ77" s="111"/>
      <c r="EK77" s="111"/>
      <c r="EL77" s="111"/>
      <c r="EM77" s="111"/>
      <c r="EN77" s="111"/>
      <c r="EO77" s="111"/>
      <c r="EP77" s="111"/>
      <c r="EQ77" s="111"/>
      <c r="ER77" s="111"/>
      <c r="ES77" s="111"/>
      <c r="ET77" s="111"/>
      <c r="EU77" s="111"/>
      <c r="EV77" s="111"/>
      <c r="EW77" s="111"/>
      <c r="EX77" s="111"/>
      <c r="EY77" s="111"/>
      <c r="EZ77" s="111"/>
      <c r="FA77" s="111"/>
      <c r="FB77" s="111"/>
      <c r="FC77" s="111"/>
      <c r="FD77" s="111"/>
      <c r="FE77" s="111"/>
      <c r="FF77" s="111"/>
      <c r="FG77" s="111"/>
      <c r="FH77" s="111"/>
      <c r="FI77" s="111"/>
      <c r="FJ77" s="111"/>
      <c r="FK77" s="111"/>
      <c r="FL77" s="111"/>
      <c r="FM77" s="111"/>
      <c r="FN77" s="111"/>
      <c r="FO77" s="111"/>
      <c r="FP77" s="111"/>
      <c r="FQ77" s="111"/>
      <c r="FR77" s="111"/>
      <c r="FS77" s="111"/>
      <c r="FT77" s="111"/>
      <c r="FU77" s="111"/>
      <c r="FV77" s="111"/>
      <c r="FW77" s="111"/>
      <c r="FX77" s="111"/>
      <c r="FY77" s="111"/>
      <c r="FZ77" s="111"/>
      <c r="GA77" s="111"/>
      <c r="GB77" s="111"/>
      <c r="GC77" s="111"/>
      <c r="GD77" s="111"/>
      <c r="GE77" s="111"/>
      <c r="GF77" s="111"/>
      <c r="GG77" s="111"/>
      <c r="GH77" s="111"/>
      <c r="GI77" s="111"/>
      <c r="GJ77" s="111"/>
      <c r="GK77" s="111"/>
      <c r="GL77" s="111"/>
      <c r="GM77" s="111"/>
      <c r="GN77" s="111"/>
      <c r="GO77" s="111"/>
      <c r="GP77" s="111"/>
      <c r="GQ77" s="111"/>
      <c r="GR77" s="111"/>
      <c r="GS77" s="111"/>
      <c r="GT77" s="111"/>
      <c r="GU77" s="111"/>
      <c r="GV77" s="111"/>
      <c r="GW77" s="111"/>
      <c r="GX77" s="111"/>
      <c r="GY77" s="111"/>
      <c r="GZ77" s="111"/>
      <c r="HA77" s="111"/>
      <c r="HB77" s="111"/>
      <c r="HC77" s="111"/>
      <c r="HD77" s="111"/>
      <c r="HE77" s="111"/>
      <c r="HF77" s="111"/>
      <c r="HG77" s="111"/>
      <c r="HH77" s="111"/>
      <c r="HI77" s="111"/>
      <c r="HJ77" s="111"/>
      <c r="HK77" s="111"/>
      <c r="HL77" s="111"/>
      <c r="HM77" s="111"/>
      <c r="HN77" s="111"/>
      <c r="HO77" s="111"/>
      <c r="HP77" s="111"/>
      <c r="HQ77" s="111"/>
      <c r="HR77" s="111"/>
      <c r="HS77" s="111"/>
      <c r="HT77" s="111"/>
      <c r="HU77" s="111"/>
      <c r="HV77" s="111"/>
      <c r="HW77" s="111"/>
      <c r="HX77" s="111"/>
      <c r="HY77" s="111"/>
      <c r="HZ77" s="111"/>
      <c r="IA77" s="111"/>
      <c r="IB77" s="111"/>
      <c r="IC77" s="111"/>
      <c r="ID77" s="111"/>
      <c r="IE77" s="111"/>
      <c r="IF77" s="111"/>
      <c r="IG77" s="111"/>
      <c r="IH77" s="111"/>
      <c r="II77" s="111"/>
      <c r="IJ77" s="111"/>
      <c r="IK77" s="111"/>
      <c r="IL77" s="111"/>
      <c r="IM77" s="111"/>
      <c r="IN77" s="111"/>
      <c r="IO77" s="111"/>
      <c r="IP77" s="111"/>
      <c r="IQ77" s="111"/>
      <c r="IR77" s="111"/>
      <c r="IS77" s="111"/>
      <c r="IT77" s="111"/>
      <c r="IU77" s="111"/>
      <c r="IV77" s="111"/>
    </row>
    <row r="78" spans="1:256" x14ac:dyDescent="0.2">
      <c r="A78" s="498" t="s">
        <v>156</v>
      </c>
      <c r="B78" s="496" t="s">
        <v>157</v>
      </c>
      <c r="C78" s="50">
        <v>287</v>
      </c>
      <c r="D78" s="51">
        <v>30482480.699999988</v>
      </c>
      <c r="E78" s="50">
        <v>4</v>
      </c>
      <c r="F78" s="50">
        <v>68652.38</v>
      </c>
      <c r="G78" s="50"/>
      <c r="H78" s="50"/>
      <c r="I78" s="50">
        <v>1</v>
      </c>
      <c r="J78" s="50">
        <v>292</v>
      </c>
      <c r="K78" s="51">
        <v>30551133.079999987</v>
      </c>
      <c r="L78" s="51">
        <v>36.207817672314533</v>
      </c>
      <c r="M78" s="51">
        <v>27.783063748810658</v>
      </c>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1"/>
      <c r="DK78" s="111"/>
      <c r="DL78" s="111"/>
      <c r="DM78" s="111"/>
      <c r="DN78" s="111"/>
      <c r="DO78" s="111"/>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1"/>
      <c r="FN78" s="111"/>
      <c r="FO78" s="111"/>
      <c r="FP78" s="111"/>
      <c r="FQ78" s="111"/>
      <c r="FR78" s="111"/>
      <c r="FS78" s="111"/>
      <c r="FT78" s="111"/>
      <c r="FU78" s="111"/>
      <c r="FV78" s="111"/>
      <c r="FW78" s="111"/>
      <c r="FX78" s="111"/>
      <c r="FY78" s="111"/>
      <c r="FZ78" s="111"/>
      <c r="GA78" s="111"/>
      <c r="GB78" s="111"/>
      <c r="GC78" s="111"/>
      <c r="GD78" s="111"/>
      <c r="GE78" s="111"/>
      <c r="GF78" s="111"/>
      <c r="GG78" s="111"/>
      <c r="GH78" s="111"/>
      <c r="GI78" s="111"/>
      <c r="GJ78" s="111"/>
      <c r="GK78" s="111"/>
      <c r="GL78" s="111"/>
      <c r="GM78" s="111"/>
      <c r="GN78" s="111"/>
      <c r="GO78" s="111"/>
      <c r="GP78" s="111"/>
      <c r="GQ78" s="111"/>
      <c r="GR78" s="111"/>
      <c r="GS78" s="111"/>
      <c r="GT78" s="111"/>
      <c r="GU78" s="111"/>
      <c r="GV78" s="111"/>
      <c r="GW78" s="111"/>
      <c r="GX78" s="111"/>
      <c r="GY78" s="111"/>
      <c r="GZ78" s="111"/>
      <c r="HA78" s="111"/>
      <c r="HB78" s="111"/>
      <c r="HC78" s="111"/>
      <c r="HD78" s="111"/>
      <c r="HE78" s="111"/>
      <c r="HF78" s="111"/>
      <c r="HG78" s="111"/>
      <c r="HH78" s="111"/>
      <c r="HI78" s="111"/>
      <c r="HJ78" s="111"/>
      <c r="HK78" s="111"/>
      <c r="HL78" s="111"/>
      <c r="HM78" s="111"/>
      <c r="HN78" s="111"/>
      <c r="HO78" s="111"/>
      <c r="HP78" s="111"/>
      <c r="HQ78" s="111"/>
      <c r="HR78" s="111"/>
      <c r="HS78" s="111"/>
      <c r="HT78" s="111"/>
      <c r="HU78" s="111"/>
      <c r="HV78" s="111"/>
      <c r="HW78" s="111"/>
      <c r="HX78" s="111"/>
      <c r="HY78" s="111"/>
      <c r="HZ78" s="111"/>
      <c r="IA78" s="111"/>
      <c r="IB78" s="111"/>
      <c r="IC78" s="111"/>
      <c r="ID78" s="111"/>
      <c r="IE78" s="111"/>
      <c r="IF78" s="111"/>
      <c r="IG78" s="111"/>
      <c r="IH78" s="111"/>
      <c r="II78" s="111"/>
      <c r="IJ78" s="111"/>
      <c r="IK78" s="111"/>
      <c r="IL78" s="111"/>
      <c r="IM78" s="111"/>
      <c r="IN78" s="111"/>
      <c r="IO78" s="111"/>
      <c r="IP78" s="111"/>
      <c r="IQ78" s="111"/>
      <c r="IR78" s="111"/>
      <c r="IS78" s="111"/>
      <c r="IT78" s="111"/>
      <c r="IU78" s="111"/>
      <c r="IV78" s="111"/>
    </row>
    <row r="79" spans="1:256" x14ac:dyDescent="0.2">
      <c r="A79" s="499" t="s">
        <v>162</v>
      </c>
      <c r="B79" s="497" t="s">
        <v>163</v>
      </c>
      <c r="C79" s="53">
        <v>2</v>
      </c>
      <c r="D79" s="54">
        <v>119270</v>
      </c>
      <c r="E79" s="53"/>
      <c r="F79" s="54"/>
      <c r="G79" s="53"/>
      <c r="H79" s="53"/>
      <c r="I79" s="53">
        <v>1</v>
      </c>
      <c r="J79" s="53">
        <v>3</v>
      </c>
      <c r="K79" s="476">
        <v>119270</v>
      </c>
      <c r="L79" s="54">
        <v>0.14135339604160294</v>
      </c>
      <c r="M79" s="54">
        <v>0.28544243577545197</v>
      </c>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c r="DB79" s="111"/>
      <c r="DC79" s="111"/>
      <c r="DD79" s="111"/>
      <c r="DE79" s="111"/>
      <c r="DF79" s="111"/>
      <c r="DG79" s="111"/>
      <c r="DH79" s="111"/>
      <c r="DI79" s="111"/>
      <c r="DJ79" s="111"/>
      <c r="DK79" s="111"/>
      <c r="DL79" s="111"/>
      <c r="DM79" s="111"/>
      <c r="DN79" s="111"/>
      <c r="DO79" s="111"/>
      <c r="DP79" s="111"/>
      <c r="DQ79" s="111"/>
      <c r="DR79" s="111"/>
      <c r="DS79" s="111"/>
      <c r="DT79" s="111"/>
      <c r="DU79" s="111"/>
      <c r="DV79" s="111"/>
      <c r="DW79" s="111"/>
      <c r="DX79" s="111"/>
      <c r="DY79" s="111"/>
      <c r="DZ79" s="111"/>
      <c r="EA79" s="111"/>
      <c r="EB79" s="111"/>
      <c r="EC79" s="111"/>
      <c r="ED79" s="111"/>
      <c r="EE79" s="111"/>
      <c r="EF79" s="111"/>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1"/>
      <c r="FE79" s="111"/>
      <c r="FF79" s="111"/>
      <c r="FG79" s="111"/>
      <c r="FH79" s="111"/>
      <c r="FI79" s="111"/>
      <c r="FJ79" s="111"/>
      <c r="FK79" s="111"/>
      <c r="FL79" s="111"/>
      <c r="FM79" s="111"/>
      <c r="FN79" s="111"/>
      <c r="FO79" s="111"/>
      <c r="FP79" s="111"/>
      <c r="FQ79" s="111"/>
      <c r="FR79" s="111"/>
      <c r="FS79" s="111"/>
      <c r="FT79" s="111"/>
      <c r="FU79" s="111"/>
      <c r="FV79" s="111"/>
      <c r="FW79" s="111"/>
      <c r="FX79" s="111"/>
      <c r="FY79" s="111"/>
      <c r="FZ79" s="111"/>
      <c r="GA79" s="111"/>
      <c r="GB79" s="111"/>
      <c r="GC79" s="111"/>
      <c r="GD79" s="111"/>
      <c r="GE79" s="111"/>
      <c r="GF79" s="111"/>
      <c r="GG79" s="111"/>
      <c r="GH79" s="111"/>
      <c r="GI79" s="111"/>
      <c r="GJ79" s="111"/>
      <c r="GK79" s="111"/>
      <c r="GL79" s="111"/>
      <c r="GM79" s="111"/>
      <c r="GN79" s="111"/>
      <c r="GO79" s="111"/>
      <c r="GP79" s="111"/>
      <c r="GQ79" s="111"/>
      <c r="GR79" s="111"/>
      <c r="GS79" s="111"/>
      <c r="GT79" s="111"/>
      <c r="GU79" s="111"/>
      <c r="GV79" s="111"/>
      <c r="GW79" s="111"/>
      <c r="GX79" s="111"/>
      <c r="GY79" s="111"/>
      <c r="GZ79" s="111"/>
      <c r="HA79" s="111"/>
      <c r="HB79" s="111"/>
      <c r="HC79" s="111"/>
      <c r="HD79" s="111"/>
      <c r="HE79" s="111"/>
      <c r="HF79" s="111"/>
      <c r="HG79" s="111"/>
      <c r="HH79" s="111"/>
      <c r="HI79" s="111"/>
      <c r="HJ79" s="111"/>
      <c r="HK79" s="111"/>
      <c r="HL79" s="111"/>
      <c r="HM79" s="111"/>
      <c r="HN79" s="111"/>
      <c r="HO79" s="111"/>
      <c r="HP79" s="111"/>
      <c r="HQ79" s="111"/>
      <c r="HR79" s="111"/>
      <c r="HS79" s="111"/>
      <c r="HT79" s="111"/>
      <c r="HU79" s="111"/>
      <c r="HV79" s="111"/>
      <c r="HW79" s="111"/>
      <c r="HX79" s="111"/>
      <c r="HY79" s="111"/>
      <c r="HZ79" s="111"/>
      <c r="IA79" s="111"/>
      <c r="IB79" s="111"/>
      <c r="IC79" s="111"/>
      <c r="ID79" s="111"/>
      <c r="IE79" s="111"/>
      <c r="IF79" s="111"/>
      <c r="IG79" s="111"/>
      <c r="IH79" s="111"/>
      <c r="II79" s="111"/>
      <c r="IJ79" s="111"/>
      <c r="IK79" s="111"/>
      <c r="IL79" s="111"/>
      <c r="IM79" s="111"/>
      <c r="IN79" s="111"/>
      <c r="IO79" s="111"/>
      <c r="IP79" s="111"/>
      <c r="IQ79" s="111"/>
      <c r="IR79" s="111"/>
      <c r="IS79" s="111"/>
      <c r="IT79" s="111"/>
      <c r="IU79" s="111"/>
      <c r="IV79" s="111"/>
    </row>
    <row r="80" spans="1:256" ht="33.75" x14ac:dyDescent="0.2">
      <c r="A80" s="498" t="s">
        <v>164</v>
      </c>
      <c r="B80" s="496" t="s">
        <v>165</v>
      </c>
      <c r="C80" s="50">
        <v>1</v>
      </c>
      <c r="D80" s="51">
        <v>59987.56</v>
      </c>
      <c r="E80" s="50"/>
      <c r="F80" s="50"/>
      <c r="G80" s="50"/>
      <c r="H80" s="50"/>
      <c r="I80" s="50">
        <v>0</v>
      </c>
      <c r="J80" s="50">
        <v>1</v>
      </c>
      <c r="K80" s="51">
        <v>59987.56</v>
      </c>
      <c r="L80" s="51">
        <v>7.1094536146972573E-2</v>
      </c>
      <c r="M80" s="51">
        <v>9.5147478591817311E-2</v>
      </c>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c r="DB80" s="111"/>
      <c r="DC80" s="111"/>
      <c r="DD80" s="111"/>
      <c r="DE80" s="111"/>
      <c r="DF80" s="111"/>
      <c r="DG80" s="111"/>
      <c r="DH80" s="111"/>
      <c r="DI80" s="111"/>
      <c r="DJ80" s="111"/>
      <c r="DK80" s="111"/>
      <c r="DL80" s="111"/>
      <c r="DM80" s="111"/>
      <c r="DN80" s="111"/>
      <c r="DO80" s="111"/>
      <c r="DP80" s="111"/>
      <c r="DQ80" s="111"/>
      <c r="DR80" s="111"/>
      <c r="DS80" s="111"/>
      <c r="DT80" s="111"/>
      <c r="DU80" s="111"/>
      <c r="DV80" s="111"/>
      <c r="DW80" s="111"/>
      <c r="DX80" s="111"/>
      <c r="DY80" s="111"/>
      <c r="DZ80" s="111"/>
      <c r="EA80" s="111"/>
      <c r="EB80" s="111"/>
      <c r="EC80" s="111"/>
      <c r="ED80" s="111"/>
      <c r="EE80" s="111"/>
      <c r="EF80" s="111"/>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111"/>
      <c r="FE80" s="111"/>
      <c r="FF80" s="111"/>
      <c r="FG80" s="111"/>
      <c r="FH80" s="111"/>
      <c r="FI80" s="111"/>
      <c r="FJ80" s="111"/>
      <c r="FK80" s="111"/>
      <c r="FL80" s="111"/>
      <c r="FM80" s="111"/>
      <c r="FN80" s="111"/>
      <c r="FO80" s="111"/>
      <c r="FP80" s="111"/>
      <c r="FQ80" s="111"/>
      <c r="FR80" s="111"/>
      <c r="FS80" s="111"/>
      <c r="FT80" s="111"/>
      <c r="FU80" s="111"/>
      <c r="FV80" s="111"/>
      <c r="FW80" s="111"/>
      <c r="FX80" s="111"/>
      <c r="FY80" s="111"/>
      <c r="FZ80" s="111"/>
      <c r="GA80" s="111"/>
      <c r="GB80" s="111"/>
      <c r="GC80" s="111"/>
      <c r="GD80" s="111"/>
      <c r="GE80" s="111"/>
      <c r="GF80" s="111"/>
      <c r="GG80" s="111"/>
      <c r="GH80" s="111"/>
      <c r="GI80" s="111"/>
      <c r="GJ80" s="111"/>
      <c r="GK80" s="111"/>
      <c r="GL80" s="111"/>
      <c r="GM80" s="111"/>
      <c r="GN80" s="111"/>
      <c r="GO80" s="111"/>
      <c r="GP80" s="111"/>
      <c r="GQ80" s="111"/>
      <c r="GR80" s="111"/>
      <c r="GS80" s="111"/>
      <c r="GT80" s="111"/>
      <c r="GU80" s="111"/>
      <c r="GV80" s="111"/>
      <c r="GW80" s="111"/>
      <c r="GX80" s="111"/>
      <c r="GY80" s="111"/>
      <c r="GZ80" s="111"/>
      <c r="HA80" s="111"/>
      <c r="HB80" s="111"/>
      <c r="HC80" s="111"/>
      <c r="HD80" s="111"/>
      <c r="HE80" s="111"/>
      <c r="HF80" s="111"/>
      <c r="HG80" s="111"/>
      <c r="HH80" s="111"/>
      <c r="HI80" s="111"/>
      <c r="HJ80" s="111"/>
      <c r="HK80" s="111"/>
      <c r="HL80" s="111"/>
      <c r="HM80" s="111"/>
      <c r="HN80" s="111"/>
      <c r="HO80" s="111"/>
      <c r="HP80" s="111"/>
      <c r="HQ80" s="111"/>
      <c r="HR80" s="111"/>
      <c r="HS80" s="111"/>
      <c r="HT80" s="111"/>
      <c r="HU80" s="111"/>
      <c r="HV80" s="111"/>
      <c r="HW80" s="111"/>
      <c r="HX80" s="111"/>
      <c r="HY80" s="111"/>
      <c r="HZ80" s="111"/>
      <c r="IA80" s="111"/>
      <c r="IB80" s="111"/>
      <c r="IC80" s="111"/>
      <c r="ID80" s="111"/>
      <c r="IE80" s="111"/>
      <c r="IF80" s="111"/>
      <c r="IG80" s="111"/>
      <c r="IH80" s="111"/>
      <c r="II80" s="111"/>
      <c r="IJ80" s="111"/>
      <c r="IK80" s="111"/>
      <c r="IL80" s="111"/>
      <c r="IM80" s="111"/>
      <c r="IN80" s="111"/>
      <c r="IO80" s="111"/>
      <c r="IP80" s="111"/>
      <c r="IQ80" s="111"/>
      <c r="IR80" s="111"/>
      <c r="IS80" s="111"/>
      <c r="IT80" s="111"/>
      <c r="IU80" s="111"/>
      <c r="IV80" s="111"/>
    </row>
    <row r="81" spans="1:256" ht="56.25" x14ac:dyDescent="0.2">
      <c r="A81" s="499" t="s">
        <v>168</v>
      </c>
      <c r="B81" s="497" t="s">
        <v>169</v>
      </c>
      <c r="C81" s="53">
        <v>4</v>
      </c>
      <c r="D81" s="54">
        <v>206555</v>
      </c>
      <c r="E81" s="53"/>
      <c r="F81" s="54"/>
      <c r="G81" s="53"/>
      <c r="H81" s="53"/>
      <c r="I81" s="53">
        <v>0</v>
      </c>
      <c r="J81" s="53">
        <v>4</v>
      </c>
      <c r="K81" s="476">
        <v>206555</v>
      </c>
      <c r="L81" s="54">
        <v>0.2447996203519183</v>
      </c>
      <c r="M81" s="54">
        <v>0.38058991436726924</v>
      </c>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c r="DD81" s="111"/>
      <c r="DE81" s="111"/>
      <c r="DF81" s="111"/>
      <c r="DG81" s="111"/>
      <c r="DH81" s="111"/>
      <c r="DI81" s="111"/>
      <c r="DJ81" s="111"/>
      <c r="DK81" s="111"/>
      <c r="DL81" s="111"/>
      <c r="DM81" s="111"/>
      <c r="DN81" s="111"/>
      <c r="DO81" s="111"/>
      <c r="DP81" s="111"/>
      <c r="DQ81" s="111"/>
      <c r="DR81" s="111"/>
      <c r="DS81" s="111"/>
      <c r="DT81" s="111"/>
      <c r="DU81" s="111"/>
      <c r="DV81" s="111"/>
      <c r="DW81" s="111"/>
      <c r="DX81" s="111"/>
      <c r="DY81" s="111"/>
      <c r="DZ81" s="111"/>
      <c r="EA81" s="111"/>
      <c r="EB81" s="111"/>
      <c r="EC81" s="111"/>
      <c r="ED81" s="111"/>
      <c r="EE81" s="111"/>
      <c r="EF81" s="111"/>
      <c r="EG81" s="111"/>
      <c r="EH81" s="111"/>
      <c r="EI81" s="111"/>
      <c r="EJ81" s="111"/>
      <c r="EK81" s="111"/>
      <c r="EL81" s="111"/>
      <c r="EM81" s="111"/>
      <c r="EN81" s="111"/>
      <c r="EO81" s="111"/>
      <c r="EP81" s="111"/>
      <c r="EQ81" s="111"/>
      <c r="ER81" s="111"/>
      <c r="ES81" s="111"/>
      <c r="ET81" s="111"/>
      <c r="EU81" s="111"/>
      <c r="EV81" s="111"/>
      <c r="EW81" s="111"/>
      <c r="EX81" s="111"/>
      <c r="EY81" s="111"/>
      <c r="EZ81" s="111"/>
      <c r="FA81" s="111"/>
      <c r="FB81" s="111"/>
      <c r="FC81" s="111"/>
      <c r="FD81" s="111"/>
      <c r="FE81" s="111"/>
      <c r="FF81" s="111"/>
      <c r="FG81" s="111"/>
      <c r="FH81" s="111"/>
      <c r="FI81" s="111"/>
      <c r="FJ81" s="111"/>
      <c r="FK81" s="111"/>
      <c r="FL81" s="111"/>
      <c r="FM81" s="111"/>
      <c r="FN81" s="111"/>
      <c r="FO81" s="111"/>
      <c r="FP81" s="111"/>
      <c r="FQ81" s="111"/>
      <c r="FR81" s="111"/>
      <c r="FS81" s="111"/>
      <c r="FT81" s="111"/>
      <c r="FU81" s="111"/>
      <c r="FV81" s="111"/>
      <c r="FW81" s="111"/>
      <c r="FX81" s="111"/>
      <c r="FY81" s="111"/>
      <c r="FZ81" s="111"/>
      <c r="GA81" s="111"/>
      <c r="GB81" s="111"/>
      <c r="GC81" s="111"/>
      <c r="GD81" s="111"/>
      <c r="GE81" s="111"/>
      <c r="GF81" s="111"/>
      <c r="GG81" s="111"/>
      <c r="GH81" s="111"/>
      <c r="GI81" s="111"/>
      <c r="GJ81" s="111"/>
      <c r="GK81" s="111"/>
      <c r="GL81" s="111"/>
      <c r="GM81" s="111"/>
      <c r="GN81" s="111"/>
      <c r="GO81" s="111"/>
      <c r="GP81" s="111"/>
      <c r="GQ81" s="111"/>
      <c r="GR81" s="111"/>
      <c r="GS81" s="111"/>
      <c r="GT81" s="111"/>
      <c r="GU81" s="111"/>
      <c r="GV81" s="111"/>
      <c r="GW81" s="111"/>
      <c r="GX81" s="111"/>
      <c r="GY81" s="111"/>
      <c r="GZ81" s="111"/>
      <c r="HA81" s="111"/>
      <c r="HB81" s="111"/>
      <c r="HC81" s="111"/>
      <c r="HD81" s="111"/>
      <c r="HE81" s="111"/>
      <c r="HF81" s="111"/>
      <c r="HG81" s="111"/>
      <c r="HH81" s="111"/>
      <c r="HI81" s="111"/>
      <c r="HJ81" s="111"/>
      <c r="HK81" s="111"/>
      <c r="HL81" s="111"/>
      <c r="HM81" s="111"/>
      <c r="HN81" s="111"/>
      <c r="HO81" s="111"/>
      <c r="HP81" s="111"/>
      <c r="HQ81" s="111"/>
      <c r="HR81" s="111"/>
      <c r="HS81" s="111"/>
      <c r="HT81" s="111"/>
      <c r="HU81" s="111"/>
      <c r="HV81" s="111"/>
      <c r="HW81" s="111"/>
      <c r="HX81" s="111"/>
      <c r="HY81" s="111"/>
      <c r="HZ81" s="111"/>
      <c r="IA81" s="111"/>
      <c r="IB81" s="111"/>
      <c r="IC81" s="111"/>
      <c r="ID81" s="111"/>
      <c r="IE81" s="111"/>
      <c r="IF81" s="111"/>
      <c r="IG81" s="111"/>
      <c r="IH81" s="111"/>
      <c r="II81" s="111"/>
      <c r="IJ81" s="111"/>
      <c r="IK81" s="111"/>
      <c r="IL81" s="111"/>
      <c r="IM81" s="111"/>
      <c r="IN81" s="111"/>
      <c r="IO81" s="111"/>
      <c r="IP81" s="111"/>
      <c r="IQ81" s="111"/>
      <c r="IR81" s="111"/>
      <c r="IS81" s="111"/>
      <c r="IT81" s="111"/>
      <c r="IU81" s="111"/>
      <c r="IV81" s="111"/>
    </row>
    <row r="82" spans="1:256" ht="22.5" x14ac:dyDescent="0.2">
      <c r="A82" s="498" t="s">
        <v>170</v>
      </c>
      <c r="B82" s="496" t="s">
        <v>171</v>
      </c>
      <c r="C82" s="50">
        <v>4</v>
      </c>
      <c r="D82" s="51">
        <v>238884</v>
      </c>
      <c r="E82" s="50"/>
      <c r="F82" s="50"/>
      <c r="G82" s="50"/>
      <c r="H82" s="50"/>
      <c r="I82" s="50">
        <v>0</v>
      </c>
      <c r="J82" s="50">
        <v>4</v>
      </c>
      <c r="K82" s="51">
        <v>238884</v>
      </c>
      <c r="L82" s="51">
        <v>0.28311448528550581</v>
      </c>
      <c r="M82" s="51">
        <v>0.38058991436726924</v>
      </c>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111"/>
      <c r="DM82" s="111"/>
      <c r="DN82" s="111"/>
      <c r="DO82" s="111"/>
      <c r="DP82" s="111"/>
      <c r="DQ82" s="111"/>
      <c r="DR82" s="111"/>
      <c r="DS82" s="111"/>
      <c r="DT82" s="111"/>
      <c r="DU82" s="111"/>
      <c r="DV82" s="111"/>
      <c r="DW82" s="111"/>
      <c r="DX82" s="111"/>
      <c r="DY82" s="111"/>
      <c r="DZ82" s="111"/>
      <c r="EA82" s="111"/>
      <c r="EB82" s="111"/>
      <c r="EC82" s="111"/>
      <c r="ED82" s="111"/>
      <c r="EE82" s="111"/>
      <c r="EF82" s="111"/>
      <c r="EG82" s="111"/>
      <c r="EH82" s="111"/>
      <c r="EI82" s="111"/>
      <c r="EJ82" s="111"/>
      <c r="EK82" s="111"/>
      <c r="EL82" s="111"/>
      <c r="EM82" s="111"/>
      <c r="EN82" s="111"/>
      <c r="EO82" s="111"/>
      <c r="EP82" s="111"/>
      <c r="EQ82" s="111"/>
      <c r="ER82" s="111"/>
      <c r="ES82" s="111"/>
      <c r="ET82" s="111"/>
      <c r="EU82" s="111"/>
      <c r="EV82" s="111"/>
      <c r="EW82" s="111"/>
      <c r="EX82" s="111"/>
      <c r="EY82" s="111"/>
      <c r="EZ82" s="111"/>
      <c r="FA82" s="111"/>
      <c r="FB82" s="111"/>
      <c r="FC82" s="111"/>
      <c r="FD82" s="111"/>
      <c r="FE82" s="111"/>
      <c r="FF82" s="111"/>
      <c r="FG82" s="111"/>
      <c r="FH82" s="111"/>
      <c r="FI82" s="111"/>
      <c r="FJ82" s="111"/>
      <c r="FK82" s="111"/>
      <c r="FL82" s="111"/>
      <c r="FM82" s="111"/>
      <c r="FN82" s="111"/>
      <c r="FO82" s="111"/>
      <c r="FP82" s="111"/>
      <c r="FQ82" s="111"/>
      <c r="FR82" s="111"/>
      <c r="FS82" s="111"/>
      <c r="FT82" s="111"/>
      <c r="FU82" s="111"/>
      <c r="FV82" s="111"/>
      <c r="FW82" s="111"/>
      <c r="FX82" s="111"/>
      <c r="FY82" s="111"/>
      <c r="FZ82" s="111"/>
      <c r="GA82" s="111"/>
      <c r="GB82" s="111"/>
      <c r="GC82" s="111"/>
      <c r="GD82" s="111"/>
      <c r="GE82" s="111"/>
      <c r="GF82" s="111"/>
      <c r="GG82" s="111"/>
      <c r="GH82" s="111"/>
      <c r="GI82" s="111"/>
      <c r="GJ82" s="111"/>
      <c r="GK82" s="111"/>
      <c r="GL82" s="111"/>
      <c r="GM82" s="111"/>
      <c r="GN82" s="111"/>
      <c r="GO82" s="111"/>
      <c r="GP82" s="111"/>
      <c r="GQ82" s="111"/>
      <c r="GR82" s="111"/>
      <c r="GS82" s="111"/>
      <c r="GT82" s="111"/>
      <c r="GU82" s="111"/>
      <c r="GV82" s="111"/>
      <c r="GW82" s="111"/>
      <c r="GX82" s="111"/>
      <c r="GY82" s="111"/>
      <c r="GZ82" s="111"/>
      <c r="HA82" s="111"/>
      <c r="HB82" s="111"/>
      <c r="HC82" s="111"/>
      <c r="HD82" s="111"/>
      <c r="HE82" s="111"/>
      <c r="HF82" s="111"/>
      <c r="HG82" s="111"/>
      <c r="HH82" s="111"/>
      <c r="HI82" s="111"/>
      <c r="HJ82" s="111"/>
      <c r="HK82" s="111"/>
      <c r="HL82" s="111"/>
      <c r="HM82" s="111"/>
      <c r="HN82" s="111"/>
      <c r="HO82" s="111"/>
      <c r="HP82" s="111"/>
      <c r="HQ82" s="111"/>
      <c r="HR82" s="111"/>
      <c r="HS82" s="111"/>
      <c r="HT82" s="111"/>
      <c r="HU82" s="111"/>
      <c r="HV82" s="111"/>
      <c r="HW82" s="111"/>
      <c r="HX82" s="111"/>
      <c r="HY82" s="111"/>
      <c r="HZ82" s="111"/>
      <c r="IA82" s="111"/>
      <c r="IB82" s="111"/>
      <c r="IC82" s="111"/>
      <c r="ID82" s="111"/>
      <c r="IE82" s="111"/>
      <c r="IF82" s="111"/>
      <c r="IG82" s="111"/>
      <c r="IH82" s="111"/>
      <c r="II82" s="111"/>
      <c r="IJ82" s="111"/>
      <c r="IK82" s="111"/>
      <c r="IL82" s="111"/>
      <c r="IM82" s="111"/>
      <c r="IN82" s="111"/>
      <c r="IO82" s="111"/>
      <c r="IP82" s="111"/>
      <c r="IQ82" s="111"/>
      <c r="IR82" s="111"/>
      <c r="IS82" s="111"/>
      <c r="IT82" s="111"/>
      <c r="IU82" s="111"/>
      <c r="IV82" s="111"/>
    </row>
    <row r="83" spans="1:256" ht="22.5" x14ac:dyDescent="0.2">
      <c r="A83" s="499" t="s">
        <v>174</v>
      </c>
      <c r="B83" s="497" t="s">
        <v>175</v>
      </c>
      <c r="C83" s="53">
        <v>2</v>
      </c>
      <c r="D83" s="54">
        <v>117895.36</v>
      </c>
      <c r="E83" s="53"/>
      <c r="F83" s="54"/>
      <c r="G83" s="53"/>
      <c r="H83" s="53"/>
      <c r="I83" s="53">
        <v>0</v>
      </c>
      <c r="J83" s="53">
        <v>2</v>
      </c>
      <c r="K83" s="476">
        <v>117895.36</v>
      </c>
      <c r="L83" s="54">
        <v>0.13972423504273795</v>
      </c>
      <c r="M83" s="54">
        <v>0.19029495718363462</v>
      </c>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111"/>
      <c r="DO83" s="111"/>
      <c r="DP83" s="111"/>
      <c r="DQ83" s="111"/>
      <c r="DR83" s="111"/>
      <c r="DS83" s="111"/>
      <c r="DT83" s="111"/>
      <c r="DU83" s="111"/>
      <c r="DV83" s="111"/>
      <c r="DW83" s="111"/>
      <c r="DX83" s="111"/>
      <c r="DY83" s="111"/>
      <c r="DZ83" s="111"/>
      <c r="EA83" s="111"/>
      <c r="EB83" s="111"/>
      <c r="EC83" s="111"/>
      <c r="ED83" s="111"/>
      <c r="EE83" s="111"/>
      <c r="EF83" s="111"/>
      <c r="EG83" s="111"/>
      <c r="EH83" s="111"/>
      <c r="EI83" s="111"/>
      <c r="EJ83" s="111"/>
      <c r="EK83" s="111"/>
      <c r="EL83" s="111"/>
      <c r="EM83" s="111"/>
      <c r="EN83" s="111"/>
      <c r="EO83" s="111"/>
      <c r="EP83" s="111"/>
      <c r="EQ83" s="111"/>
      <c r="ER83" s="111"/>
      <c r="ES83" s="111"/>
      <c r="ET83" s="111"/>
      <c r="EU83" s="111"/>
      <c r="EV83" s="111"/>
      <c r="EW83" s="111"/>
      <c r="EX83" s="111"/>
      <c r="EY83" s="111"/>
      <c r="EZ83" s="111"/>
      <c r="FA83" s="111"/>
      <c r="FB83" s="111"/>
      <c r="FC83" s="111"/>
      <c r="FD83" s="111"/>
      <c r="FE83" s="111"/>
      <c r="FF83" s="111"/>
      <c r="FG83" s="111"/>
      <c r="FH83" s="111"/>
      <c r="FI83" s="111"/>
      <c r="FJ83" s="111"/>
      <c r="FK83" s="111"/>
      <c r="FL83" s="111"/>
      <c r="FM83" s="111"/>
      <c r="FN83" s="111"/>
      <c r="FO83" s="111"/>
      <c r="FP83" s="111"/>
      <c r="FQ83" s="111"/>
      <c r="FR83" s="111"/>
      <c r="FS83" s="111"/>
      <c r="FT83" s="111"/>
      <c r="FU83" s="111"/>
      <c r="FV83" s="111"/>
      <c r="FW83" s="111"/>
      <c r="FX83" s="111"/>
      <c r="FY83" s="111"/>
      <c r="FZ83" s="111"/>
      <c r="GA83" s="111"/>
      <c r="GB83" s="111"/>
      <c r="GC83" s="111"/>
      <c r="GD83" s="111"/>
      <c r="GE83" s="111"/>
      <c r="GF83" s="111"/>
      <c r="GG83" s="111"/>
      <c r="GH83" s="111"/>
      <c r="GI83" s="111"/>
      <c r="GJ83" s="111"/>
      <c r="GK83" s="111"/>
      <c r="GL83" s="111"/>
      <c r="GM83" s="111"/>
      <c r="GN83" s="111"/>
      <c r="GO83" s="111"/>
      <c r="GP83" s="111"/>
      <c r="GQ83" s="111"/>
      <c r="GR83" s="111"/>
      <c r="GS83" s="111"/>
      <c r="GT83" s="111"/>
      <c r="GU83" s="111"/>
      <c r="GV83" s="111"/>
      <c r="GW83" s="111"/>
      <c r="GX83" s="111"/>
      <c r="GY83" s="111"/>
      <c r="GZ83" s="111"/>
      <c r="HA83" s="111"/>
      <c r="HB83" s="111"/>
      <c r="HC83" s="111"/>
      <c r="HD83" s="111"/>
      <c r="HE83" s="111"/>
      <c r="HF83" s="111"/>
      <c r="HG83" s="111"/>
      <c r="HH83" s="111"/>
      <c r="HI83" s="111"/>
      <c r="HJ83" s="111"/>
      <c r="HK83" s="111"/>
      <c r="HL83" s="111"/>
      <c r="HM83" s="111"/>
      <c r="HN83" s="111"/>
      <c r="HO83" s="111"/>
      <c r="HP83" s="111"/>
      <c r="HQ83" s="111"/>
      <c r="HR83" s="111"/>
      <c r="HS83" s="111"/>
      <c r="HT83" s="111"/>
      <c r="HU83" s="111"/>
      <c r="HV83" s="111"/>
      <c r="HW83" s="111"/>
      <c r="HX83" s="111"/>
      <c r="HY83" s="111"/>
      <c r="HZ83" s="111"/>
      <c r="IA83" s="111"/>
      <c r="IB83" s="111"/>
      <c r="IC83" s="111"/>
      <c r="ID83" s="111"/>
      <c r="IE83" s="111"/>
      <c r="IF83" s="111"/>
      <c r="IG83" s="111"/>
      <c r="IH83" s="111"/>
      <c r="II83" s="111"/>
      <c r="IJ83" s="111"/>
      <c r="IK83" s="111"/>
      <c r="IL83" s="111"/>
      <c r="IM83" s="111"/>
      <c r="IN83" s="111"/>
      <c r="IO83" s="111"/>
      <c r="IP83" s="111"/>
      <c r="IQ83" s="111"/>
      <c r="IR83" s="111"/>
      <c r="IS83" s="111"/>
      <c r="IT83" s="111"/>
      <c r="IU83" s="111"/>
      <c r="IV83" s="111"/>
    </row>
    <row r="84" spans="1:256" ht="22.5" x14ac:dyDescent="0.2">
      <c r="A84" s="498" t="s">
        <v>693</v>
      </c>
      <c r="B84" s="496" t="s">
        <v>694</v>
      </c>
      <c r="C84" s="50">
        <v>1</v>
      </c>
      <c r="D84" s="51">
        <v>59977.2</v>
      </c>
      <c r="E84" s="50"/>
      <c r="F84" s="50"/>
      <c r="G84" s="50"/>
      <c r="H84" s="50"/>
      <c r="I84" s="50">
        <v>0</v>
      </c>
      <c r="J84" s="50">
        <v>1</v>
      </c>
      <c r="K84" s="51">
        <v>59977.2</v>
      </c>
      <c r="L84" s="51">
        <v>7.1082257944717259E-2</v>
      </c>
      <c r="M84" s="51">
        <v>9.5147478591817311E-2</v>
      </c>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c r="DB84" s="111"/>
      <c r="DC84" s="111"/>
      <c r="DD84" s="111"/>
      <c r="DE84" s="111"/>
      <c r="DF84" s="111"/>
      <c r="DG84" s="111"/>
      <c r="DH84" s="111"/>
      <c r="DI84" s="111"/>
      <c r="DJ84" s="111"/>
      <c r="DK84" s="111"/>
      <c r="DL84" s="111"/>
      <c r="DM84" s="111"/>
      <c r="DN84" s="111"/>
      <c r="DO84" s="111"/>
      <c r="DP84" s="111"/>
      <c r="DQ84" s="111"/>
      <c r="DR84" s="111"/>
      <c r="DS84" s="111"/>
      <c r="DT84" s="111"/>
      <c r="DU84" s="111"/>
      <c r="DV84" s="111"/>
      <c r="DW84" s="111"/>
      <c r="DX84" s="111"/>
      <c r="DY84" s="111"/>
      <c r="DZ84" s="111"/>
      <c r="EA84" s="111"/>
      <c r="EB84" s="111"/>
      <c r="EC84" s="111"/>
      <c r="ED84" s="111"/>
      <c r="EE84" s="111"/>
      <c r="EF84" s="111"/>
      <c r="EG84" s="111"/>
      <c r="EH84" s="111"/>
      <c r="EI84" s="111"/>
      <c r="EJ84" s="111"/>
      <c r="EK84" s="111"/>
      <c r="EL84" s="111"/>
      <c r="EM84" s="111"/>
      <c r="EN84" s="111"/>
      <c r="EO84" s="111"/>
      <c r="EP84" s="111"/>
      <c r="EQ84" s="111"/>
      <c r="ER84" s="111"/>
      <c r="ES84" s="111"/>
      <c r="ET84" s="111"/>
      <c r="EU84" s="111"/>
      <c r="EV84" s="111"/>
      <c r="EW84" s="111"/>
      <c r="EX84" s="111"/>
      <c r="EY84" s="111"/>
      <c r="EZ84" s="111"/>
      <c r="FA84" s="111"/>
      <c r="FB84" s="111"/>
      <c r="FC84" s="111"/>
      <c r="FD84" s="111"/>
      <c r="FE84" s="111"/>
      <c r="FF84" s="111"/>
      <c r="FG84" s="111"/>
      <c r="FH84" s="111"/>
      <c r="FI84" s="111"/>
      <c r="FJ84" s="111"/>
      <c r="FK84" s="111"/>
      <c r="FL84" s="111"/>
      <c r="FM84" s="111"/>
      <c r="FN84" s="111"/>
      <c r="FO84" s="111"/>
      <c r="FP84" s="111"/>
      <c r="FQ84" s="111"/>
      <c r="FR84" s="111"/>
      <c r="FS84" s="111"/>
      <c r="FT84" s="111"/>
      <c r="FU84" s="111"/>
      <c r="FV84" s="111"/>
      <c r="FW84" s="111"/>
      <c r="FX84" s="111"/>
      <c r="FY84" s="111"/>
      <c r="FZ84" s="111"/>
      <c r="GA84" s="111"/>
      <c r="GB84" s="111"/>
      <c r="GC84" s="111"/>
      <c r="GD84" s="111"/>
      <c r="GE84" s="111"/>
      <c r="GF84" s="111"/>
      <c r="GG84" s="111"/>
      <c r="GH84" s="111"/>
      <c r="GI84" s="111"/>
      <c r="GJ84" s="111"/>
      <c r="GK84" s="111"/>
      <c r="GL84" s="111"/>
      <c r="GM84" s="111"/>
      <c r="GN84" s="111"/>
      <c r="GO84" s="111"/>
      <c r="GP84" s="111"/>
      <c r="GQ84" s="111"/>
      <c r="GR84" s="111"/>
      <c r="GS84" s="111"/>
      <c r="GT84" s="111"/>
      <c r="GU84" s="111"/>
      <c r="GV84" s="111"/>
      <c r="GW84" s="111"/>
      <c r="GX84" s="111"/>
      <c r="GY84" s="111"/>
      <c r="GZ84" s="111"/>
      <c r="HA84" s="111"/>
      <c r="HB84" s="111"/>
      <c r="HC84" s="111"/>
      <c r="HD84" s="111"/>
      <c r="HE84" s="111"/>
      <c r="HF84" s="111"/>
      <c r="HG84" s="111"/>
      <c r="HH84" s="111"/>
      <c r="HI84" s="111"/>
      <c r="HJ84" s="111"/>
      <c r="HK84" s="111"/>
      <c r="HL84" s="111"/>
      <c r="HM84" s="111"/>
      <c r="HN84" s="111"/>
      <c r="HO84" s="111"/>
      <c r="HP84" s="111"/>
      <c r="HQ84" s="111"/>
      <c r="HR84" s="111"/>
      <c r="HS84" s="111"/>
      <c r="HT84" s="111"/>
      <c r="HU84" s="111"/>
      <c r="HV84" s="111"/>
      <c r="HW84" s="111"/>
      <c r="HX84" s="111"/>
      <c r="HY84" s="111"/>
      <c r="HZ84" s="111"/>
      <c r="IA84" s="111"/>
      <c r="IB84" s="111"/>
      <c r="IC84" s="111"/>
      <c r="ID84" s="111"/>
      <c r="IE84" s="111"/>
      <c r="IF84" s="111"/>
      <c r="IG84" s="111"/>
      <c r="IH84" s="111"/>
      <c r="II84" s="111"/>
      <c r="IJ84" s="111"/>
      <c r="IK84" s="111"/>
      <c r="IL84" s="111"/>
      <c r="IM84" s="111"/>
      <c r="IN84" s="111"/>
      <c r="IO84" s="111"/>
      <c r="IP84" s="111"/>
      <c r="IQ84" s="111"/>
      <c r="IR84" s="111"/>
      <c r="IS84" s="111"/>
      <c r="IT84" s="111"/>
      <c r="IU84" s="111"/>
      <c r="IV84" s="111"/>
    </row>
    <row r="85" spans="1:256" ht="22.5" x14ac:dyDescent="0.2">
      <c r="A85" s="499" t="s">
        <v>628</v>
      </c>
      <c r="B85" s="497" t="s">
        <v>629</v>
      </c>
      <c r="C85" s="53">
        <v>1</v>
      </c>
      <c r="D85" s="54">
        <v>37170</v>
      </c>
      <c r="E85" s="53"/>
      <c r="F85" s="54"/>
      <c r="G85" s="53"/>
      <c r="H85" s="53"/>
      <c r="I85" s="53">
        <v>0</v>
      </c>
      <c r="J85" s="53">
        <v>1</v>
      </c>
      <c r="K85" s="476">
        <v>37170</v>
      </c>
      <c r="L85" s="54">
        <v>4.4052198632232593E-2</v>
      </c>
      <c r="M85" s="54">
        <v>9.5147478591817311E-2</v>
      </c>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c r="DB85" s="111"/>
      <c r="DC85" s="111"/>
      <c r="DD85" s="111"/>
      <c r="DE85" s="111"/>
      <c r="DF85" s="111"/>
      <c r="DG85" s="111"/>
      <c r="DH85" s="111"/>
      <c r="DI85" s="111"/>
      <c r="DJ85" s="111"/>
      <c r="DK85" s="111"/>
      <c r="DL85" s="111"/>
      <c r="DM85" s="111"/>
      <c r="DN85" s="111"/>
      <c r="DO85" s="111"/>
      <c r="DP85" s="111"/>
      <c r="DQ85" s="111"/>
      <c r="DR85" s="111"/>
      <c r="DS85" s="111"/>
      <c r="DT85" s="111"/>
      <c r="DU85" s="111"/>
      <c r="DV85" s="111"/>
      <c r="DW85" s="111"/>
      <c r="DX85" s="111"/>
      <c r="DY85" s="111"/>
      <c r="DZ85" s="111"/>
      <c r="EA85" s="111"/>
      <c r="EB85" s="111"/>
      <c r="EC85" s="111"/>
      <c r="ED85" s="111"/>
      <c r="EE85" s="111"/>
      <c r="EF85" s="111"/>
      <c r="EG85" s="111"/>
      <c r="EH85" s="111"/>
      <c r="EI85" s="111"/>
      <c r="EJ85" s="111"/>
      <c r="EK85" s="111"/>
      <c r="EL85" s="111"/>
      <c r="EM85" s="111"/>
      <c r="EN85" s="111"/>
      <c r="EO85" s="111"/>
      <c r="EP85" s="111"/>
      <c r="EQ85" s="111"/>
      <c r="ER85" s="111"/>
      <c r="ES85" s="111"/>
      <c r="ET85" s="111"/>
      <c r="EU85" s="111"/>
      <c r="EV85" s="111"/>
      <c r="EW85" s="111"/>
      <c r="EX85" s="111"/>
      <c r="EY85" s="111"/>
      <c r="EZ85" s="111"/>
      <c r="FA85" s="111"/>
      <c r="FB85" s="111"/>
      <c r="FC85" s="111"/>
      <c r="FD85" s="111"/>
      <c r="FE85" s="111"/>
      <c r="FF85" s="111"/>
      <c r="FG85" s="111"/>
      <c r="FH85" s="111"/>
      <c r="FI85" s="111"/>
      <c r="FJ85" s="111"/>
      <c r="FK85" s="111"/>
      <c r="FL85" s="111"/>
      <c r="FM85" s="111"/>
      <c r="FN85" s="111"/>
      <c r="FO85" s="111"/>
      <c r="FP85" s="111"/>
      <c r="FQ85" s="111"/>
      <c r="FR85" s="111"/>
      <c r="FS85" s="111"/>
      <c r="FT85" s="111"/>
      <c r="FU85" s="111"/>
      <c r="FV85" s="111"/>
      <c r="FW85" s="111"/>
      <c r="FX85" s="111"/>
      <c r="FY85" s="111"/>
      <c r="FZ85" s="111"/>
      <c r="GA85" s="111"/>
      <c r="GB85" s="111"/>
      <c r="GC85" s="111"/>
      <c r="GD85" s="111"/>
      <c r="GE85" s="111"/>
      <c r="GF85" s="111"/>
      <c r="GG85" s="111"/>
      <c r="GH85" s="111"/>
      <c r="GI85" s="111"/>
      <c r="GJ85" s="111"/>
      <c r="GK85" s="111"/>
      <c r="GL85" s="111"/>
      <c r="GM85" s="111"/>
      <c r="GN85" s="111"/>
      <c r="GO85" s="111"/>
      <c r="GP85" s="111"/>
      <c r="GQ85" s="111"/>
      <c r="GR85" s="111"/>
      <c r="GS85" s="111"/>
      <c r="GT85" s="111"/>
      <c r="GU85" s="111"/>
      <c r="GV85" s="111"/>
      <c r="GW85" s="111"/>
      <c r="GX85" s="111"/>
      <c r="GY85" s="111"/>
      <c r="GZ85" s="111"/>
      <c r="HA85" s="111"/>
      <c r="HB85" s="111"/>
      <c r="HC85" s="111"/>
      <c r="HD85" s="111"/>
      <c r="HE85" s="111"/>
      <c r="HF85" s="111"/>
      <c r="HG85" s="111"/>
      <c r="HH85" s="111"/>
      <c r="HI85" s="111"/>
      <c r="HJ85" s="111"/>
      <c r="HK85" s="111"/>
      <c r="HL85" s="111"/>
      <c r="HM85" s="111"/>
      <c r="HN85" s="111"/>
      <c r="HO85" s="111"/>
      <c r="HP85" s="111"/>
      <c r="HQ85" s="111"/>
      <c r="HR85" s="111"/>
      <c r="HS85" s="111"/>
      <c r="HT85" s="111"/>
      <c r="HU85" s="111"/>
      <c r="HV85" s="111"/>
      <c r="HW85" s="111"/>
      <c r="HX85" s="111"/>
      <c r="HY85" s="111"/>
      <c r="HZ85" s="111"/>
      <c r="IA85" s="111"/>
      <c r="IB85" s="111"/>
      <c r="IC85" s="111"/>
      <c r="ID85" s="111"/>
      <c r="IE85" s="111"/>
      <c r="IF85" s="111"/>
      <c r="IG85" s="111"/>
      <c r="IH85" s="111"/>
      <c r="II85" s="111"/>
      <c r="IJ85" s="111"/>
      <c r="IK85" s="111"/>
      <c r="IL85" s="111"/>
      <c r="IM85" s="111"/>
      <c r="IN85" s="111"/>
      <c r="IO85" s="111"/>
      <c r="IP85" s="111"/>
      <c r="IQ85" s="111"/>
      <c r="IR85" s="111"/>
      <c r="IS85" s="111"/>
      <c r="IT85" s="111"/>
      <c r="IU85" s="111"/>
      <c r="IV85" s="111"/>
    </row>
    <row r="86" spans="1:256" x14ac:dyDescent="0.2">
      <c r="A86" s="498" t="s">
        <v>188</v>
      </c>
      <c r="B86" s="496" t="s">
        <v>189</v>
      </c>
      <c r="C86" s="50">
        <v>1</v>
      </c>
      <c r="D86" s="51">
        <v>54700</v>
      </c>
      <c r="E86" s="50"/>
      <c r="F86" s="50"/>
      <c r="G86" s="50"/>
      <c r="H86" s="50"/>
      <c r="I86" s="50">
        <v>0</v>
      </c>
      <c r="J86" s="50">
        <v>1</v>
      </c>
      <c r="K86" s="51">
        <v>54700</v>
      </c>
      <c r="L86" s="51">
        <v>6.4827959784318615E-2</v>
      </c>
      <c r="M86" s="51">
        <v>9.5147478591817311E-2</v>
      </c>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c r="DB86" s="111"/>
      <c r="DC86" s="111"/>
      <c r="DD86" s="111"/>
      <c r="DE86" s="111"/>
      <c r="DF86" s="111"/>
      <c r="DG86" s="111"/>
      <c r="DH86" s="111"/>
      <c r="DI86" s="111"/>
      <c r="DJ86" s="111"/>
      <c r="DK86" s="111"/>
      <c r="DL86" s="111"/>
      <c r="DM86" s="111"/>
      <c r="DN86" s="111"/>
      <c r="DO86" s="111"/>
      <c r="DP86" s="111"/>
      <c r="DQ86" s="111"/>
      <c r="DR86" s="111"/>
      <c r="DS86" s="111"/>
      <c r="DT86" s="111"/>
      <c r="DU86" s="111"/>
      <c r="DV86" s="111"/>
      <c r="DW86" s="111"/>
      <c r="DX86" s="111"/>
      <c r="DY86" s="111"/>
      <c r="DZ86" s="111"/>
      <c r="EA86" s="111"/>
      <c r="EB86" s="111"/>
      <c r="EC86" s="111"/>
      <c r="ED86" s="111"/>
      <c r="EE86" s="111"/>
      <c r="EF86" s="111"/>
      <c r="EG86" s="111"/>
      <c r="EH86" s="111"/>
      <c r="EI86" s="111"/>
      <c r="EJ86" s="111"/>
      <c r="EK86" s="111"/>
      <c r="EL86" s="111"/>
      <c r="EM86" s="111"/>
      <c r="EN86" s="111"/>
      <c r="EO86" s="111"/>
      <c r="EP86" s="111"/>
      <c r="EQ86" s="111"/>
      <c r="ER86" s="111"/>
      <c r="ES86" s="111"/>
      <c r="ET86" s="111"/>
      <c r="EU86" s="111"/>
      <c r="EV86" s="111"/>
      <c r="EW86" s="111"/>
      <c r="EX86" s="111"/>
      <c r="EY86" s="111"/>
      <c r="EZ86" s="111"/>
      <c r="FA86" s="111"/>
      <c r="FB86" s="111"/>
      <c r="FC86" s="111"/>
      <c r="FD86" s="111"/>
      <c r="FE86" s="111"/>
      <c r="FF86" s="111"/>
      <c r="FG86" s="111"/>
      <c r="FH86" s="111"/>
      <c r="FI86" s="111"/>
      <c r="FJ86" s="111"/>
      <c r="FK86" s="111"/>
      <c r="FL86" s="111"/>
      <c r="FM86" s="111"/>
      <c r="FN86" s="111"/>
      <c r="FO86" s="111"/>
      <c r="FP86" s="111"/>
      <c r="FQ86" s="111"/>
      <c r="FR86" s="111"/>
      <c r="FS86" s="111"/>
      <c r="FT86" s="111"/>
      <c r="FU86" s="111"/>
      <c r="FV86" s="111"/>
      <c r="FW86" s="111"/>
      <c r="FX86" s="111"/>
      <c r="FY86" s="111"/>
      <c r="FZ86" s="111"/>
      <c r="GA86" s="111"/>
      <c r="GB86" s="111"/>
      <c r="GC86" s="111"/>
      <c r="GD86" s="111"/>
      <c r="GE86" s="111"/>
      <c r="GF86" s="111"/>
      <c r="GG86" s="111"/>
      <c r="GH86" s="111"/>
      <c r="GI86" s="111"/>
      <c r="GJ86" s="111"/>
      <c r="GK86" s="111"/>
      <c r="GL86" s="111"/>
      <c r="GM86" s="111"/>
      <c r="GN86" s="111"/>
      <c r="GO86" s="111"/>
      <c r="GP86" s="111"/>
      <c r="GQ86" s="111"/>
      <c r="GR86" s="111"/>
      <c r="GS86" s="111"/>
      <c r="GT86" s="111"/>
      <c r="GU86" s="111"/>
      <c r="GV86" s="111"/>
      <c r="GW86" s="111"/>
      <c r="GX86" s="111"/>
      <c r="GY86" s="111"/>
      <c r="GZ86" s="111"/>
      <c r="HA86" s="111"/>
      <c r="HB86" s="111"/>
      <c r="HC86" s="111"/>
      <c r="HD86" s="111"/>
      <c r="HE86" s="111"/>
      <c r="HF86" s="111"/>
      <c r="HG86" s="111"/>
      <c r="HH86" s="111"/>
      <c r="HI86" s="111"/>
      <c r="HJ86" s="111"/>
      <c r="HK86" s="111"/>
      <c r="HL86" s="111"/>
      <c r="HM86" s="111"/>
      <c r="HN86" s="111"/>
      <c r="HO86" s="111"/>
      <c r="HP86" s="111"/>
      <c r="HQ86" s="111"/>
      <c r="HR86" s="111"/>
      <c r="HS86" s="111"/>
      <c r="HT86" s="111"/>
      <c r="HU86" s="111"/>
      <c r="HV86" s="111"/>
      <c r="HW86" s="111"/>
      <c r="HX86" s="111"/>
      <c r="HY86" s="111"/>
      <c r="HZ86" s="111"/>
      <c r="IA86" s="111"/>
      <c r="IB86" s="111"/>
      <c r="IC86" s="111"/>
      <c r="ID86" s="111"/>
      <c r="IE86" s="111"/>
      <c r="IF86" s="111"/>
      <c r="IG86" s="111"/>
      <c r="IH86" s="111"/>
      <c r="II86" s="111"/>
      <c r="IJ86" s="111"/>
      <c r="IK86" s="111"/>
      <c r="IL86" s="111"/>
      <c r="IM86" s="111"/>
      <c r="IN86" s="111"/>
      <c r="IO86" s="111"/>
      <c r="IP86" s="111"/>
      <c r="IQ86" s="111"/>
      <c r="IR86" s="111"/>
      <c r="IS86" s="111"/>
      <c r="IT86" s="111"/>
      <c r="IU86" s="111"/>
      <c r="IV86" s="111"/>
    </row>
    <row r="87" spans="1:256" x14ac:dyDescent="0.2">
      <c r="A87" s="499" t="s">
        <v>208</v>
      </c>
      <c r="B87" s="497" t="s">
        <v>209</v>
      </c>
      <c r="C87" s="53">
        <v>12</v>
      </c>
      <c r="D87" s="54">
        <v>689774.91</v>
      </c>
      <c r="E87" s="53"/>
      <c r="F87" s="54"/>
      <c r="G87" s="53"/>
      <c r="H87" s="53"/>
      <c r="I87" s="53">
        <v>2</v>
      </c>
      <c r="J87" s="53">
        <v>14</v>
      </c>
      <c r="K87" s="476">
        <v>689774.91</v>
      </c>
      <c r="L87" s="54">
        <v>0.81748994745360126</v>
      </c>
      <c r="M87" s="54">
        <v>1.3320647002854424</v>
      </c>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11"/>
      <c r="DE87" s="111"/>
      <c r="DF87" s="111"/>
      <c r="DG87" s="111"/>
      <c r="DH87" s="111"/>
      <c r="DI87" s="111"/>
      <c r="DJ87" s="111"/>
      <c r="DK87" s="111"/>
      <c r="DL87" s="111"/>
      <c r="DM87" s="111"/>
      <c r="DN87" s="111"/>
      <c r="DO87" s="111"/>
      <c r="DP87" s="111"/>
      <c r="DQ87" s="111"/>
      <c r="DR87" s="111"/>
      <c r="DS87" s="111"/>
      <c r="DT87" s="111"/>
      <c r="DU87" s="111"/>
      <c r="DV87" s="111"/>
      <c r="DW87" s="111"/>
      <c r="DX87" s="111"/>
      <c r="DY87" s="111"/>
      <c r="DZ87" s="111"/>
      <c r="EA87" s="111"/>
      <c r="EB87" s="111"/>
      <c r="EC87" s="111"/>
      <c r="ED87" s="111"/>
      <c r="EE87" s="111"/>
      <c r="EF87" s="111"/>
      <c r="EG87" s="111"/>
      <c r="EH87" s="111"/>
      <c r="EI87" s="111"/>
      <c r="EJ87" s="111"/>
      <c r="EK87" s="111"/>
      <c r="EL87" s="111"/>
      <c r="EM87" s="111"/>
      <c r="EN87" s="111"/>
      <c r="EO87" s="111"/>
      <c r="EP87" s="111"/>
      <c r="EQ87" s="111"/>
      <c r="ER87" s="111"/>
      <c r="ES87" s="111"/>
      <c r="ET87" s="111"/>
      <c r="EU87" s="111"/>
      <c r="EV87" s="111"/>
      <c r="EW87" s="111"/>
      <c r="EX87" s="111"/>
      <c r="EY87" s="111"/>
      <c r="EZ87" s="111"/>
      <c r="FA87" s="111"/>
      <c r="FB87" s="111"/>
      <c r="FC87" s="111"/>
      <c r="FD87" s="111"/>
      <c r="FE87" s="111"/>
      <c r="FF87" s="111"/>
      <c r="FG87" s="111"/>
      <c r="FH87" s="111"/>
      <c r="FI87" s="111"/>
      <c r="FJ87" s="111"/>
      <c r="FK87" s="111"/>
      <c r="FL87" s="111"/>
      <c r="FM87" s="111"/>
      <c r="FN87" s="111"/>
      <c r="FO87" s="111"/>
      <c r="FP87" s="111"/>
      <c r="FQ87" s="111"/>
      <c r="FR87" s="111"/>
      <c r="FS87" s="111"/>
      <c r="FT87" s="111"/>
      <c r="FU87" s="111"/>
      <c r="FV87" s="111"/>
      <c r="FW87" s="111"/>
      <c r="FX87" s="111"/>
      <c r="FY87" s="111"/>
      <c r="FZ87" s="111"/>
      <c r="GA87" s="111"/>
      <c r="GB87" s="111"/>
      <c r="GC87" s="111"/>
      <c r="GD87" s="111"/>
      <c r="GE87" s="111"/>
      <c r="GF87" s="111"/>
      <c r="GG87" s="111"/>
      <c r="GH87" s="111"/>
      <c r="GI87" s="111"/>
      <c r="GJ87" s="111"/>
      <c r="GK87" s="111"/>
      <c r="GL87" s="111"/>
      <c r="GM87" s="111"/>
      <c r="GN87" s="111"/>
      <c r="GO87" s="111"/>
      <c r="GP87" s="111"/>
      <c r="GQ87" s="111"/>
      <c r="GR87" s="111"/>
      <c r="GS87" s="111"/>
      <c r="GT87" s="111"/>
      <c r="GU87" s="111"/>
      <c r="GV87" s="111"/>
      <c r="GW87" s="111"/>
      <c r="GX87" s="111"/>
      <c r="GY87" s="111"/>
      <c r="GZ87" s="111"/>
      <c r="HA87" s="111"/>
      <c r="HB87" s="111"/>
      <c r="HC87" s="111"/>
      <c r="HD87" s="111"/>
      <c r="HE87" s="111"/>
      <c r="HF87" s="111"/>
      <c r="HG87" s="111"/>
      <c r="HH87" s="111"/>
      <c r="HI87" s="111"/>
      <c r="HJ87" s="111"/>
      <c r="HK87" s="111"/>
      <c r="HL87" s="111"/>
      <c r="HM87" s="111"/>
      <c r="HN87" s="111"/>
      <c r="HO87" s="111"/>
      <c r="HP87" s="111"/>
      <c r="HQ87" s="111"/>
      <c r="HR87" s="111"/>
      <c r="HS87" s="111"/>
      <c r="HT87" s="111"/>
      <c r="HU87" s="111"/>
      <c r="HV87" s="111"/>
      <c r="HW87" s="111"/>
      <c r="HX87" s="111"/>
      <c r="HY87" s="111"/>
      <c r="HZ87" s="111"/>
      <c r="IA87" s="111"/>
      <c r="IB87" s="111"/>
      <c r="IC87" s="111"/>
      <c r="ID87" s="111"/>
      <c r="IE87" s="111"/>
      <c r="IF87" s="111"/>
      <c r="IG87" s="111"/>
      <c r="IH87" s="111"/>
      <c r="II87" s="111"/>
      <c r="IJ87" s="111"/>
      <c r="IK87" s="111"/>
      <c r="IL87" s="111"/>
      <c r="IM87" s="111"/>
      <c r="IN87" s="111"/>
      <c r="IO87" s="111"/>
      <c r="IP87" s="111"/>
      <c r="IQ87" s="111"/>
      <c r="IR87" s="111"/>
      <c r="IS87" s="111"/>
      <c r="IT87" s="111"/>
      <c r="IU87" s="111"/>
      <c r="IV87" s="111"/>
    </row>
    <row r="88" spans="1:256" x14ac:dyDescent="0.2">
      <c r="A88" s="498" t="s">
        <v>210</v>
      </c>
      <c r="B88" s="496" t="s">
        <v>211</v>
      </c>
      <c r="C88" s="50">
        <v>20</v>
      </c>
      <c r="D88" s="51">
        <v>1127852.3600000001</v>
      </c>
      <c r="E88" s="50"/>
      <c r="F88" s="50"/>
      <c r="G88" s="50">
        <v>1</v>
      </c>
      <c r="H88" s="50">
        <v>-9898.7999999999993</v>
      </c>
      <c r="I88" s="50">
        <v>0</v>
      </c>
      <c r="J88" s="50">
        <v>21</v>
      </c>
      <c r="K88" s="51">
        <v>1117953.56</v>
      </c>
      <c r="L88" s="51">
        <v>1.3249478688924283</v>
      </c>
      <c r="M88" s="51">
        <v>1.9980970504281637</v>
      </c>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c r="DB88" s="111"/>
      <c r="DC88" s="111"/>
      <c r="DD88" s="111"/>
      <c r="DE88" s="111"/>
      <c r="DF88" s="111"/>
      <c r="DG88" s="111"/>
      <c r="DH88" s="111"/>
      <c r="DI88" s="111"/>
      <c r="DJ88" s="111"/>
      <c r="DK88" s="111"/>
      <c r="DL88" s="111"/>
      <c r="DM88" s="111"/>
      <c r="DN88" s="111"/>
      <c r="DO88" s="111"/>
      <c r="DP88" s="111"/>
      <c r="DQ88" s="111"/>
      <c r="DR88" s="111"/>
      <c r="DS88" s="111"/>
      <c r="DT88" s="111"/>
      <c r="DU88" s="111"/>
      <c r="DV88" s="111"/>
      <c r="DW88" s="111"/>
      <c r="DX88" s="111"/>
      <c r="DY88" s="111"/>
      <c r="DZ88" s="111"/>
      <c r="EA88" s="111"/>
      <c r="EB88" s="111"/>
      <c r="EC88" s="111"/>
      <c r="ED88" s="111"/>
      <c r="EE88" s="111"/>
      <c r="EF88" s="111"/>
      <c r="EG88" s="111"/>
      <c r="EH88" s="111"/>
      <c r="EI88" s="111"/>
      <c r="EJ88" s="111"/>
      <c r="EK88" s="111"/>
      <c r="EL88" s="111"/>
      <c r="EM88" s="111"/>
      <c r="EN88" s="111"/>
      <c r="EO88" s="111"/>
      <c r="EP88" s="111"/>
      <c r="EQ88" s="111"/>
      <c r="ER88" s="111"/>
      <c r="ES88" s="111"/>
      <c r="ET88" s="111"/>
      <c r="EU88" s="111"/>
      <c r="EV88" s="111"/>
      <c r="EW88" s="111"/>
      <c r="EX88" s="111"/>
      <c r="EY88" s="111"/>
      <c r="EZ88" s="111"/>
      <c r="FA88" s="111"/>
      <c r="FB88" s="111"/>
      <c r="FC88" s="111"/>
      <c r="FD88" s="111"/>
      <c r="FE88" s="111"/>
      <c r="FF88" s="111"/>
      <c r="FG88" s="111"/>
      <c r="FH88" s="111"/>
      <c r="FI88" s="111"/>
      <c r="FJ88" s="111"/>
      <c r="FK88" s="111"/>
      <c r="FL88" s="111"/>
      <c r="FM88" s="111"/>
      <c r="FN88" s="111"/>
      <c r="FO88" s="111"/>
      <c r="FP88" s="111"/>
      <c r="FQ88" s="111"/>
      <c r="FR88" s="111"/>
      <c r="FS88" s="111"/>
      <c r="FT88" s="111"/>
      <c r="FU88" s="111"/>
      <c r="FV88" s="111"/>
      <c r="FW88" s="111"/>
      <c r="FX88" s="111"/>
      <c r="FY88" s="111"/>
      <c r="FZ88" s="111"/>
      <c r="GA88" s="111"/>
      <c r="GB88" s="111"/>
      <c r="GC88" s="111"/>
      <c r="GD88" s="111"/>
      <c r="GE88" s="111"/>
      <c r="GF88" s="111"/>
      <c r="GG88" s="111"/>
      <c r="GH88" s="111"/>
      <c r="GI88" s="111"/>
      <c r="GJ88" s="111"/>
      <c r="GK88" s="111"/>
      <c r="GL88" s="111"/>
      <c r="GM88" s="111"/>
      <c r="GN88" s="111"/>
      <c r="GO88" s="111"/>
      <c r="GP88" s="111"/>
      <c r="GQ88" s="111"/>
      <c r="GR88" s="111"/>
      <c r="GS88" s="111"/>
      <c r="GT88" s="111"/>
      <c r="GU88" s="111"/>
      <c r="GV88" s="111"/>
      <c r="GW88" s="111"/>
      <c r="GX88" s="111"/>
      <c r="GY88" s="111"/>
      <c r="GZ88" s="111"/>
      <c r="HA88" s="111"/>
      <c r="HB88" s="111"/>
      <c r="HC88" s="111"/>
      <c r="HD88" s="111"/>
      <c r="HE88" s="111"/>
      <c r="HF88" s="111"/>
      <c r="HG88" s="111"/>
      <c r="HH88" s="111"/>
      <c r="HI88" s="111"/>
      <c r="HJ88" s="111"/>
      <c r="HK88" s="111"/>
      <c r="HL88" s="111"/>
      <c r="HM88" s="111"/>
      <c r="HN88" s="111"/>
      <c r="HO88" s="111"/>
      <c r="HP88" s="111"/>
      <c r="HQ88" s="111"/>
      <c r="HR88" s="111"/>
      <c r="HS88" s="111"/>
      <c r="HT88" s="111"/>
      <c r="HU88" s="111"/>
      <c r="HV88" s="111"/>
      <c r="HW88" s="111"/>
      <c r="HX88" s="111"/>
      <c r="HY88" s="111"/>
      <c r="HZ88" s="111"/>
      <c r="IA88" s="111"/>
      <c r="IB88" s="111"/>
      <c r="IC88" s="111"/>
      <c r="ID88" s="111"/>
      <c r="IE88" s="111"/>
      <c r="IF88" s="111"/>
      <c r="IG88" s="111"/>
      <c r="IH88" s="111"/>
      <c r="II88" s="111"/>
      <c r="IJ88" s="111"/>
      <c r="IK88" s="111"/>
      <c r="IL88" s="111"/>
      <c r="IM88" s="111"/>
      <c r="IN88" s="111"/>
      <c r="IO88" s="111"/>
      <c r="IP88" s="111"/>
      <c r="IQ88" s="111"/>
      <c r="IR88" s="111"/>
      <c r="IS88" s="111"/>
      <c r="IT88" s="111"/>
      <c r="IU88" s="111"/>
      <c r="IV88" s="111"/>
    </row>
    <row r="89" spans="1:256" x14ac:dyDescent="0.2">
      <c r="A89" s="499" t="s">
        <v>236</v>
      </c>
      <c r="B89" s="497" t="s">
        <v>237</v>
      </c>
      <c r="C89" s="53">
        <v>1</v>
      </c>
      <c r="D89" s="54">
        <v>48000</v>
      </c>
      <c r="E89" s="53"/>
      <c r="F89" s="54"/>
      <c r="G89" s="53"/>
      <c r="H89" s="53"/>
      <c r="I89" s="53">
        <v>1</v>
      </c>
      <c r="J89" s="53">
        <v>2</v>
      </c>
      <c r="K89" s="476">
        <v>48000</v>
      </c>
      <c r="L89" s="54">
        <v>5.6887423576732973E-2</v>
      </c>
      <c r="M89" s="54">
        <v>0.19029495718363462</v>
      </c>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c r="CY89" s="111"/>
      <c r="CZ89" s="111"/>
      <c r="DA89" s="111"/>
      <c r="DB89" s="111"/>
      <c r="DC89" s="111"/>
      <c r="DD89" s="111"/>
      <c r="DE89" s="111"/>
      <c r="DF89" s="111"/>
      <c r="DG89" s="111"/>
      <c r="DH89" s="111"/>
      <c r="DI89" s="111"/>
      <c r="DJ89" s="111"/>
      <c r="DK89" s="111"/>
      <c r="DL89" s="111"/>
      <c r="DM89" s="111"/>
      <c r="DN89" s="111"/>
      <c r="DO89" s="111"/>
      <c r="DP89" s="111"/>
      <c r="DQ89" s="111"/>
      <c r="DR89" s="111"/>
      <c r="DS89" s="111"/>
      <c r="DT89" s="111"/>
      <c r="DU89" s="111"/>
      <c r="DV89" s="111"/>
      <c r="DW89" s="111"/>
      <c r="DX89" s="111"/>
      <c r="DY89" s="111"/>
      <c r="DZ89" s="111"/>
      <c r="EA89" s="111"/>
      <c r="EB89" s="111"/>
      <c r="EC89" s="111"/>
      <c r="ED89" s="111"/>
      <c r="EE89" s="111"/>
      <c r="EF89" s="111"/>
      <c r="EG89" s="111"/>
      <c r="EH89" s="111"/>
      <c r="EI89" s="111"/>
      <c r="EJ89" s="111"/>
      <c r="EK89" s="111"/>
      <c r="EL89" s="111"/>
      <c r="EM89" s="111"/>
      <c r="EN89" s="111"/>
      <c r="EO89" s="111"/>
      <c r="EP89" s="111"/>
      <c r="EQ89" s="111"/>
      <c r="ER89" s="111"/>
      <c r="ES89" s="111"/>
      <c r="ET89" s="111"/>
      <c r="EU89" s="111"/>
      <c r="EV89" s="111"/>
      <c r="EW89" s="111"/>
      <c r="EX89" s="111"/>
      <c r="EY89" s="111"/>
      <c r="EZ89" s="111"/>
      <c r="FA89" s="111"/>
      <c r="FB89" s="111"/>
      <c r="FC89" s="111"/>
      <c r="FD89" s="111"/>
      <c r="FE89" s="111"/>
      <c r="FF89" s="111"/>
      <c r="FG89" s="111"/>
      <c r="FH89" s="111"/>
      <c r="FI89" s="111"/>
      <c r="FJ89" s="111"/>
      <c r="FK89" s="111"/>
      <c r="FL89" s="111"/>
      <c r="FM89" s="111"/>
      <c r="FN89" s="111"/>
      <c r="FO89" s="111"/>
      <c r="FP89" s="111"/>
      <c r="FQ89" s="111"/>
      <c r="FR89" s="111"/>
      <c r="FS89" s="111"/>
      <c r="FT89" s="111"/>
      <c r="FU89" s="111"/>
      <c r="FV89" s="111"/>
      <c r="FW89" s="111"/>
      <c r="FX89" s="111"/>
      <c r="FY89" s="111"/>
      <c r="FZ89" s="111"/>
      <c r="GA89" s="111"/>
      <c r="GB89" s="111"/>
      <c r="GC89" s="111"/>
      <c r="GD89" s="111"/>
      <c r="GE89" s="111"/>
      <c r="GF89" s="111"/>
      <c r="GG89" s="111"/>
      <c r="GH89" s="111"/>
      <c r="GI89" s="111"/>
      <c r="GJ89" s="111"/>
      <c r="GK89" s="111"/>
      <c r="GL89" s="111"/>
      <c r="GM89" s="111"/>
      <c r="GN89" s="111"/>
      <c r="GO89" s="111"/>
      <c r="GP89" s="111"/>
      <c r="GQ89" s="111"/>
      <c r="GR89" s="111"/>
      <c r="GS89" s="111"/>
      <c r="GT89" s="111"/>
      <c r="GU89" s="111"/>
      <c r="GV89" s="111"/>
      <c r="GW89" s="111"/>
      <c r="GX89" s="111"/>
      <c r="GY89" s="111"/>
      <c r="GZ89" s="111"/>
      <c r="HA89" s="111"/>
      <c r="HB89" s="111"/>
      <c r="HC89" s="111"/>
      <c r="HD89" s="111"/>
      <c r="HE89" s="111"/>
      <c r="HF89" s="111"/>
      <c r="HG89" s="111"/>
      <c r="HH89" s="111"/>
      <c r="HI89" s="111"/>
      <c r="HJ89" s="111"/>
      <c r="HK89" s="111"/>
      <c r="HL89" s="111"/>
      <c r="HM89" s="111"/>
      <c r="HN89" s="111"/>
      <c r="HO89" s="111"/>
      <c r="HP89" s="111"/>
      <c r="HQ89" s="111"/>
      <c r="HR89" s="111"/>
      <c r="HS89" s="111"/>
      <c r="HT89" s="111"/>
      <c r="HU89" s="111"/>
      <c r="HV89" s="111"/>
      <c r="HW89" s="111"/>
      <c r="HX89" s="111"/>
      <c r="HY89" s="111"/>
      <c r="HZ89" s="111"/>
      <c r="IA89" s="111"/>
      <c r="IB89" s="111"/>
      <c r="IC89" s="111"/>
      <c r="ID89" s="111"/>
      <c r="IE89" s="111"/>
      <c r="IF89" s="111"/>
      <c r="IG89" s="111"/>
      <c r="IH89" s="111"/>
      <c r="II89" s="111"/>
      <c r="IJ89" s="111"/>
      <c r="IK89" s="111"/>
      <c r="IL89" s="111"/>
      <c r="IM89" s="111"/>
      <c r="IN89" s="111"/>
      <c r="IO89" s="111"/>
      <c r="IP89" s="111"/>
      <c r="IQ89" s="111"/>
      <c r="IR89" s="111"/>
      <c r="IS89" s="111"/>
      <c r="IT89" s="111"/>
      <c r="IU89" s="111"/>
      <c r="IV89" s="111"/>
    </row>
    <row r="90" spans="1:256" ht="22.5" x14ac:dyDescent="0.2">
      <c r="A90" s="498" t="s">
        <v>238</v>
      </c>
      <c r="B90" s="496" t="s">
        <v>239</v>
      </c>
      <c r="C90" s="50">
        <v>2</v>
      </c>
      <c r="D90" s="51">
        <v>108487.5</v>
      </c>
      <c r="E90" s="50"/>
      <c r="F90" s="50"/>
      <c r="G90" s="50"/>
      <c r="H90" s="50"/>
      <c r="I90" s="50">
        <v>0</v>
      </c>
      <c r="J90" s="50">
        <v>2</v>
      </c>
      <c r="K90" s="51">
        <v>108487.5</v>
      </c>
      <c r="L90" s="51">
        <v>0.12857446594335037</v>
      </c>
      <c r="M90" s="51">
        <v>0.19029495718363462</v>
      </c>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1"/>
      <c r="ED90" s="111"/>
      <c r="EE90" s="111"/>
      <c r="EF90" s="111"/>
      <c r="EG90" s="111"/>
      <c r="EH90" s="111"/>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c r="FJ90" s="111"/>
      <c r="FK90" s="111"/>
      <c r="FL90" s="111"/>
      <c r="FM90" s="111"/>
      <c r="FN90" s="111"/>
      <c r="FO90" s="111"/>
      <c r="FP90" s="111"/>
      <c r="FQ90" s="111"/>
      <c r="FR90" s="111"/>
      <c r="FS90" s="111"/>
      <c r="FT90" s="111"/>
      <c r="FU90" s="111"/>
      <c r="FV90" s="111"/>
      <c r="FW90" s="111"/>
      <c r="FX90" s="111"/>
      <c r="FY90" s="111"/>
      <c r="FZ90" s="111"/>
      <c r="GA90" s="111"/>
      <c r="GB90" s="111"/>
      <c r="GC90" s="111"/>
      <c r="GD90" s="111"/>
      <c r="GE90" s="111"/>
      <c r="GF90" s="111"/>
      <c r="GG90" s="111"/>
      <c r="GH90" s="111"/>
      <c r="GI90" s="111"/>
      <c r="GJ90" s="111"/>
      <c r="GK90" s="111"/>
      <c r="GL90" s="111"/>
      <c r="GM90" s="111"/>
      <c r="GN90" s="111"/>
      <c r="GO90" s="111"/>
      <c r="GP90" s="111"/>
      <c r="GQ90" s="111"/>
      <c r="GR90" s="111"/>
      <c r="GS90" s="111"/>
      <c r="GT90" s="111"/>
      <c r="GU90" s="111"/>
      <c r="GV90" s="111"/>
      <c r="GW90" s="111"/>
      <c r="GX90" s="111"/>
      <c r="GY90" s="111"/>
      <c r="GZ90" s="111"/>
      <c r="HA90" s="111"/>
      <c r="HB90" s="111"/>
      <c r="HC90" s="111"/>
      <c r="HD90" s="111"/>
      <c r="HE90" s="111"/>
      <c r="HF90" s="111"/>
      <c r="HG90" s="111"/>
      <c r="HH90" s="111"/>
      <c r="HI90" s="111"/>
      <c r="HJ90" s="111"/>
      <c r="HK90" s="111"/>
      <c r="HL90" s="111"/>
      <c r="HM90" s="111"/>
      <c r="HN90" s="111"/>
      <c r="HO90" s="111"/>
      <c r="HP90" s="111"/>
      <c r="HQ90" s="111"/>
      <c r="HR90" s="111"/>
      <c r="HS90" s="111"/>
      <c r="HT90" s="111"/>
      <c r="HU90" s="111"/>
      <c r="HV90" s="111"/>
      <c r="HW90" s="111"/>
      <c r="HX90" s="111"/>
      <c r="HY90" s="111"/>
      <c r="HZ90" s="111"/>
      <c r="IA90" s="111"/>
      <c r="IB90" s="111"/>
      <c r="IC90" s="111"/>
      <c r="ID90" s="111"/>
      <c r="IE90" s="111"/>
      <c r="IF90" s="111"/>
      <c r="IG90" s="111"/>
      <c r="IH90" s="111"/>
      <c r="II90" s="111"/>
      <c r="IJ90" s="111"/>
      <c r="IK90" s="111"/>
      <c r="IL90" s="111"/>
      <c r="IM90" s="111"/>
      <c r="IN90" s="111"/>
      <c r="IO90" s="111"/>
      <c r="IP90" s="111"/>
      <c r="IQ90" s="111"/>
      <c r="IR90" s="111"/>
      <c r="IS90" s="111"/>
      <c r="IT90" s="111"/>
      <c r="IU90" s="111"/>
      <c r="IV90" s="111"/>
    </row>
    <row r="91" spans="1:256" x14ac:dyDescent="0.2">
      <c r="A91" s="499" t="s">
        <v>240</v>
      </c>
      <c r="B91" s="497" t="s">
        <v>241</v>
      </c>
      <c r="C91" s="53">
        <v>1</v>
      </c>
      <c r="D91" s="54">
        <v>54750</v>
      </c>
      <c r="E91" s="53"/>
      <c r="F91" s="54"/>
      <c r="G91" s="53"/>
      <c r="H91" s="53"/>
      <c r="I91" s="53">
        <v>0</v>
      </c>
      <c r="J91" s="53">
        <v>1</v>
      </c>
      <c r="K91" s="476">
        <v>54750</v>
      </c>
      <c r="L91" s="54">
        <v>6.4887217517211049E-2</v>
      </c>
      <c r="M91" s="54">
        <v>9.5147478591817311E-2</v>
      </c>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1"/>
      <c r="DL91" s="111"/>
      <c r="DM91" s="111"/>
      <c r="DN91" s="111"/>
      <c r="DO91" s="111"/>
      <c r="DP91" s="111"/>
      <c r="DQ91" s="111"/>
      <c r="DR91" s="111"/>
      <c r="DS91" s="111"/>
      <c r="DT91" s="111"/>
      <c r="DU91" s="111"/>
      <c r="DV91" s="111"/>
      <c r="DW91" s="111"/>
      <c r="DX91" s="111"/>
      <c r="DY91" s="111"/>
      <c r="DZ91" s="111"/>
      <c r="EA91" s="111"/>
      <c r="EB91" s="111"/>
      <c r="EC91" s="111"/>
      <c r="ED91" s="111"/>
      <c r="EE91" s="111"/>
      <c r="EF91" s="111"/>
      <c r="EG91" s="111"/>
      <c r="EH91" s="111"/>
      <c r="EI91" s="111"/>
      <c r="EJ91" s="111"/>
      <c r="EK91" s="111"/>
      <c r="EL91" s="111"/>
      <c r="EM91" s="111"/>
      <c r="EN91" s="111"/>
      <c r="EO91" s="111"/>
      <c r="EP91" s="111"/>
      <c r="EQ91" s="111"/>
      <c r="ER91" s="111"/>
      <c r="ES91" s="111"/>
      <c r="ET91" s="111"/>
      <c r="EU91" s="111"/>
      <c r="EV91" s="111"/>
      <c r="EW91" s="111"/>
      <c r="EX91" s="111"/>
      <c r="EY91" s="111"/>
      <c r="EZ91" s="111"/>
      <c r="FA91" s="111"/>
      <c r="FB91" s="111"/>
      <c r="FC91" s="111"/>
      <c r="FD91" s="111"/>
      <c r="FE91" s="111"/>
      <c r="FF91" s="111"/>
      <c r="FG91" s="111"/>
      <c r="FH91" s="111"/>
      <c r="FI91" s="111"/>
      <c r="FJ91" s="111"/>
      <c r="FK91" s="111"/>
      <c r="FL91" s="111"/>
      <c r="FM91" s="111"/>
      <c r="FN91" s="111"/>
      <c r="FO91" s="111"/>
      <c r="FP91" s="111"/>
      <c r="FQ91" s="111"/>
      <c r="FR91" s="111"/>
      <c r="FS91" s="111"/>
      <c r="FT91" s="111"/>
      <c r="FU91" s="111"/>
      <c r="FV91" s="111"/>
      <c r="FW91" s="111"/>
      <c r="FX91" s="111"/>
      <c r="FY91" s="111"/>
      <c r="FZ91" s="111"/>
      <c r="GA91" s="111"/>
      <c r="GB91" s="111"/>
      <c r="GC91" s="111"/>
      <c r="GD91" s="111"/>
      <c r="GE91" s="111"/>
      <c r="GF91" s="111"/>
      <c r="GG91" s="111"/>
      <c r="GH91" s="111"/>
      <c r="GI91" s="111"/>
      <c r="GJ91" s="111"/>
      <c r="GK91" s="111"/>
      <c r="GL91" s="111"/>
      <c r="GM91" s="111"/>
      <c r="GN91" s="111"/>
      <c r="GO91" s="111"/>
      <c r="GP91" s="111"/>
      <c r="GQ91" s="111"/>
      <c r="GR91" s="111"/>
      <c r="GS91" s="111"/>
      <c r="GT91" s="111"/>
      <c r="GU91" s="111"/>
      <c r="GV91" s="111"/>
      <c r="GW91" s="111"/>
      <c r="GX91" s="111"/>
      <c r="GY91" s="111"/>
      <c r="GZ91" s="111"/>
      <c r="HA91" s="111"/>
      <c r="HB91" s="111"/>
      <c r="HC91" s="111"/>
      <c r="HD91" s="111"/>
      <c r="HE91" s="111"/>
      <c r="HF91" s="111"/>
      <c r="HG91" s="111"/>
      <c r="HH91" s="111"/>
      <c r="HI91" s="111"/>
      <c r="HJ91" s="111"/>
      <c r="HK91" s="111"/>
      <c r="HL91" s="111"/>
      <c r="HM91" s="111"/>
      <c r="HN91" s="111"/>
      <c r="HO91" s="111"/>
      <c r="HP91" s="111"/>
      <c r="HQ91" s="111"/>
      <c r="HR91" s="111"/>
      <c r="HS91" s="111"/>
      <c r="HT91" s="111"/>
      <c r="HU91" s="111"/>
      <c r="HV91" s="111"/>
      <c r="HW91" s="111"/>
      <c r="HX91" s="111"/>
      <c r="HY91" s="111"/>
      <c r="HZ91" s="111"/>
      <c r="IA91" s="111"/>
      <c r="IB91" s="111"/>
      <c r="IC91" s="111"/>
      <c r="ID91" s="111"/>
      <c r="IE91" s="111"/>
      <c r="IF91" s="111"/>
      <c r="IG91" s="111"/>
      <c r="IH91" s="111"/>
      <c r="II91" s="111"/>
      <c r="IJ91" s="111"/>
      <c r="IK91" s="111"/>
      <c r="IL91" s="111"/>
      <c r="IM91" s="111"/>
      <c r="IN91" s="111"/>
      <c r="IO91" s="111"/>
      <c r="IP91" s="111"/>
      <c r="IQ91" s="111"/>
      <c r="IR91" s="111"/>
      <c r="IS91" s="111"/>
      <c r="IT91" s="111"/>
      <c r="IU91" s="111"/>
      <c r="IV91" s="111"/>
    </row>
    <row r="92" spans="1:256" x14ac:dyDescent="0.2">
      <c r="A92" s="498" t="s">
        <v>242</v>
      </c>
      <c r="B92" s="496" t="s">
        <v>243</v>
      </c>
      <c r="C92" s="50">
        <v>1</v>
      </c>
      <c r="D92" s="51">
        <v>47912</v>
      </c>
      <c r="E92" s="50"/>
      <c r="F92" s="50"/>
      <c r="G92" s="50"/>
      <c r="H92" s="50"/>
      <c r="I92" s="50">
        <v>0</v>
      </c>
      <c r="J92" s="50">
        <v>1</v>
      </c>
      <c r="K92" s="51">
        <v>47912</v>
      </c>
      <c r="L92" s="51">
        <v>5.6783129966842295E-2</v>
      </c>
      <c r="M92" s="51">
        <v>9.5147478591817311E-2</v>
      </c>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c r="DB92" s="111"/>
      <c r="DC92" s="111"/>
      <c r="DD92" s="111"/>
      <c r="DE92" s="111"/>
      <c r="DF92" s="111"/>
      <c r="DG92" s="111"/>
      <c r="DH92" s="111"/>
      <c r="DI92" s="111"/>
      <c r="DJ92" s="111"/>
      <c r="DK92" s="111"/>
      <c r="DL92" s="111"/>
      <c r="DM92" s="111"/>
      <c r="DN92" s="111"/>
      <c r="DO92" s="111"/>
      <c r="DP92" s="111"/>
      <c r="DQ92" s="111"/>
      <c r="DR92" s="111"/>
      <c r="DS92" s="111"/>
      <c r="DT92" s="111"/>
      <c r="DU92" s="111"/>
      <c r="DV92" s="111"/>
      <c r="DW92" s="111"/>
      <c r="DX92" s="111"/>
      <c r="DY92" s="111"/>
      <c r="DZ92" s="111"/>
      <c r="EA92" s="111"/>
      <c r="EB92" s="111"/>
      <c r="EC92" s="111"/>
      <c r="ED92" s="111"/>
      <c r="EE92" s="111"/>
      <c r="EF92" s="111"/>
      <c r="EG92" s="111"/>
      <c r="EH92" s="111"/>
      <c r="EI92" s="111"/>
      <c r="EJ92" s="111"/>
      <c r="EK92" s="111"/>
      <c r="EL92" s="111"/>
      <c r="EM92" s="111"/>
      <c r="EN92" s="111"/>
      <c r="EO92" s="111"/>
      <c r="EP92" s="111"/>
      <c r="EQ92" s="111"/>
      <c r="ER92" s="111"/>
      <c r="ES92" s="111"/>
      <c r="ET92" s="111"/>
      <c r="EU92" s="111"/>
      <c r="EV92" s="111"/>
      <c r="EW92" s="111"/>
      <c r="EX92" s="111"/>
      <c r="EY92" s="111"/>
      <c r="EZ92" s="111"/>
      <c r="FA92" s="111"/>
      <c r="FB92" s="111"/>
      <c r="FC92" s="111"/>
      <c r="FD92" s="111"/>
      <c r="FE92" s="111"/>
      <c r="FF92" s="111"/>
      <c r="FG92" s="111"/>
      <c r="FH92" s="111"/>
      <c r="FI92" s="111"/>
      <c r="FJ92" s="111"/>
      <c r="FK92" s="111"/>
      <c r="FL92" s="111"/>
      <c r="FM92" s="111"/>
      <c r="FN92" s="111"/>
      <c r="FO92" s="111"/>
      <c r="FP92" s="111"/>
      <c r="FQ92" s="111"/>
      <c r="FR92" s="111"/>
      <c r="FS92" s="111"/>
      <c r="FT92" s="111"/>
      <c r="FU92" s="111"/>
      <c r="FV92" s="111"/>
      <c r="FW92" s="111"/>
      <c r="FX92" s="111"/>
      <c r="FY92" s="111"/>
      <c r="FZ92" s="111"/>
      <c r="GA92" s="111"/>
      <c r="GB92" s="111"/>
      <c r="GC92" s="111"/>
      <c r="GD92" s="111"/>
      <c r="GE92" s="111"/>
      <c r="GF92" s="111"/>
      <c r="GG92" s="111"/>
      <c r="GH92" s="111"/>
      <c r="GI92" s="111"/>
      <c r="GJ92" s="111"/>
      <c r="GK92" s="111"/>
      <c r="GL92" s="111"/>
      <c r="GM92" s="111"/>
      <c r="GN92" s="111"/>
      <c r="GO92" s="111"/>
      <c r="GP92" s="111"/>
      <c r="GQ92" s="111"/>
      <c r="GR92" s="111"/>
      <c r="GS92" s="111"/>
      <c r="GT92" s="111"/>
      <c r="GU92" s="111"/>
      <c r="GV92" s="111"/>
      <c r="GW92" s="111"/>
      <c r="GX92" s="111"/>
      <c r="GY92" s="111"/>
      <c r="GZ92" s="111"/>
      <c r="HA92" s="111"/>
      <c r="HB92" s="111"/>
      <c r="HC92" s="111"/>
      <c r="HD92" s="111"/>
      <c r="HE92" s="111"/>
      <c r="HF92" s="111"/>
      <c r="HG92" s="111"/>
      <c r="HH92" s="111"/>
      <c r="HI92" s="111"/>
      <c r="HJ92" s="111"/>
      <c r="HK92" s="111"/>
      <c r="HL92" s="111"/>
      <c r="HM92" s="111"/>
      <c r="HN92" s="111"/>
      <c r="HO92" s="111"/>
      <c r="HP92" s="111"/>
      <c r="HQ92" s="111"/>
      <c r="HR92" s="111"/>
      <c r="HS92" s="111"/>
      <c r="HT92" s="111"/>
      <c r="HU92" s="111"/>
      <c r="HV92" s="111"/>
      <c r="HW92" s="111"/>
      <c r="HX92" s="111"/>
      <c r="HY92" s="111"/>
      <c r="HZ92" s="111"/>
      <c r="IA92" s="111"/>
      <c r="IB92" s="111"/>
      <c r="IC92" s="111"/>
      <c r="ID92" s="111"/>
      <c r="IE92" s="111"/>
      <c r="IF92" s="111"/>
      <c r="IG92" s="111"/>
      <c r="IH92" s="111"/>
      <c r="II92" s="111"/>
      <c r="IJ92" s="111"/>
      <c r="IK92" s="111"/>
      <c r="IL92" s="111"/>
      <c r="IM92" s="111"/>
      <c r="IN92" s="111"/>
      <c r="IO92" s="111"/>
      <c r="IP92" s="111"/>
      <c r="IQ92" s="111"/>
      <c r="IR92" s="111"/>
      <c r="IS92" s="111"/>
      <c r="IT92" s="111"/>
      <c r="IU92" s="111"/>
      <c r="IV92" s="111"/>
    </row>
    <row r="93" spans="1:256" ht="22.5" x14ac:dyDescent="0.2">
      <c r="A93" s="499" t="s">
        <v>244</v>
      </c>
      <c r="B93" s="497" t="s">
        <v>245</v>
      </c>
      <c r="C93" s="53">
        <v>4</v>
      </c>
      <c r="D93" s="54">
        <v>220635</v>
      </c>
      <c r="E93" s="53"/>
      <c r="F93" s="54"/>
      <c r="G93" s="53"/>
      <c r="H93" s="53"/>
      <c r="I93" s="53">
        <v>0</v>
      </c>
      <c r="J93" s="53">
        <v>4</v>
      </c>
      <c r="K93" s="476">
        <v>220635</v>
      </c>
      <c r="L93" s="54">
        <v>0.26148659793442663</v>
      </c>
      <c r="M93" s="54">
        <v>0.38058991436726924</v>
      </c>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c r="EA93" s="111"/>
      <c r="EB93" s="111"/>
      <c r="EC93" s="111"/>
      <c r="ED93" s="111"/>
      <c r="EE93" s="111"/>
      <c r="EF93" s="111"/>
      <c r="EG93" s="111"/>
      <c r="EH93" s="111"/>
      <c r="EI93" s="111"/>
      <c r="EJ93" s="111"/>
      <c r="EK93" s="111"/>
      <c r="EL93" s="111"/>
      <c r="EM93" s="111"/>
      <c r="EN93" s="111"/>
      <c r="EO93" s="111"/>
      <c r="EP93" s="111"/>
      <c r="EQ93" s="111"/>
      <c r="ER93" s="111"/>
      <c r="ES93" s="111"/>
      <c r="ET93" s="111"/>
      <c r="EU93" s="111"/>
      <c r="EV93" s="111"/>
      <c r="EW93" s="111"/>
      <c r="EX93" s="111"/>
      <c r="EY93" s="111"/>
      <c r="EZ93" s="111"/>
      <c r="FA93" s="111"/>
      <c r="FB93" s="111"/>
      <c r="FC93" s="111"/>
      <c r="FD93" s="111"/>
      <c r="FE93" s="111"/>
      <c r="FF93" s="111"/>
      <c r="FG93" s="111"/>
      <c r="FH93" s="111"/>
      <c r="FI93" s="111"/>
      <c r="FJ93" s="111"/>
      <c r="FK93" s="111"/>
      <c r="FL93" s="111"/>
      <c r="FM93" s="111"/>
      <c r="FN93" s="111"/>
      <c r="FO93" s="111"/>
      <c r="FP93" s="111"/>
      <c r="FQ93" s="111"/>
      <c r="FR93" s="111"/>
      <c r="FS93" s="111"/>
      <c r="FT93" s="111"/>
      <c r="FU93" s="111"/>
      <c r="FV93" s="111"/>
      <c r="FW93" s="111"/>
      <c r="FX93" s="111"/>
      <c r="FY93" s="111"/>
      <c r="FZ93" s="111"/>
      <c r="GA93" s="111"/>
      <c r="GB93" s="111"/>
      <c r="GC93" s="111"/>
      <c r="GD93" s="111"/>
      <c r="GE93" s="111"/>
      <c r="GF93" s="111"/>
      <c r="GG93" s="111"/>
      <c r="GH93" s="111"/>
      <c r="GI93" s="111"/>
      <c r="GJ93" s="111"/>
      <c r="GK93" s="111"/>
      <c r="GL93" s="111"/>
      <c r="GM93" s="111"/>
      <c r="GN93" s="111"/>
      <c r="GO93" s="111"/>
      <c r="GP93" s="111"/>
      <c r="GQ93" s="111"/>
      <c r="GR93" s="111"/>
      <c r="GS93" s="111"/>
      <c r="GT93" s="111"/>
      <c r="GU93" s="111"/>
      <c r="GV93" s="111"/>
      <c r="GW93" s="111"/>
      <c r="GX93" s="111"/>
      <c r="GY93" s="111"/>
      <c r="GZ93" s="111"/>
      <c r="HA93" s="111"/>
      <c r="HB93" s="111"/>
      <c r="HC93" s="111"/>
      <c r="HD93" s="111"/>
      <c r="HE93" s="111"/>
      <c r="HF93" s="111"/>
      <c r="HG93" s="111"/>
      <c r="HH93" s="111"/>
      <c r="HI93" s="111"/>
      <c r="HJ93" s="111"/>
      <c r="HK93" s="111"/>
      <c r="HL93" s="111"/>
      <c r="HM93" s="111"/>
      <c r="HN93" s="111"/>
      <c r="HO93" s="111"/>
      <c r="HP93" s="111"/>
      <c r="HQ93" s="111"/>
      <c r="HR93" s="111"/>
      <c r="HS93" s="111"/>
      <c r="HT93" s="111"/>
      <c r="HU93" s="111"/>
      <c r="HV93" s="111"/>
      <c r="HW93" s="111"/>
      <c r="HX93" s="111"/>
      <c r="HY93" s="111"/>
      <c r="HZ93" s="111"/>
      <c r="IA93" s="111"/>
      <c r="IB93" s="111"/>
      <c r="IC93" s="111"/>
      <c r="ID93" s="111"/>
      <c r="IE93" s="111"/>
      <c r="IF93" s="111"/>
      <c r="IG93" s="111"/>
      <c r="IH93" s="111"/>
      <c r="II93" s="111"/>
      <c r="IJ93" s="111"/>
      <c r="IK93" s="111"/>
      <c r="IL93" s="111"/>
      <c r="IM93" s="111"/>
      <c r="IN93" s="111"/>
      <c r="IO93" s="111"/>
      <c r="IP93" s="111"/>
      <c r="IQ93" s="111"/>
      <c r="IR93" s="111"/>
      <c r="IS93" s="111"/>
      <c r="IT93" s="111"/>
      <c r="IU93" s="111"/>
      <c r="IV93" s="111"/>
    </row>
    <row r="94" spans="1:256" x14ac:dyDescent="0.2">
      <c r="A94" s="498" t="s">
        <v>383</v>
      </c>
      <c r="B94" s="496" t="s">
        <v>384</v>
      </c>
      <c r="C94" s="50"/>
      <c r="D94" s="51"/>
      <c r="E94" s="50"/>
      <c r="F94" s="50"/>
      <c r="G94" s="50"/>
      <c r="H94" s="50"/>
      <c r="I94" s="50">
        <v>1</v>
      </c>
      <c r="J94" s="50">
        <v>1</v>
      </c>
      <c r="K94" s="51">
        <v>0</v>
      </c>
      <c r="L94" s="51">
        <v>0</v>
      </c>
      <c r="M94" s="51">
        <v>9.5147478591817311E-2</v>
      </c>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1"/>
      <c r="DJ94" s="111"/>
      <c r="DK94" s="111"/>
      <c r="DL94" s="111"/>
      <c r="DM94" s="111"/>
      <c r="DN94" s="111"/>
      <c r="DO94" s="111"/>
      <c r="DP94" s="111"/>
      <c r="DQ94" s="111"/>
      <c r="DR94" s="111"/>
      <c r="DS94" s="111"/>
      <c r="DT94" s="111"/>
      <c r="DU94" s="111"/>
      <c r="DV94" s="111"/>
      <c r="DW94" s="111"/>
      <c r="DX94" s="111"/>
      <c r="DY94" s="111"/>
      <c r="DZ94" s="111"/>
      <c r="EA94" s="111"/>
      <c r="EB94" s="111"/>
      <c r="EC94" s="111"/>
      <c r="ED94" s="111"/>
      <c r="EE94" s="111"/>
      <c r="EF94" s="111"/>
      <c r="EG94" s="111"/>
      <c r="EH94" s="111"/>
      <c r="EI94" s="111"/>
      <c r="EJ94" s="111"/>
      <c r="EK94" s="111"/>
      <c r="EL94" s="111"/>
      <c r="EM94" s="111"/>
      <c r="EN94" s="111"/>
      <c r="EO94" s="111"/>
      <c r="EP94" s="111"/>
      <c r="EQ94" s="111"/>
      <c r="ER94" s="111"/>
      <c r="ES94" s="111"/>
      <c r="ET94" s="111"/>
      <c r="EU94" s="111"/>
      <c r="EV94" s="111"/>
      <c r="EW94" s="111"/>
      <c r="EX94" s="111"/>
      <c r="EY94" s="111"/>
      <c r="EZ94" s="111"/>
      <c r="FA94" s="111"/>
      <c r="FB94" s="111"/>
      <c r="FC94" s="111"/>
      <c r="FD94" s="111"/>
      <c r="FE94" s="111"/>
      <c r="FF94" s="111"/>
      <c r="FG94" s="111"/>
      <c r="FH94" s="111"/>
      <c r="FI94" s="111"/>
      <c r="FJ94" s="111"/>
      <c r="FK94" s="111"/>
      <c r="FL94" s="111"/>
      <c r="FM94" s="111"/>
      <c r="FN94" s="111"/>
      <c r="FO94" s="111"/>
      <c r="FP94" s="111"/>
      <c r="FQ94" s="111"/>
      <c r="FR94" s="111"/>
      <c r="FS94" s="111"/>
      <c r="FT94" s="111"/>
      <c r="FU94" s="111"/>
      <c r="FV94" s="111"/>
      <c r="FW94" s="111"/>
      <c r="FX94" s="111"/>
      <c r="FY94" s="111"/>
      <c r="FZ94" s="111"/>
      <c r="GA94" s="111"/>
      <c r="GB94" s="111"/>
      <c r="GC94" s="111"/>
      <c r="GD94" s="111"/>
      <c r="GE94" s="111"/>
      <c r="GF94" s="111"/>
      <c r="GG94" s="111"/>
      <c r="GH94" s="111"/>
      <c r="GI94" s="111"/>
      <c r="GJ94" s="111"/>
      <c r="GK94" s="111"/>
      <c r="GL94" s="111"/>
      <c r="GM94" s="111"/>
      <c r="GN94" s="111"/>
      <c r="GO94" s="111"/>
      <c r="GP94" s="111"/>
      <c r="GQ94" s="111"/>
      <c r="GR94" s="111"/>
      <c r="GS94" s="111"/>
      <c r="GT94" s="111"/>
      <c r="GU94" s="111"/>
      <c r="GV94" s="111"/>
      <c r="GW94" s="111"/>
      <c r="GX94" s="111"/>
      <c r="GY94" s="111"/>
      <c r="GZ94" s="111"/>
      <c r="HA94" s="111"/>
      <c r="HB94" s="111"/>
      <c r="HC94" s="111"/>
      <c r="HD94" s="111"/>
      <c r="HE94" s="111"/>
      <c r="HF94" s="111"/>
      <c r="HG94" s="111"/>
      <c r="HH94" s="111"/>
      <c r="HI94" s="111"/>
      <c r="HJ94" s="111"/>
      <c r="HK94" s="111"/>
      <c r="HL94" s="111"/>
      <c r="HM94" s="111"/>
      <c r="HN94" s="111"/>
      <c r="HO94" s="111"/>
      <c r="HP94" s="111"/>
      <c r="HQ94" s="111"/>
      <c r="HR94" s="111"/>
      <c r="HS94" s="111"/>
      <c r="HT94" s="111"/>
      <c r="HU94" s="111"/>
      <c r="HV94" s="111"/>
      <c r="HW94" s="111"/>
      <c r="HX94" s="111"/>
      <c r="HY94" s="111"/>
      <c r="HZ94" s="111"/>
      <c r="IA94" s="111"/>
      <c r="IB94" s="111"/>
      <c r="IC94" s="111"/>
      <c r="ID94" s="111"/>
      <c r="IE94" s="111"/>
      <c r="IF94" s="111"/>
      <c r="IG94" s="111"/>
      <c r="IH94" s="111"/>
      <c r="II94" s="111"/>
      <c r="IJ94" s="111"/>
      <c r="IK94" s="111"/>
      <c r="IL94" s="111"/>
      <c r="IM94" s="111"/>
      <c r="IN94" s="111"/>
      <c r="IO94" s="111"/>
      <c r="IP94" s="111"/>
      <c r="IQ94" s="111"/>
      <c r="IR94" s="111"/>
      <c r="IS94" s="111"/>
      <c r="IT94" s="111"/>
      <c r="IU94" s="111"/>
      <c r="IV94" s="111"/>
    </row>
    <row r="95" spans="1:256" x14ac:dyDescent="0.2">
      <c r="A95" s="499" t="s">
        <v>695</v>
      </c>
      <c r="B95" s="497" t="s">
        <v>696</v>
      </c>
      <c r="C95" s="53">
        <v>1</v>
      </c>
      <c r="D95" s="54">
        <v>59990</v>
      </c>
      <c r="E95" s="53"/>
      <c r="F95" s="54"/>
      <c r="G95" s="53"/>
      <c r="H95" s="53"/>
      <c r="I95" s="53">
        <v>0</v>
      </c>
      <c r="J95" s="53">
        <v>1</v>
      </c>
      <c r="K95" s="476">
        <v>59990</v>
      </c>
      <c r="L95" s="54">
        <v>7.1097427924337722E-2</v>
      </c>
      <c r="M95" s="54">
        <v>9.5147478591817311E-2</v>
      </c>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c r="DB95" s="111"/>
      <c r="DC95" s="111"/>
      <c r="DD95" s="111"/>
      <c r="DE95" s="111"/>
      <c r="DF95" s="111"/>
      <c r="DG95" s="111"/>
      <c r="DH95" s="111"/>
      <c r="DI95" s="111"/>
      <c r="DJ95" s="111"/>
      <c r="DK95" s="111"/>
      <c r="DL95" s="111"/>
      <c r="DM95" s="111"/>
      <c r="DN95" s="111"/>
      <c r="DO95" s="111"/>
      <c r="DP95" s="111"/>
      <c r="DQ95" s="111"/>
      <c r="DR95" s="111"/>
      <c r="DS95" s="111"/>
      <c r="DT95" s="111"/>
      <c r="DU95" s="111"/>
      <c r="DV95" s="111"/>
      <c r="DW95" s="111"/>
      <c r="DX95" s="111"/>
      <c r="DY95" s="111"/>
      <c r="DZ95" s="111"/>
      <c r="EA95" s="111"/>
      <c r="EB95" s="111"/>
      <c r="EC95" s="111"/>
      <c r="ED95" s="111"/>
      <c r="EE95" s="111"/>
      <c r="EF95" s="111"/>
      <c r="EG95" s="111"/>
      <c r="EH95" s="111"/>
      <c r="EI95" s="111"/>
      <c r="EJ95" s="111"/>
      <c r="EK95" s="111"/>
      <c r="EL95" s="111"/>
      <c r="EM95" s="111"/>
      <c r="EN95" s="111"/>
      <c r="EO95" s="111"/>
      <c r="EP95" s="111"/>
      <c r="EQ95" s="111"/>
      <c r="ER95" s="111"/>
      <c r="ES95" s="111"/>
      <c r="ET95" s="111"/>
      <c r="EU95" s="111"/>
      <c r="EV95" s="111"/>
      <c r="EW95" s="111"/>
      <c r="EX95" s="111"/>
      <c r="EY95" s="111"/>
      <c r="EZ95" s="111"/>
      <c r="FA95" s="111"/>
      <c r="FB95" s="111"/>
      <c r="FC95" s="111"/>
      <c r="FD95" s="111"/>
      <c r="FE95" s="111"/>
      <c r="FF95" s="111"/>
      <c r="FG95" s="111"/>
      <c r="FH95" s="111"/>
      <c r="FI95" s="111"/>
      <c r="FJ95" s="111"/>
      <c r="FK95" s="111"/>
      <c r="FL95" s="111"/>
      <c r="FM95" s="111"/>
      <c r="FN95" s="111"/>
      <c r="FO95" s="111"/>
      <c r="FP95" s="111"/>
      <c r="FQ95" s="111"/>
      <c r="FR95" s="111"/>
      <c r="FS95" s="111"/>
      <c r="FT95" s="111"/>
      <c r="FU95" s="111"/>
      <c r="FV95" s="111"/>
      <c r="FW95" s="111"/>
      <c r="FX95" s="111"/>
      <c r="FY95" s="111"/>
      <c r="FZ95" s="111"/>
      <c r="GA95" s="111"/>
      <c r="GB95" s="111"/>
      <c r="GC95" s="111"/>
      <c r="GD95" s="111"/>
      <c r="GE95" s="111"/>
      <c r="GF95" s="111"/>
      <c r="GG95" s="111"/>
      <c r="GH95" s="111"/>
      <c r="GI95" s="111"/>
      <c r="GJ95" s="111"/>
      <c r="GK95" s="111"/>
      <c r="GL95" s="111"/>
      <c r="GM95" s="111"/>
      <c r="GN95" s="111"/>
      <c r="GO95" s="111"/>
      <c r="GP95" s="111"/>
      <c r="GQ95" s="111"/>
      <c r="GR95" s="111"/>
      <c r="GS95" s="111"/>
      <c r="GT95" s="111"/>
      <c r="GU95" s="111"/>
      <c r="GV95" s="111"/>
      <c r="GW95" s="111"/>
      <c r="GX95" s="111"/>
      <c r="GY95" s="111"/>
      <c r="GZ95" s="111"/>
      <c r="HA95" s="111"/>
      <c r="HB95" s="111"/>
      <c r="HC95" s="111"/>
      <c r="HD95" s="111"/>
      <c r="HE95" s="111"/>
      <c r="HF95" s="111"/>
      <c r="HG95" s="111"/>
      <c r="HH95" s="111"/>
      <c r="HI95" s="111"/>
      <c r="HJ95" s="111"/>
      <c r="HK95" s="111"/>
      <c r="HL95" s="111"/>
      <c r="HM95" s="111"/>
      <c r="HN95" s="111"/>
      <c r="HO95" s="111"/>
      <c r="HP95" s="111"/>
      <c r="HQ95" s="111"/>
      <c r="HR95" s="111"/>
      <c r="HS95" s="111"/>
      <c r="HT95" s="111"/>
      <c r="HU95" s="111"/>
      <c r="HV95" s="111"/>
      <c r="HW95" s="111"/>
      <c r="HX95" s="111"/>
      <c r="HY95" s="111"/>
      <c r="HZ95" s="111"/>
      <c r="IA95" s="111"/>
      <c r="IB95" s="111"/>
      <c r="IC95" s="111"/>
      <c r="ID95" s="111"/>
      <c r="IE95" s="111"/>
      <c r="IF95" s="111"/>
      <c r="IG95" s="111"/>
      <c r="IH95" s="111"/>
      <c r="II95" s="111"/>
      <c r="IJ95" s="111"/>
      <c r="IK95" s="111"/>
      <c r="IL95" s="111"/>
      <c r="IM95" s="111"/>
      <c r="IN95" s="111"/>
      <c r="IO95" s="111"/>
      <c r="IP95" s="111"/>
      <c r="IQ95" s="111"/>
      <c r="IR95" s="111"/>
      <c r="IS95" s="111"/>
      <c r="IT95" s="111"/>
      <c r="IU95" s="111"/>
      <c r="IV95" s="111"/>
    </row>
    <row r="96" spans="1:256" x14ac:dyDescent="0.2">
      <c r="A96" s="498" t="s">
        <v>674</v>
      </c>
      <c r="B96" s="496" t="s">
        <v>675</v>
      </c>
      <c r="C96" s="50">
        <v>1</v>
      </c>
      <c r="D96" s="51">
        <v>50000</v>
      </c>
      <c r="E96" s="50"/>
      <c r="F96" s="50"/>
      <c r="G96" s="50"/>
      <c r="H96" s="50"/>
      <c r="I96" s="50">
        <v>0</v>
      </c>
      <c r="J96" s="50">
        <v>1</v>
      </c>
      <c r="K96" s="51">
        <v>50000</v>
      </c>
      <c r="L96" s="51">
        <v>5.9257732892430179E-2</v>
      </c>
      <c r="M96" s="51">
        <v>9.5147478591817311E-2</v>
      </c>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c r="DB96" s="111"/>
      <c r="DC96" s="111"/>
      <c r="DD96" s="111"/>
      <c r="DE96" s="111"/>
      <c r="DF96" s="111"/>
      <c r="DG96" s="111"/>
      <c r="DH96" s="111"/>
      <c r="DI96" s="111"/>
      <c r="DJ96" s="111"/>
      <c r="DK96" s="111"/>
      <c r="DL96" s="111"/>
      <c r="DM96" s="111"/>
      <c r="DN96" s="111"/>
      <c r="DO96" s="111"/>
      <c r="DP96" s="111"/>
      <c r="DQ96" s="111"/>
      <c r="DR96" s="111"/>
      <c r="DS96" s="111"/>
      <c r="DT96" s="111"/>
      <c r="DU96" s="111"/>
      <c r="DV96" s="111"/>
      <c r="DW96" s="111"/>
      <c r="DX96" s="111"/>
      <c r="DY96" s="111"/>
      <c r="DZ96" s="111"/>
      <c r="EA96" s="111"/>
      <c r="EB96" s="111"/>
      <c r="EC96" s="111"/>
      <c r="ED96" s="111"/>
      <c r="EE96" s="111"/>
      <c r="EF96" s="111"/>
      <c r="EG96" s="111"/>
      <c r="EH96" s="111"/>
      <c r="EI96" s="111"/>
      <c r="EJ96" s="111"/>
      <c r="EK96" s="111"/>
      <c r="EL96" s="111"/>
      <c r="EM96" s="111"/>
      <c r="EN96" s="111"/>
      <c r="EO96" s="111"/>
      <c r="EP96" s="111"/>
      <c r="EQ96" s="111"/>
      <c r="ER96" s="111"/>
      <c r="ES96" s="111"/>
      <c r="ET96" s="111"/>
      <c r="EU96" s="111"/>
      <c r="EV96" s="111"/>
      <c r="EW96" s="111"/>
      <c r="EX96" s="111"/>
      <c r="EY96" s="111"/>
      <c r="EZ96" s="111"/>
      <c r="FA96" s="111"/>
      <c r="FB96" s="111"/>
      <c r="FC96" s="111"/>
      <c r="FD96" s="111"/>
      <c r="FE96" s="111"/>
      <c r="FF96" s="111"/>
      <c r="FG96" s="111"/>
      <c r="FH96" s="111"/>
      <c r="FI96" s="111"/>
      <c r="FJ96" s="111"/>
      <c r="FK96" s="111"/>
      <c r="FL96" s="111"/>
      <c r="FM96" s="111"/>
      <c r="FN96" s="111"/>
      <c r="FO96" s="111"/>
      <c r="FP96" s="111"/>
      <c r="FQ96" s="111"/>
      <c r="FR96" s="111"/>
      <c r="FS96" s="111"/>
      <c r="FT96" s="111"/>
      <c r="FU96" s="111"/>
      <c r="FV96" s="111"/>
      <c r="FW96" s="111"/>
      <c r="FX96" s="111"/>
      <c r="FY96" s="111"/>
      <c r="FZ96" s="111"/>
      <c r="GA96" s="111"/>
      <c r="GB96" s="111"/>
      <c r="GC96" s="111"/>
      <c r="GD96" s="111"/>
      <c r="GE96" s="111"/>
      <c r="GF96" s="111"/>
      <c r="GG96" s="111"/>
      <c r="GH96" s="111"/>
      <c r="GI96" s="111"/>
      <c r="GJ96" s="111"/>
      <c r="GK96" s="111"/>
      <c r="GL96" s="111"/>
      <c r="GM96" s="111"/>
      <c r="GN96" s="111"/>
      <c r="GO96" s="111"/>
      <c r="GP96" s="111"/>
      <c r="GQ96" s="111"/>
      <c r="GR96" s="111"/>
      <c r="GS96" s="111"/>
      <c r="GT96" s="111"/>
      <c r="GU96" s="111"/>
      <c r="GV96" s="111"/>
      <c r="GW96" s="111"/>
      <c r="GX96" s="111"/>
      <c r="GY96" s="111"/>
      <c r="GZ96" s="111"/>
      <c r="HA96" s="111"/>
      <c r="HB96" s="111"/>
      <c r="HC96" s="111"/>
      <c r="HD96" s="111"/>
      <c r="HE96" s="111"/>
      <c r="HF96" s="111"/>
      <c r="HG96" s="111"/>
      <c r="HH96" s="111"/>
      <c r="HI96" s="111"/>
      <c r="HJ96" s="111"/>
      <c r="HK96" s="111"/>
      <c r="HL96" s="111"/>
      <c r="HM96" s="111"/>
      <c r="HN96" s="111"/>
      <c r="HO96" s="111"/>
      <c r="HP96" s="111"/>
      <c r="HQ96" s="111"/>
      <c r="HR96" s="111"/>
      <c r="HS96" s="111"/>
      <c r="HT96" s="111"/>
      <c r="HU96" s="111"/>
      <c r="HV96" s="111"/>
      <c r="HW96" s="111"/>
      <c r="HX96" s="111"/>
      <c r="HY96" s="111"/>
      <c r="HZ96" s="111"/>
      <c r="IA96" s="111"/>
      <c r="IB96" s="111"/>
      <c r="IC96" s="111"/>
      <c r="ID96" s="111"/>
      <c r="IE96" s="111"/>
      <c r="IF96" s="111"/>
      <c r="IG96" s="111"/>
      <c r="IH96" s="111"/>
      <c r="II96" s="111"/>
      <c r="IJ96" s="111"/>
      <c r="IK96" s="111"/>
      <c r="IL96" s="111"/>
      <c r="IM96" s="111"/>
      <c r="IN96" s="111"/>
      <c r="IO96" s="111"/>
      <c r="IP96" s="111"/>
      <c r="IQ96" s="111"/>
      <c r="IR96" s="111"/>
      <c r="IS96" s="111"/>
      <c r="IT96" s="111"/>
      <c r="IU96" s="111"/>
      <c r="IV96" s="111"/>
    </row>
    <row r="97" spans="1:256" x14ac:dyDescent="0.2">
      <c r="A97" s="499" t="s">
        <v>630</v>
      </c>
      <c r="B97" s="497" t="s">
        <v>631</v>
      </c>
      <c r="C97" s="53">
        <v>1</v>
      </c>
      <c r="D97" s="54">
        <v>49990</v>
      </c>
      <c r="E97" s="53"/>
      <c r="F97" s="54"/>
      <c r="G97" s="53"/>
      <c r="H97" s="53"/>
      <c r="I97" s="53">
        <v>0</v>
      </c>
      <c r="J97" s="53">
        <v>1</v>
      </c>
      <c r="K97" s="476">
        <v>49990</v>
      </c>
      <c r="L97" s="54">
        <v>5.9245881345851695E-2</v>
      </c>
      <c r="M97" s="54">
        <v>9.5147478591817311E-2</v>
      </c>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c r="DB97" s="111"/>
      <c r="DC97" s="111"/>
      <c r="DD97" s="111"/>
      <c r="DE97" s="111"/>
      <c r="DF97" s="111"/>
      <c r="DG97" s="111"/>
      <c r="DH97" s="111"/>
      <c r="DI97" s="111"/>
      <c r="DJ97" s="111"/>
      <c r="DK97" s="111"/>
      <c r="DL97" s="111"/>
      <c r="DM97" s="111"/>
      <c r="DN97" s="111"/>
      <c r="DO97" s="111"/>
      <c r="DP97" s="111"/>
      <c r="DQ97" s="111"/>
      <c r="DR97" s="111"/>
      <c r="DS97" s="111"/>
      <c r="DT97" s="111"/>
      <c r="DU97" s="111"/>
      <c r="DV97" s="111"/>
      <c r="DW97" s="111"/>
      <c r="DX97" s="111"/>
      <c r="DY97" s="111"/>
      <c r="DZ97" s="111"/>
      <c r="EA97" s="111"/>
      <c r="EB97" s="111"/>
      <c r="EC97" s="111"/>
      <c r="ED97" s="111"/>
      <c r="EE97" s="111"/>
      <c r="EF97" s="111"/>
      <c r="EG97" s="111"/>
      <c r="EH97" s="111"/>
      <c r="EI97" s="111"/>
      <c r="EJ97" s="111"/>
      <c r="EK97" s="111"/>
      <c r="EL97" s="111"/>
      <c r="EM97" s="111"/>
      <c r="EN97" s="111"/>
      <c r="EO97" s="111"/>
      <c r="EP97" s="111"/>
      <c r="EQ97" s="111"/>
      <c r="ER97" s="111"/>
      <c r="ES97" s="111"/>
      <c r="ET97" s="111"/>
      <c r="EU97" s="111"/>
      <c r="EV97" s="111"/>
      <c r="EW97" s="111"/>
      <c r="EX97" s="111"/>
      <c r="EY97" s="111"/>
      <c r="EZ97" s="111"/>
      <c r="FA97" s="111"/>
      <c r="FB97" s="111"/>
      <c r="FC97" s="111"/>
      <c r="FD97" s="111"/>
      <c r="FE97" s="111"/>
      <c r="FF97" s="111"/>
      <c r="FG97" s="111"/>
      <c r="FH97" s="111"/>
      <c r="FI97" s="111"/>
      <c r="FJ97" s="111"/>
      <c r="FK97" s="111"/>
      <c r="FL97" s="111"/>
      <c r="FM97" s="111"/>
      <c r="FN97" s="111"/>
      <c r="FO97" s="111"/>
      <c r="FP97" s="111"/>
      <c r="FQ97" s="111"/>
      <c r="FR97" s="111"/>
      <c r="FS97" s="111"/>
      <c r="FT97" s="111"/>
      <c r="FU97" s="111"/>
      <c r="FV97" s="111"/>
      <c r="FW97" s="111"/>
      <c r="FX97" s="111"/>
      <c r="FY97" s="111"/>
      <c r="FZ97" s="111"/>
      <c r="GA97" s="111"/>
      <c r="GB97" s="111"/>
      <c r="GC97" s="111"/>
      <c r="GD97" s="111"/>
      <c r="GE97" s="111"/>
      <c r="GF97" s="111"/>
      <c r="GG97" s="111"/>
      <c r="GH97" s="111"/>
      <c r="GI97" s="111"/>
      <c r="GJ97" s="111"/>
      <c r="GK97" s="111"/>
      <c r="GL97" s="111"/>
      <c r="GM97" s="111"/>
      <c r="GN97" s="111"/>
      <c r="GO97" s="111"/>
      <c r="GP97" s="111"/>
      <c r="GQ97" s="111"/>
      <c r="GR97" s="111"/>
      <c r="GS97" s="111"/>
      <c r="GT97" s="111"/>
      <c r="GU97" s="111"/>
      <c r="GV97" s="111"/>
      <c r="GW97" s="111"/>
      <c r="GX97" s="111"/>
      <c r="GY97" s="111"/>
      <c r="GZ97" s="111"/>
      <c r="HA97" s="111"/>
      <c r="HB97" s="111"/>
      <c r="HC97" s="111"/>
      <c r="HD97" s="111"/>
      <c r="HE97" s="111"/>
      <c r="HF97" s="111"/>
      <c r="HG97" s="111"/>
      <c r="HH97" s="111"/>
      <c r="HI97" s="111"/>
      <c r="HJ97" s="111"/>
      <c r="HK97" s="111"/>
      <c r="HL97" s="111"/>
      <c r="HM97" s="111"/>
      <c r="HN97" s="111"/>
      <c r="HO97" s="111"/>
      <c r="HP97" s="111"/>
      <c r="HQ97" s="111"/>
      <c r="HR97" s="111"/>
      <c r="HS97" s="111"/>
      <c r="HT97" s="111"/>
      <c r="HU97" s="111"/>
      <c r="HV97" s="111"/>
      <c r="HW97" s="111"/>
      <c r="HX97" s="111"/>
      <c r="HY97" s="111"/>
      <c r="HZ97" s="111"/>
      <c r="IA97" s="111"/>
      <c r="IB97" s="111"/>
      <c r="IC97" s="111"/>
      <c r="ID97" s="111"/>
      <c r="IE97" s="111"/>
      <c r="IF97" s="111"/>
      <c r="IG97" s="111"/>
      <c r="IH97" s="111"/>
      <c r="II97" s="111"/>
      <c r="IJ97" s="111"/>
      <c r="IK97" s="111"/>
      <c r="IL97" s="111"/>
      <c r="IM97" s="111"/>
      <c r="IN97" s="111"/>
      <c r="IO97" s="111"/>
      <c r="IP97" s="111"/>
      <c r="IQ97" s="111"/>
      <c r="IR97" s="111"/>
      <c r="IS97" s="111"/>
      <c r="IT97" s="111"/>
      <c r="IU97" s="111"/>
      <c r="IV97" s="111"/>
    </row>
    <row r="98" spans="1:256" x14ac:dyDescent="0.2">
      <c r="A98" s="498" t="s">
        <v>266</v>
      </c>
      <c r="B98" s="496" t="s">
        <v>267</v>
      </c>
      <c r="C98" s="50">
        <v>2</v>
      </c>
      <c r="D98" s="51">
        <v>99930</v>
      </c>
      <c r="E98" s="50"/>
      <c r="F98" s="50"/>
      <c r="G98" s="50"/>
      <c r="H98" s="50"/>
      <c r="I98" s="50">
        <v>0</v>
      </c>
      <c r="J98" s="50">
        <v>2</v>
      </c>
      <c r="K98" s="51">
        <v>99930</v>
      </c>
      <c r="L98" s="51">
        <v>0.11843250495881096</v>
      </c>
      <c r="M98" s="51">
        <v>0.19029495718363462</v>
      </c>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c r="DB98" s="111"/>
      <c r="DC98" s="111"/>
      <c r="DD98" s="111"/>
      <c r="DE98" s="111"/>
      <c r="DF98" s="111"/>
      <c r="DG98" s="111"/>
      <c r="DH98" s="111"/>
      <c r="DI98" s="111"/>
      <c r="DJ98" s="111"/>
      <c r="DK98" s="111"/>
      <c r="DL98" s="111"/>
      <c r="DM98" s="111"/>
      <c r="DN98" s="111"/>
      <c r="DO98" s="111"/>
      <c r="DP98" s="111"/>
      <c r="DQ98" s="111"/>
      <c r="DR98" s="111"/>
      <c r="DS98" s="111"/>
      <c r="DT98" s="111"/>
      <c r="DU98" s="111"/>
      <c r="DV98" s="111"/>
      <c r="DW98" s="111"/>
      <c r="DX98" s="111"/>
      <c r="DY98" s="111"/>
      <c r="DZ98" s="111"/>
      <c r="EA98" s="111"/>
      <c r="EB98" s="111"/>
      <c r="EC98" s="111"/>
      <c r="ED98" s="111"/>
      <c r="EE98" s="111"/>
      <c r="EF98" s="111"/>
      <c r="EG98" s="111"/>
      <c r="EH98" s="111"/>
      <c r="EI98" s="111"/>
      <c r="EJ98" s="111"/>
      <c r="EK98" s="111"/>
      <c r="EL98" s="111"/>
      <c r="EM98" s="111"/>
      <c r="EN98" s="111"/>
      <c r="EO98" s="111"/>
      <c r="EP98" s="111"/>
      <c r="EQ98" s="111"/>
      <c r="ER98" s="111"/>
      <c r="ES98" s="111"/>
      <c r="ET98" s="111"/>
      <c r="EU98" s="111"/>
      <c r="EV98" s="111"/>
      <c r="EW98" s="111"/>
      <c r="EX98" s="111"/>
      <c r="EY98" s="111"/>
      <c r="EZ98" s="111"/>
      <c r="FA98" s="111"/>
      <c r="FB98" s="111"/>
      <c r="FC98" s="111"/>
      <c r="FD98" s="111"/>
      <c r="FE98" s="111"/>
      <c r="FF98" s="111"/>
      <c r="FG98" s="111"/>
      <c r="FH98" s="111"/>
      <c r="FI98" s="111"/>
      <c r="FJ98" s="111"/>
      <c r="FK98" s="111"/>
      <c r="FL98" s="111"/>
      <c r="FM98" s="111"/>
      <c r="FN98" s="111"/>
      <c r="FO98" s="111"/>
      <c r="FP98" s="111"/>
      <c r="FQ98" s="111"/>
      <c r="FR98" s="111"/>
      <c r="FS98" s="111"/>
      <c r="FT98" s="111"/>
      <c r="FU98" s="111"/>
      <c r="FV98" s="111"/>
      <c r="FW98" s="111"/>
      <c r="FX98" s="111"/>
      <c r="FY98" s="111"/>
      <c r="FZ98" s="111"/>
      <c r="GA98" s="111"/>
      <c r="GB98" s="111"/>
      <c r="GC98" s="111"/>
      <c r="GD98" s="111"/>
      <c r="GE98" s="111"/>
      <c r="GF98" s="111"/>
      <c r="GG98" s="111"/>
      <c r="GH98" s="111"/>
      <c r="GI98" s="111"/>
      <c r="GJ98" s="111"/>
      <c r="GK98" s="111"/>
      <c r="GL98" s="111"/>
      <c r="GM98" s="111"/>
      <c r="GN98" s="111"/>
      <c r="GO98" s="111"/>
      <c r="GP98" s="111"/>
      <c r="GQ98" s="111"/>
      <c r="GR98" s="111"/>
      <c r="GS98" s="111"/>
      <c r="GT98" s="111"/>
      <c r="GU98" s="111"/>
      <c r="GV98" s="111"/>
      <c r="GW98" s="111"/>
      <c r="GX98" s="111"/>
      <c r="GY98" s="111"/>
      <c r="GZ98" s="111"/>
      <c r="HA98" s="111"/>
      <c r="HB98" s="111"/>
      <c r="HC98" s="111"/>
      <c r="HD98" s="111"/>
      <c r="HE98" s="111"/>
      <c r="HF98" s="111"/>
      <c r="HG98" s="111"/>
      <c r="HH98" s="111"/>
      <c r="HI98" s="111"/>
      <c r="HJ98" s="111"/>
      <c r="HK98" s="111"/>
      <c r="HL98" s="111"/>
      <c r="HM98" s="111"/>
      <c r="HN98" s="111"/>
      <c r="HO98" s="111"/>
      <c r="HP98" s="111"/>
      <c r="HQ98" s="111"/>
      <c r="HR98" s="111"/>
      <c r="HS98" s="111"/>
      <c r="HT98" s="111"/>
      <c r="HU98" s="111"/>
      <c r="HV98" s="111"/>
      <c r="HW98" s="111"/>
      <c r="HX98" s="111"/>
      <c r="HY98" s="111"/>
      <c r="HZ98" s="111"/>
      <c r="IA98" s="111"/>
      <c r="IB98" s="111"/>
      <c r="IC98" s="111"/>
      <c r="ID98" s="111"/>
      <c r="IE98" s="111"/>
      <c r="IF98" s="111"/>
      <c r="IG98" s="111"/>
      <c r="IH98" s="111"/>
      <c r="II98" s="111"/>
      <c r="IJ98" s="111"/>
      <c r="IK98" s="111"/>
      <c r="IL98" s="111"/>
      <c r="IM98" s="111"/>
      <c r="IN98" s="111"/>
      <c r="IO98" s="111"/>
      <c r="IP98" s="111"/>
      <c r="IQ98" s="111"/>
      <c r="IR98" s="111"/>
      <c r="IS98" s="111"/>
      <c r="IT98" s="111"/>
      <c r="IU98" s="111"/>
      <c r="IV98" s="111"/>
    </row>
    <row r="99" spans="1:256" ht="22.5" customHeight="1" x14ac:dyDescent="0.2">
      <c r="A99" s="808" t="s">
        <v>268</v>
      </c>
      <c r="B99" s="808"/>
      <c r="C99" s="613">
        <v>1012</v>
      </c>
      <c r="D99" s="614">
        <v>84394025.399999991</v>
      </c>
      <c r="E99" s="613">
        <v>8</v>
      </c>
      <c r="F99" s="614">
        <v>186359.66999999998</v>
      </c>
      <c r="G99" s="613">
        <v>5</v>
      </c>
      <c r="H99" s="614">
        <v>-203211.72999999998</v>
      </c>
      <c r="I99" s="613">
        <v>26</v>
      </c>
      <c r="J99" s="613">
        <v>1051</v>
      </c>
      <c r="K99" s="614">
        <v>84377173.339999989</v>
      </c>
      <c r="L99" s="613">
        <v>99.999999999999986</v>
      </c>
      <c r="M99" s="613">
        <v>99.999999999999929</v>
      </c>
    </row>
    <row r="100" spans="1:256" x14ac:dyDescent="0.2">
      <c r="A100" s="87"/>
      <c r="B100" s="88"/>
      <c r="C100" s="89"/>
      <c r="D100" s="90"/>
      <c r="E100" s="89"/>
      <c r="F100" s="90"/>
      <c r="G100" s="89"/>
      <c r="H100" s="90"/>
      <c r="I100" s="89"/>
      <c r="J100" s="87"/>
      <c r="K100" s="90"/>
      <c r="L100" s="91"/>
      <c r="M100" s="91"/>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c r="EO100" s="70"/>
      <c r="EP100" s="70"/>
      <c r="EQ100" s="70"/>
      <c r="ER100" s="70"/>
      <c r="ES100" s="70"/>
      <c r="ET100" s="70"/>
      <c r="EU100" s="70"/>
      <c r="EV100" s="70"/>
      <c r="EW100" s="70"/>
      <c r="EX100" s="70"/>
      <c r="EY100" s="70"/>
      <c r="EZ100" s="70"/>
      <c r="FA100" s="70"/>
      <c r="FB100" s="70"/>
      <c r="FC100" s="70"/>
      <c r="FD100" s="70"/>
      <c r="FE100" s="70"/>
      <c r="FF100" s="70"/>
      <c r="FG100" s="70"/>
      <c r="FH100" s="70"/>
      <c r="FI100" s="70"/>
      <c r="FJ100" s="70"/>
      <c r="FK100" s="70"/>
      <c r="FL100" s="70"/>
      <c r="FM100" s="70"/>
      <c r="FN100" s="70"/>
      <c r="FO100" s="70"/>
      <c r="FP100" s="70"/>
      <c r="FQ100" s="70"/>
      <c r="FR100" s="70"/>
      <c r="FS100" s="70"/>
      <c r="FT100" s="70"/>
      <c r="FU100" s="70"/>
      <c r="FV100" s="70"/>
      <c r="FW100" s="70"/>
      <c r="FX100" s="70"/>
      <c r="FY100" s="70"/>
      <c r="FZ100" s="70"/>
      <c r="GA100" s="70"/>
      <c r="GB100" s="70"/>
      <c r="GC100" s="70"/>
      <c r="GD100" s="70"/>
      <c r="GE100" s="70"/>
      <c r="GF100" s="70"/>
      <c r="GG100" s="70"/>
      <c r="GH100" s="70"/>
      <c r="GI100" s="70"/>
      <c r="GJ100" s="70"/>
      <c r="GK100" s="70"/>
      <c r="GL100" s="70"/>
      <c r="GM100" s="70"/>
      <c r="GN100" s="70"/>
      <c r="GO100" s="70"/>
      <c r="GP100" s="70"/>
      <c r="GQ100" s="70"/>
      <c r="GR100" s="70"/>
      <c r="GS100" s="70"/>
      <c r="GT100" s="70"/>
      <c r="GU100" s="70"/>
      <c r="GV100" s="70"/>
      <c r="GW100" s="70"/>
      <c r="GX100" s="70"/>
      <c r="GY100" s="70"/>
      <c r="GZ100" s="70"/>
      <c r="HA100" s="70"/>
      <c r="HB100" s="70"/>
      <c r="HC100" s="70"/>
      <c r="HD100" s="70"/>
      <c r="HE100" s="70"/>
      <c r="HF100" s="70"/>
      <c r="HG100" s="70"/>
      <c r="HH100" s="70"/>
      <c r="HI100" s="70"/>
      <c r="HJ100" s="70"/>
      <c r="HK100" s="70"/>
      <c r="HL100" s="70"/>
      <c r="HM100" s="70"/>
      <c r="HN100" s="70"/>
      <c r="HO100" s="70"/>
      <c r="HP100" s="70"/>
      <c r="HQ100" s="70"/>
      <c r="HR100" s="70"/>
      <c r="HS100" s="70"/>
      <c r="HT100" s="70"/>
      <c r="HU100" s="70"/>
      <c r="HV100" s="70"/>
      <c r="HW100" s="70"/>
      <c r="HX100" s="70"/>
      <c r="HY100" s="70"/>
      <c r="HZ100" s="70"/>
      <c r="IA100" s="70"/>
      <c r="IB100" s="70"/>
      <c r="IC100" s="70"/>
      <c r="ID100" s="70"/>
      <c r="IE100" s="70"/>
      <c r="IF100" s="70"/>
      <c r="IG100" s="70"/>
      <c r="IH100" s="70"/>
      <c r="II100" s="70"/>
      <c r="IJ100" s="70"/>
      <c r="IK100" s="70"/>
      <c r="IL100" s="70"/>
      <c r="IM100" s="70"/>
      <c r="IN100" s="70"/>
      <c r="IO100" s="70"/>
      <c r="IP100" s="70"/>
      <c r="IQ100" s="70"/>
      <c r="IR100" s="70"/>
      <c r="IS100" s="70"/>
      <c r="IT100" s="70"/>
      <c r="IU100" s="70"/>
      <c r="IV100" s="70"/>
    </row>
    <row r="101" spans="1:256" x14ac:dyDescent="0.2">
      <c r="A101" s="87"/>
      <c r="B101" s="93" t="s">
        <v>269</v>
      </c>
      <c r="C101" s="89"/>
      <c r="D101" s="90"/>
      <c r="E101" s="89"/>
      <c r="F101" s="90"/>
      <c r="G101" s="89"/>
      <c r="H101" s="90"/>
      <c r="I101" s="89"/>
      <c r="J101" s="87"/>
      <c r="K101" s="90"/>
      <c r="L101" s="91"/>
      <c r="M101" s="91"/>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c r="EO101" s="70"/>
      <c r="EP101" s="70"/>
      <c r="EQ101" s="70"/>
      <c r="ER101" s="70"/>
      <c r="ES101" s="70"/>
      <c r="ET101" s="70"/>
      <c r="EU101" s="70"/>
      <c r="EV101" s="70"/>
      <c r="EW101" s="70"/>
      <c r="EX101" s="70"/>
      <c r="EY101" s="70"/>
      <c r="EZ101" s="70"/>
      <c r="FA101" s="70"/>
      <c r="FB101" s="70"/>
      <c r="FC101" s="70"/>
      <c r="FD101" s="70"/>
      <c r="FE101" s="70"/>
      <c r="FF101" s="70"/>
      <c r="FG101" s="70"/>
      <c r="FH101" s="70"/>
      <c r="FI101" s="70"/>
      <c r="FJ101" s="70"/>
      <c r="FK101" s="70"/>
      <c r="FL101" s="70"/>
      <c r="FM101" s="70"/>
      <c r="FN101" s="70"/>
      <c r="FO101" s="70"/>
      <c r="FP101" s="70"/>
      <c r="FQ101" s="70"/>
      <c r="FR101" s="70"/>
      <c r="FS101" s="70"/>
      <c r="FT101" s="70"/>
      <c r="FU101" s="70"/>
      <c r="FV101" s="70"/>
      <c r="FW101" s="70"/>
      <c r="FX101" s="70"/>
      <c r="FY101" s="70"/>
      <c r="FZ101" s="70"/>
      <c r="GA101" s="70"/>
      <c r="GB101" s="70"/>
      <c r="GC101" s="70"/>
      <c r="GD101" s="70"/>
      <c r="GE101" s="70"/>
      <c r="GF101" s="70"/>
      <c r="GG101" s="70"/>
      <c r="GH101" s="70"/>
      <c r="GI101" s="70"/>
      <c r="GJ101" s="70"/>
      <c r="GK101" s="70"/>
      <c r="GL101" s="70"/>
      <c r="GM101" s="70"/>
      <c r="GN101" s="70"/>
      <c r="GO101" s="70"/>
      <c r="GP101" s="70"/>
      <c r="GQ101" s="70"/>
      <c r="GR101" s="70"/>
      <c r="GS101" s="70"/>
      <c r="GT101" s="70"/>
      <c r="GU101" s="70"/>
      <c r="GV101" s="70"/>
      <c r="GW101" s="70"/>
      <c r="GX101" s="70"/>
      <c r="GY101" s="70"/>
      <c r="GZ101" s="70"/>
      <c r="HA101" s="70"/>
      <c r="HB101" s="70"/>
      <c r="HC101" s="70"/>
      <c r="HD101" s="70"/>
      <c r="HE101" s="70"/>
      <c r="HF101" s="70"/>
      <c r="HG101" s="70"/>
      <c r="HH101" s="70"/>
      <c r="HI101" s="70"/>
      <c r="HJ101" s="70"/>
      <c r="HK101" s="70"/>
      <c r="HL101" s="70"/>
      <c r="HM101" s="70"/>
      <c r="HN101" s="70"/>
      <c r="HO101" s="70"/>
      <c r="HP101" s="70"/>
      <c r="HQ101" s="70"/>
      <c r="HR101" s="70"/>
      <c r="HS101" s="70"/>
      <c r="HT101" s="70"/>
      <c r="HU101" s="70"/>
      <c r="HV101" s="70"/>
      <c r="HW101" s="70"/>
      <c r="HX101" s="70"/>
      <c r="HY101" s="70"/>
      <c r="HZ101" s="70"/>
      <c r="IA101" s="70"/>
      <c r="IB101" s="70"/>
      <c r="IC101" s="70"/>
      <c r="ID101" s="70"/>
      <c r="IE101" s="70"/>
      <c r="IF101" s="70"/>
      <c r="IG101" s="70"/>
      <c r="IH101" s="70"/>
      <c r="II101" s="70"/>
      <c r="IJ101" s="70"/>
      <c r="IK101" s="70"/>
      <c r="IL101" s="70"/>
      <c r="IM101" s="70"/>
      <c r="IN101" s="70"/>
      <c r="IO101" s="70"/>
      <c r="IP101" s="70"/>
      <c r="IQ101" s="70"/>
      <c r="IR101" s="70"/>
      <c r="IS101" s="70"/>
      <c r="IT101" s="70"/>
      <c r="IU101" s="70"/>
      <c r="IV101" s="70"/>
    </row>
    <row r="102" spans="1:256" x14ac:dyDescent="0.2">
      <c r="A102" s="60"/>
      <c r="B102" s="93" t="s">
        <v>270</v>
      </c>
      <c r="C102" s="65">
        <v>334</v>
      </c>
      <c r="D102" s="71">
        <v>15359162.070000002</v>
      </c>
      <c r="E102" s="65">
        <v>0</v>
      </c>
      <c r="F102" s="71">
        <v>0</v>
      </c>
      <c r="G102" s="65">
        <v>2</v>
      </c>
      <c r="H102" s="71">
        <v>-71602</v>
      </c>
      <c r="I102" s="65">
        <v>16</v>
      </c>
      <c r="J102" s="65">
        <v>352</v>
      </c>
      <c r="K102" s="71">
        <v>15287560.070000002</v>
      </c>
      <c r="L102" s="66">
        <v>18.118123024100822</v>
      </c>
      <c r="M102" s="66">
        <v>33.491912464319675</v>
      </c>
      <c r="O102" s="68">
        <f>F102*100/K102</f>
        <v>0</v>
      </c>
      <c r="P102" s="68">
        <f>H102*100/K102</f>
        <v>-0.46836774260995589</v>
      </c>
    </row>
    <row r="103" spans="1:256" x14ac:dyDescent="0.2">
      <c r="A103" s="60"/>
      <c r="B103" s="93" t="s">
        <v>271</v>
      </c>
      <c r="C103" s="67">
        <v>616</v>
      </c>
      <c r="D103" s="72">
        <v>65583102.43999999</v>
      </c>
      <c r="E103" s="67">
        <v>8</v>
      </c>
      <c r="F103" s="72">
        <v>186359.66999999998</v>
      </c>
      <c r="G103" s="67">
        <v>2</v>
      </c>
      <c r="H103" s="72">
        <v>-121710.93</v>
      </c>
      <c r="I103" s="67">
        <v>5</v>
      </c>
      <c r="J103" s="67">
        <v>631</v>
      </c>
      <c r="K103" s="72">
        <v>65647751.179999992</v>
      </c>
      <c r="L103" s="68">
        <v>77.802738088263141</v>
      </c>
      <c r="M103" s="68">
        <v>60.038058991436728</v>
      </c>
      <c r="O103" s="68">
        <f>F103*100/K103</f>
        <v>0.28387822377802285</v>
      </c>
      <c r="P103" s="68">
        <f t="shared" ref="P103:P104" si="0">H103*100/K103</f>
        <v>-0.18539999895240891</v>
      </c>
    </row>
    <row r="104" spans="1:256" x14ac:dyDescent="0.2">
      <c r="A104" s="60"/>
      <c r="B104" s="93" t="s">
        <v>272</v>
      </c>
      <c r="C104" s="65">
        <v>62</v>
      </c>
      <c r="D104" s="71">
        <v>3451760.89</v>
      </c>
      <c r="E104" s="65">
        <v>0</v>
      </c>
      <c r="F104" s="71">
        <v>0</v>
      </c>
      <c r="G104" s="65">
        <v>1</v>
      </c>
      <c r="H104" s="71">
        <v>-9898.7999999999993</v>
      </c>
      <c r="I104" s="65">
        <v>5</v>
      </c>
      <c r="J104" s="65">
        <v>68</v>
      </c>
      <c r="K104" s="71">
        <v>3441862.09</v>
      </c>
      <c r="L104" s="66">
        <v>4.0791388876360291</v>
      </c>
      <c r="M104" s="66">
        <v>6.4700285442435783</v>
      </c>
      <c r="O104" s="68">
        <f>F104*100/K104</f>
        <v>0</v>
      </c>
      <c r="P104" s="68">
        <f t="shared" si="0"/>
        <v>-0.28760013449580135</v>
      </c>
    </row>
    <row r="105" spans="1:256" x14ac:dyDescent="0.2">
      <c r="A105" s="87"/>
      <c r="B105" s="93"/>
      <c r="C105" s="60"/>
      <c r="D105" s="69"/>
      <c r="E105" s="60"/>
      <c r="F105" s="60"/>
      <c r="G105" s="60"/>
      <c r="H105" s="69"/>
      <c r="I105" s="60"/>
      <c r="J105" s="60"/>
      <c r="K105" s="69"/>
      <c r="L105" s="112"/>
      <c r="M105" s="112"/>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c r="EO105" s="70"/>
      <c r="EP105" s="70"/>
      <c r="EQ105" s="70"/>
      <c r="ER105" s="70"/>
      <c r="ES105" s="70"/>
      <c r="ET105" s="70"/>
      <c r="EU105" s="70"/>
      <c r="EV105" s="70"/>
      <c r="EW105" s="70"/>
      <c r="EX105" s="70"/>
      <c r="EY105" s="70"/>
      <c r="EZ105" s="70"/>
      <c r="FA105" s="70"/>
      <c r="FB105" s="70"/>
      <c r="FC105" s="70"/>
      <c r="FD105" s="70"/>
      <c r="FE105" s="70"/>
      <c r="FF105" s="70"/>
      <c r="FG105" s="70"/>
      <c r="FH105" s="70"/>
      <c r="FI105" s="70"/>
      <c r="FJ105" s="70"/>
      <c r="FK105" s="70"/>
      <c r="FL105" s="70"/>
      <c r="FM105" s="70"/>
      <c r="FN105" s="70"/>
      <c r="FO105" s="70"/>
      <c r="FP105" s="70"/>
      <c r="FQ105" s="70"/>
      <c r="FR105" s="70"/>
      <c r="FS105" s="70"/>
      <c r="FT105" s="70"/>
      <c r="FU105" s="70"/>
      <c r="FV105" s="70"/>
      <c r="FW105" s="70"/>
      <c r="FX105" s="70"/>
      <c r="FY105" s="70"/>
      <c r="FZ105" s="70"/>
      <c r="GA105" s="70"/>
      <c r="GB105" s="70"/>
      <c r="GC105" s="70"/>
      <c r="GD105" s="70"/>
      <c r="GE105" s="70"/>
      <c r="GF105" s="70"/>
      <c r="GG105" s="70"/>
      <c r="GH105" s="70"/>
      <c r="GI105" s="70"/>
      <c r="GJ105" s="70"/>
      <c r="GK105" s="70"/>
      <c r="GL105" s="70"/>
      <c r="GM105" s="70"/>
      <c r="GN105" s="70"/>
      <c r="GO105" s="70"/>
      <c r="GP105" s="70"/>
      <c r="GQ105" s="70"/>
      <c r="GR105" s="70"/>
      <c r="GS105" s="70"/>
      <c r="GT105" s="70"/>
      <c r="GU105" s="70"/>
      <c r="GV105" s="70"/>
      <c r="GW105" s="70"/>
      <c r="GX105" s="70"/>
      <c r="GY105" s="70"/>
      <c r="GZ105" s="70"/>
      <c r="HA105" s="70"/>
      <c r="HB105" s="70"/>
      <c r="HC105" s="70"/>
      <c r="HD105" s="70"/>
      <c r="HE105" s="70"/>
      <c r="HF105" s="70"/>
      <c r="HG105" s="70"/>
      <c r="HH105" s="70"/>
      <c r="HI105" s="70"/>
      <c r="HJ105" s="70"/>
      <c r="HK105" s="70"/>
      <c r="HL105" s="70"/>
      <c r="HM105" s="70"/>
      <c r="HN105" s="70"/>
      <c r="HO105" s="70"/>
      <c r="HP105" s="70"/>
      <c r="HQ105" s="70"/>
      <c r="HR105" s="70"/>
      <c r="HS105" s="70"/>
      <c r="HT105" s="70"/>
      <c r="HU105" s="70"/>
      <c r="HV105" s="70"/>
      <c r="HW105" s="70"/>
      <c r="HX105" s="70"/>
      <c r="HY105" s="70"/>
      <c r="HZ105" s="70"/>
      <c r="IA105" s="70"/>
      <c r="IB105" s="70"/>
      <c r="IC105" s="70"/>
      <c r="ID105" s="70"/>
      <c r="IE105" s="70"/>
      <c r="IF105" s="70"/>
      <c r="IG105" s="70"/>
      <c r="IH105" s="70"/>
      <c r="II105" s="70"/>
      <c r="IJ105" s="70"/>
      <c r="IK105" s="70"/>
      <c r="IL105" s="70"/>
      <c r="IM105" s="70"/>
      <c r="IN105" s="70"/>
      <c r="IO105" s="70"/>
      <c r="IP105" s="70"/>
      <c r="IQ105" s="70"/>
      <c r="IR105" s="70"/>
      <c r="IS105" s="70"/>
      <c r="IT105" s="70"/>
      <c r="IU105" s="70"/>
      <c r="IV105" s="70"/>
    </row>
    <row r="106" spans="1:256" x14ac:dyDescent="0.2">
      <c r="A106" s="87"/>
      <c r="B106" s="93" t="s">
        <v>273</v>
      </c>
      <c r="C106" s="66">
        <v>33.003952569169961</v>
      </c>
      <c r="D106" s="71">
        <v>18.199347640075956</v>
      </c>
      <c r="E106" s="66">
        <v>0</v>
      </c>
      <c r="F106" s="71">
        <v>0</v>
      </c>
      <c r="G106" s="66">
        <v>40</v>
      </c>
      <c r="H106" s="66">
        <v>35.235170725626915</v>
      </c>
      <c r="I106" s="66">
        <v>61.53846153846154</v>
      </c>
      <c r="J106" s="66">
        <v>33.491912464319697</v>
      </c>
      <c r="K106" s="66">
        <v>18.118123024100825</v>
      </c>
      <c r="L106" s="112"/>
      <c r="M106" s="112"/>
    </row>
    <row r="107" spans="1:256" x14ac:dyDescent="0.2">
      <c r="A107" s="87"/>
      <c r="B107" s="93" t="s">
        <v>274</v>
      </c>
      <c r="C107" s="68">
        <v>60.869565217391305</v>
      </c>
      <c r="D107" s="72">
        <v>77.710598741033621</v>
      </c>
      <c r="E107" s="68">
        <v>100</v>
      </c>
      <c r="F107" s="72">
        <v>100.00000000000001</v>
      </c>
      <c r="G107" s="68">
        <v>40</v>
      </c>
      <c r="H107" s="68">
        <v>59.893653776777555</v>
      </c>
      <c r="I107" s="68">
        <v>19.23076923076923</v>
      </c>
      <c r="J107" s="68">
        <v>60.038058991436728</v>
      </c>
      <c r="K107" s="68">
        <v>77.802738088263155</v>
      </c>
      <c r="L107" s="112"/>
      <c r="M107" s="112"/>
    </row>
    <row r="108" spans="1:256" x14ac:dyDescent="0.2">
      <c r="A108" s="87"/>
      <c r="B108" s="93" t="s">
        <v>275</v>
      </c>
      <c r="C108" s="66">
        <v>6.1264822134387353</v>
      </c>
      <c r="D108" s="71">
        <v>4.09005361889042</v>
      </c>
      <c r="E108" s="66">
        <v>0</v>
      </c>
      <c r="F108" s="71">
        <v>0</v>
      </c>
      <c r="G108" s="66">
        <v>20</v>
      </c>
      <c r="H108" s="66">
        <v>4.8711754975955373</v>
      </c>
      <c r="I108" s="66">
        <v>19.23076923076923</v>
      </c>
      <c r="J108" s="66">
        <v>6.4700285442435774</v>
      </c>
      <c r="K108" s="66">
        <v>4.0791388876360299</v>
      </c>
      <c r="L108" s="112"/>
      <c r="M108" s="112"/>
    </row>
    <row r="109" spans="1:256" ht="112.5" x14ac:dyDescent="0.2">
      <c r="A109" s="100"/>
      <c r="B109" s="101"/>
      <c r="C109" s="733" t="s">
        <v>276</v>
      </c>
      <c r="D109" s="733" t="s">
        <v>277</v>
      </c>
      <c r="E109" s="733" t="s">
        <v>278</v>
      </c>
      <c r="F109" s="733" t="s">
        <v>279</v>
      </c>
      <c r="G109" s="733" t="s">
        <v>280</v>
      </c>
      <c r="H109" s="733" t="s">
        <v>281</v>
      </c>
      <c r="I109" s="734" t="s">
        <v>282</v>
      </c>
      <c r="J109" s="733" t="s">
        <v>8</v>
      </c>
      <c r="K109" s="735" t="s">
        <v>283</v>
      </c>
      <c r="L109" s="105"/>
      <c r="M109" s="100"/>
    </row>
    <row r="110" spans="1:256" x14ac:dyDescent="0.2">
      <c r="C110" s="4" t="e">
        <f>SUM(#REF!)</f>
        <v>#REF!</v>
      </c>
      <c r="D110" s="4" t="e">
        <f>SUM(#REF!)</f>
        <v>#REF!</v>
      </c>
      <c r="E110" s="4" t="e">
        <f>SUM(#REF!)</f>
        <v>#REF!</v>
      </c>
      <c r="F110" s="4" t="e">
        <f>SUM(#REF!)</f>
        <v>#REF!</v>
      </c>
    </row>
    <row r="111" spans="1:256" x14ac:dyDescent="0.2">
      <c r="C111" s="4">
        <f>SUM(C99:C105)</f>
        <v>2024</v>
      </c>
      <c r="D111" s="4">
        <f>SUM(D99:D105)</f>
        <v>168788050.79999998</v>
      </c>
      <c r="E111" s="4">
        <f>SUM(E99:E105)</f>
        <v>16</v>
      </c>
      <c r="F111" s="4">
        <f>SUM(F99:F105)</f>
        <v>372719.33999999997</v>
      </c>
    </row>
    <row r="112" spans="1:256" x14ac:dyDescent="0.2">
      <c r="D112" s="51"/>
    </row>
    <row r="113" spans="4:4" x14ac:dyDescent="0.2">
      <c r="D113" s="54"/>
    </row>
    <row r="114" spans="4:4" x14ac:dyDescent="0.2">
      <c r="D114" s="51"/>
    </row>
    <row r="115" spans="4:4" x14ac:dyDescent="0.2">
      <c r="D115" s="54"/>
    </row>
    <row r="116" spans="4:4" x14ac:dyDescent="0.2">
      <c r="D116" s="51"/>
    </row>
    <row r="117" spans="4:4" x14ac:dyDescent="0.2">
      <c r="D117" s="54"/>
    </row>
  </sheetData>
  <mergeCells count="14">
    <mergeCell ref="K5:K6"/>
    <mergeCell ref="L5:L6"/>
    <mergeCell ref="M5:M6"/>
    <mergeCell ref="A99:B99"/>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49992370372631"/>
    <pageSetUpPr fitToPage="1"/>
  </sheetPr>
  <dimension ref="A1:P178"/>
  <sheetViews>
    <sheetView view="pageBreakPreview" zoomScaleNormal="85" zoomScaleSheetLayoutView="100" workbookViewId="0">
      <pane ySplit="7" topLeftCell="A92" activePane="bottomLeft" state="frozen"/>
      <selection activeCell="K16" sqref="K16"/>
      <selection pane="bottomLeft" activeCell="K16" sqref="K16"/>
    </sheetView>
  </sheetViews>
  <sheetFormatPr defaultColWidth="4.7109375" defaultRowHeight="12.75" x14ac:dyDescent="0.2"/>
  <cols>
    <col min="1" max="1" width="5.28515625" style="117" customWidth="1"/>
    <col min="2" max="2" width="31.85546875" style="118" customWidth="1"/>
    <col min="3" max="3" width="7.28515625" style="117" customWidth="1"/>
    <col min="4" max="4" width="13.7109375" style="119" customWidth="1"/>
    <col min="5" max="5" width="6.5703125" style="117" customWidth="1"/>
    <col min="6" max="6" width="12.85546875" style="119" customWidth="1"/>
    <col min="7" max="7" width="7.140625" style="117" customWidth="1"/>
    <col min="8" max="8" width="13.140625" style="119" customWidth="1"/>
    <col min="9" max="9" width="7.7109375" style="117" customWidth="1"/>
    <col min="10" max="10" width="8.28515625" style="117" customWidth="1"/>
    <col min="11" max="11" width="13.140625" style="117" customWidth="1"/>
    <col min="12" max="12" width="12.28515625" style="119" customWidth="1"/>
    <col min="13" max="13" width="12.140625" style="119" customWidth="1"/>
    <col min="14" max="16" width="9.140625" style="120" customWidth="1"/>
    <col min="17" max="17" width="10.140625" style="120" bestFit="1" customWidth="1"/>
    <col min="18" max="255" width="9.140625" style="120" customWidth="1"/>
    <col min="256" max="256" width="4.7109375" style="120"/>
    <col min="257" max="257" width="5.28515625" style="120" customWidth="1"/>
    <col min="258" max="258" width="31.85546875" style="120" customWidth="1"/>
    <col min="259" max="259" width="7.28515625" style="120" customWidth="1"/>
    <col min="260" max="260" width="13.7109375" style="120" customWidth="1"/>
    <col min="261" max="261" width="6.5703125" style="120" customWidth="1"/>
    <col min="262" max="262" width="12.85546875" style="120" customWidth="1"/>
    <col min="263" max="263" width="7.140625" style="120" customWidth="1"/>
    <col min="264" max="264" width="13.140625" style="120" customWidth="1"/>
    <col min="265" max="265" width="7.7109375" style="120" customWidth="1"/>
    <col min="266" max="266" width="8.28515625" style="120" customWidth="1"/>
    <col min="267" max="267" width="13.140625" style="120" customWidth="1"/>
    <col min="268" max="268" width="12.28515625" style="120" customWidth="1"/>
    <col min="269" max="269" width="12.140625" style="120" customWidth="1"/>
    <col min="270" max="272" width="9.140625" style="120" customWidth="1"/>
    <col min="273" max="273" width="10.140625" style="120" bestFit="1" customWidth="1"/>
    <col min="274" max="511" width="9.140625" style="120" customWidth="1"/>
    <col min="512" max="512" width="4.7109375" style="120"/>
    <col min="513" max="513" width="5.28515625" style="120" customWidth="1"/>
    <col min="514" max="514" width="31.85546875" style="120" customWidth="1"/>
    <col min="515" max="515" width="7.28515625" style="120" customWidth="1"/>
    <col min="516" max="516" width="13.7109375" style="120" customWidth="1"/>
    <col min="517" max="517" width="6.5703125" style="120" customWidth="1"/>
    <col min="518" max="518" width="12.85546875" style="120" customWidth="1"/>
    <col min="519" max="519" width="7.140625" style="120" customWidth="1"/>
    <col min="520" max="520" width="13.140625" style="120" customWidth="1"/>
    <col min="521" max="521" width="7.7109375" style="120" customWidth="1"/>
    <col min="522" max="522" width="8.28515625" style="120" customWidth="1"/>
    <col min="523" max="523" width="13.140625" style="120" customWidth="1"/>
    <col min="524" max="524" width="12.28515625" style="120" customWidth="1"/>
    <col min="525" max="525" width="12.140625" style="120" customWidth="1"/>
    <col min="526" max="528" width="9.140625" style="120" customWidth="1"/>
    <col min="529" max="529" width="10.140625" style="120" bestFit="1" customWidth="1"/>
    <col min="530" max="767" width="9.140625" style="120" customWidth="1"/>
    <col min="768" max="768" width="4.7109375" style="120"/>
    <col min="769" max="769" width="5.28515625" style="120" customWidth="1"/>
    <col min="770" max="770" width="31.85546875" style="120" customWidth="1"/>
    <col min="771" max="771" width="7.28515625" style="120" customWidth="1"/>
    <col min="772" max="772" width="13.7109375" style="120" customWidth="1"/>
    <col min="773" max="773" width="6.5703125" style="120" customWidth="1"/>
    <col min="774" max="774" width="12.85546875" style="120" customWidth="1"/>
    <col min="775" max="775" width="7.140625" style="120" customWidth="1"/>
    <col min="776" max="776" width="13.140625" style="120" customWidth="1"/>
    <col min="777" max="777" width="7.7109375" style="120" customWidth="1"/>
    <col min="778" max="778" width="8.28515625" style="120" customWidth="1"/>
    <col min="779" max="779" width="13.140625" style="120" customWidth="1"/>
    <col min="780" max="780" width="12.28515625" style="120" customWidth="1"/>
    <col min="781" max="781" width="12.140625" style="120" customWidth="1"/>
    <col min="782" max="784" width="9.140625" style="120" customWidth="1"/>
    <col min="785" max="785" width="10.140625" style="120" bestFit="1" customWidth="1"/>
    <col min="786" max="1023" width="9.140625" style="120" customWidth="1"/>
    <col min="1024" max="1024" width="4.7109375" style="120"/>
    <col min="1025" max="1025" width="5.28515625" style="120" customWidth="1"/>
    <col min="1026" max="1026" width="31.85546875" style="120" customWidth="1"/>
    <col min="1027" max="1027" width="7.28515625" style="120" customWidth="1"/>
    <col min="1028" max="1028" width="13.7109375" style="120" customWidth="1"/>
    <col min="1029" max="1029" width="6.5703125" style="120" customWidth="1"/>
    <col min="1030" max="1030" width="12.85546875" style="120" customWidth="1"/>
    <col min="1031" max="1031" width="7.140625" style="120" customWidth="1"/>
    <col min="1032" max="1032" width="13.140625" style="120" customWidth="1"/>
    <col min="1033" max="1033" width="7.7109375" style="120" customWidth="1"/>
    <col min="1034" max="1034" width="8.28515625" style="120" customWidth="1"/>
    <col min="1035" max="1035" width="13.140625" style="120" customWidth="1"/>
    <col min="1036" max="1036" width="12.28515625" style="120" customWidth="1"/>
    <col min="1037" max="1037" width="12.140625" style="120" customWidth="1"/>
    <col min="1038" max="1040" width="9.140625" style="120" customWidth="1"/>
    <col min="1041" max="1041" width="10.140625" style="120" bestFit="1" customWidth="1"/>
    <col min="1042" max="1279" width="9.140625" style="120" customWidth="1"/>
    <col min="1280" max="1280" width="4.7109375" style="120"/>
    <col min="1281" max="1281" width="5.28515625" style="120" customWidth="1"/>
    <col min="1282" max="1282" width="31.85546875" style="120" customWidth="1"/>
    <col min="1283" max="1283" width="7.28515625" style="120" customWidth="1"/>
    <col min="1284" max="1284" width="13.7109375" style="120" customWidth="1"/>
    <col min="1285" max="1285" width="6.5703125" style="120" customWidth="1"/>
    <col min="1286" max="1286" width="12.85546875" style="120" customWidth="1"/>
    <col min="1287" max="1287" width="7.140625" style="120" customWidth="1"/>
    <col min="1288" max="1288" width="13.140625" style="120" customWidth="1"/>
    <col min="1289" max="1289" width="7.7109375" style="120" customWidth="1"/>
    <col min="1290" max="1290" width="8.28515625" style="120" customWidth="1"/>
    <col min="1291" max="1291" width="13.140625" style="120" customWidth="1"/>
    <col min="1292" max="1292" width="12.28515625" style="120" customWidth="1"/>
    <col min="1293" max="1293" width="12.140625" style="120" customWidth="1"/>
    <col min="1294" max="1296" width="9.140625" style="120" customWidth="1"/>
    <col min="1297" max="1297" width="10.140625" style="120" bestFit="1" customWidth="1"/>
    <col min="1298" max="1535" width="9.140625" style="120" customWidth="1"/>
    <col min="1536" max="1536" width="4.7109375" style="120"/>
    <col min="1537" max="1537" width="5.28515625" style="120" customWidth="1"/>
    <col min="1538" max="1538" width="31.85546875" style="120" customWidth="1"/>
    <col min="1539" max="1539" width="7.28515625" style="120" customWidth="1"/>
    <col min="1540" max="1540" width="13.7109375" style="120" customWidth="1"/>
    <col min="1541" max="1541" width="6.5703125" style="120" customWidth="1"/>
    <col min="1542" max="1542" width="12.85546875" style="120" customWidth="1"/>
    <col min="1543" max="1543" width="7.140625" style="120" customWidth="1"/>
    <col min="1544" max="1544" width="13.140625" style="120" customWidth="1"/>
    <col min="1545" max="1545" width="7.7109375" style="120" customWidth="1"/>
    <col min="1546" max="1546" width="8.28515625" style="120" customWidth="1"/>
    <col min="1547" max="1547" width="13.140625" style="120" customWidth="1"/>
    <col min="1548" max="1548" width="12.28515625" style="120" customWidth="1"/>
    <col min="1549" max="1549" width="12.140625" style="120" customWidth="1"/>
    <col min="1550" max="1552" width="9.140625" style="120" customWidth="1"/>
    <col min="1553" max="1553" width="10.140625" style="120" bestFit="1" customWidth="1"/>
    <col min="1554" max="1791" width="9.140625" style="120" customWidth="1"/>
    <col min="1792" max="1792" width="4.7109375" style="120"/>
    <col min="1793" max="1793" width="5.28515625" style="120" customWidth="1"/>
    <col min="1794" max="1794" width="31.85546875" style="120" customWidth="1"/>
    <col min="1795" max="1795" width="7.28515625" style="120" customWidth="1"/>
    <col min="1796" max="1796" width="13.7109375" style="120" customWidth="1"/>
    <col min="1797" max="1797" width="6.5703125" style="120" customWidth="1"/>
    <col min="1798" max="1798" width="12.85546875" style="120" customWidth="1"/>
    <col min="1799" max="1799" width="7.140625" style="120" customWidth="1"/>
    <col min="1800" max="1800" width="13.140625" style="120" customWidth="1"/>
    <col min="1801" max="1801" width="7.7109375" style="120" customWidth="1"/>
    <col min="1802" max="1802" width="8.28515625" style="120" customWidth="1"/>
    <col min="1803" max="1803" width="13.140625" style="120" customWidth="1"/>
    <col min="1804" max="1804" width="12.28515625" style="120" customWidth="1"/>
    <col min="1805" max="1805" width="12.140625" style="120" customWidth="1"/>
    <col min="1806" max="1808" width="9.140625" style="120" customWidth="1"/>
    <col min="1809" max="1809" width="10.140625" style="120" bestFit="1" customWidth="1"/>
    <col min="1810" max="2047" width="9.140625" style="120" customWidth="1"/>
    <col min="2048" max="2048" width="4.7109375" style="120"/>
    <col min="2049" max="2049" width="5.28515625" style="120" customWidth="1"/>
    <col min="2050" max="2050" width="31.85546875" style="120" customWidth="1"/>
    <col min="2051" max="2051" width="7.28515625" style="120" customWidth="1"/>
    <col min="2052" max="2052" width="13.7109375" style="120" customWidth="1"/>
    <col min="2053" max="2053" width="6.5703125" style="120" customWidth="1"/>
    <col min="2054" max="2054" width="12.85546875" style="120" customWidth="1"/>
    <col min="2055" max="2055" width="7.140625" style="120" customWidth="1"/>
    <col min="2056" max="2056" width="13.140625" style="120" customWidth="1"/>
    <col min="2057" max="2057" width="7.7109375" style="120" customWidth="1"/>
    <col min="2058" max="2058" width="8.28515625" style="120" customWidth="1"/>
    <col min="2059" max="2059" width="13.140625" style="120" customWidth="1"/>
    <col min="2060" max="2060" width="12.28515625" style="120" customWidth="1"/>
    <col min="2061" max="2061" width="12.140625" style="120" customWidth="1"/>
    <col min="2062" max="2064" width="9.140625" style="120" customWidth="1"/>
    <col min="2065" max="2065" width="10.140625" style="120" bestFit="1" customWidth="1"/>
    <col min="2066" max="2303" width="9.140625" style="120" customWidth="1"/>
    <col min="2304" max="2304" width="4.7109375" style="120"/>
    <col min="2305" max="2305" width="5.28515625" style="120" customWidth="1"/>
    <col min="2306" max="2306" width="31.85546875" style="120" customWidth="1"/>
    <col min="2307" max="2307" width="7.28515625" style="120" customWidth="1"/>
    <col min="2308" max="2308" width="13.7109375" style="120" customWidth="1"/>
    <col min="2309" max="2309" width="6.5703125" style="120" customWidth="1"/>
    <col min="2310" max="2310" width="12.85546875" style="120" customWidth="1"/>
    <col min="2311" max="2311" width="7.140625" style="120" customWidth="1"/>
    <col min="2312" max="2312" width="13.140625" style="120" customWidth="1"/>
    <col min="2313" max="2313" width="7.7109375" style="120" customWidth="1"/>
    <col min="2314" max="2314" width="8.28515625" style="120" customWidth="1"/>
    <col min="2315" max="2315" width="13.140625" style="120" customWidth="1"/>
    <col min="2316" max="2316" width="12.28515625" style="120" customWidth="1"/>
    <col min="2317" max="2317" width="12.140625" style="120" customWidth="1"/>
    <col min="2318" max="2320" width="9.140625" style="120" customWidth="1"/>
    <col min="2321" max="2321" width="10.140625" style="120" bestFit="1" customWidth="1"/>
    <col min="2322" max="2559" width="9.140625" style="120" customWidth="1"/>
    <col min="2560" max="2560" width="4.7109375" style="120"/>
    <col min="2561" max="2561" width="5.28515625" style="120" customWidth="1"/>
    <col min="2562" max="2562" width="31.85546875" style="120" customWidth="1"/>
    <col min="2563" max="2563" width="7.28515625" style="120" customWidth="1"/>
    <col min="2564" max="2564" width="13.7109375" style="120" customWidth="1"/>
    <col min="2565" max="2565" width="6.5703125" style="120" customWidth="1"/>
    <col min="2566" max="2566" width="12.85546875" style="120" customWidth="1"/>
    <col min="2567" max="2567" width="7.140625" style="120" customWidth="1"/>
    <col min="2568" max="2568" width="13.140625" style="120" customWidth="1"/>
    <col min="2569" max="2569" width="7.7109375" style="120" customWidth="1"/>
    <col min="2570" max="2570" width="8.28515625" style="120" customWidth="1"/>
    <col min="2571" max="2571" width="13.140625" style="120" customWidth="1"/>
    <col min="2572" max="2572" width="12.28515625" style="120" customWidth="1"/>
    <col min="2573" max="2573" width="12.140625" style="120" customWidth="1"/>
    <col min="2574" max="2576" width="9.140625" style="120" customWidth="1"/>
    <col min="2577" max="2577" width="10.140625" style="120" bestFit="1" customWidth="1"/>
    <col min="2578" max="2815" width="9.140625" style="120" customWidth="1"/>
    <col min="2816" max="2816" width="4.7109375" style="120"/>
    <col min="2817" max="2817" width="5.28515625" style="120" customWidth="1"/>
    <col min="2818" max="2818" width="31.85546875" style="120" customWidth="1"/>
    <col min="2819" max="2819" width="7.28515625" style="120" customWidth="1"/>
    <col min="2820" max="2820" width="13.7109375" style="120" customWidth="1"/>
    <col min="2821" max="2821" width="6.5703125" style="120" customWidth="1"/>
    <col min="2822" max="2822" width="12.85546875" style="120" customWidth="1"/>
    <col min="2823" max="2823" width="7.140625" style="120" customWidth="1"/>
    <col min="2824" max="2824" width="13.140625" style="120" customWidth="1"/>
    <col min="2825" max="2825" width="7.7109375" style="120" customWidth="1"/>
    <col min="2826" max="2826" width="8.28515625" style="120" customWidth="1"/>
    <col min="2827" max="2827" width="13.140625" style="120" customWidth="1"/>
    <col min="2828" max="2828" width="12.28515625" style="120" customWidth="1"/>
    <col min="2829" max="2829" width="12.140625" style="120" customWidth="1"/>
    <col min="2830" max="2832" width="9.140625" style="120" customWidth="1"/>
    <col min="2833" max="2833" width="10.140625" style="120" bestFit="1" customWidth="1"/>
    <col min="2834" max="3071" width="9.140625" style="120" customWidth="1"/>
    <col min="3072" max="3072" width="4.7109375" style="120"/>
    <col min="3073" max="3073" width="5.28515625" style="120" customWidth="1"/>
    <col min="3074" max="3074" width="31.85546875" style="120" customWidth="1"/>
    <col min="3075" max="3075" width="7.28515625" style="120" customWidth="1"/>
    <col min="3076" max="3076" width="13.7109375" style="120" customWidth="1"/>
    <col min="3077" max="3077" width="6.5703125" style="120" customWidth="1"/>
    <col min="3078" max="3078" width="12.85546875" style="120" customWidth="1"/>
    <col min="3079" max="3079" width="7.140625" style="120" customWidth="1"/>
    <col min="3080" max="3080" width="13.140625" style="120" customWidth="1"/>
    <col min="3081" max="3081" width="7.7109375" style="120" customWidth="1"/>
    <col min="3082" max="3082" width="8.28515625" style="120" customWidth="1"/>
    <col min="3083" max="3083" width="13.140625" style="120" customWidth="1"/>
    <col min="3084" max="3084" width="12.28515625" style="120" customWidth="1"/>
    <col min="3085" max="3085" width="12.140625" style="120" customWidth="1"/>
    <col min="3086" max="3088" width="9.140625" style="120" customWidth="1"/>
    <col min="3089" max="3089" width="10.140625" style="120" bestFit="1" customWidth="1"/>
    <col min="3090" max="3327" width="9.140625" style="120" customWidth="1"/>
    <col min="3328" max="3328" width="4.7109375" style="120"/>
    <col min="3329" max="3329" width="5.28515625" style="120" customWidth="1"/>
    <col min="3330" max="3330" width="31.85546875" style="120" customWidth="1"/>
    <col min="3331" max="3331" width="7.28515625" style="120" customWidth="1"/>
    <col min="3332" max="3332" width="13.7109375" style="120" customWidth="1"/>
    <col min="3333" max="3333" width="6.5703125" style="120" customWidth="1"/>
    <col min="3334" max="3334" width="12.85546875" style="120" customWidth="1"/>
    <col min="3335" max="3335" width="7.140625" style="120" customWidth="1"/>
    <col min="3336" max="3336" width="13.140625" style="120" customWidth="1"/>
    <col min="3337" max="3337" width="7.7109375" style="120" customWidth="1"/>
    <col min="3338" max="3338" width="8.28515625" style="120" customWidth="1"/>
    <col min="3339" max="3339" width="13.140625" style="120" customWidth="1"/>
    <col min="3340" max="3340" width="12.28515625" style="120" customWidth="1"/>
    <col min="3341" max="3341" width="12.140625" style="120" customWidth="1"/>
    <col min="3342" max="3344" width="9.140625" style="120" customWidth="1"/>
    <col min="3345" max="3345" width="10.140625" style="120" bestFit="1" customWidth="1"/>
    <col min="3346" max="3583" width="9.140625" style="120" customWidth="1"/>
    <col min="3584" max="3584" width="4.7109375" style="120"/>
    <col min="3585" max="3585" width="5.28515625" style="120" customWidth="1"/>
    <col min="3586" max="3586" width="31.85546875" style="120" customWidth="1"/>
    <col min="3587" max="3587" width="7.28515625" style="120" customWidth="1"/>
    <col min="3588" max="3588" width="13.7109375" style="120" customWidth="1"/>
    <col min="3589" max="3589" width="6.5703125" style="120" customWidth="1"/>
    <col min="3590" max="3590" width="12.85546875" style="120" customWidth="1"/>
    <col min="3591" max="3591" width="7.140625" style="120" customWidth="1"/>
    <col min="3592" max="3592" width="13.140625" style="120" customWidth="1"/>
    <col min="3593" max="3593" width="7.7109375" style="120" customWidth="1"/>
    <col min="3594" max="3594" width="8.28515625" style="120" customWidth="1"/>
    <col min="3595" max="3595" width="13.140625" style="120" customWidth="1"/>
    <col min="3596" max="3596" width="12.28515625" style="120" customWidth="1"/>
    <col min="3597" max="3597" width="12.140625" style="120" customWidth="1"/>
    <col min="3598" max="3600" width="9.140625" style="120" customWidth="1"/>
    <col min="3601" max="3601" width="10.140625" style="120" bestFit="1" customWidth="1"/>
    <col min="3602" max="3839" width="9.140625" style="120" customWidth="1"/>
    <col min="3840" max="3840" width="4.7109375" style="120"/>
    <col min="3841" max="3841" width="5.28515625" style="120" customWidth="1"/>
    <col min="3842" max="3842" width="31.85546875" style="120" customWidth="1"/>
    <col min="3843" max="3843" width="7.28515625" style="120" customWidth="1"/>
    <col min="3844" max="3844" width="13.7109375" style="120" customWidth="1"/>
    <col min="3845" max="3845" width="6.5703125" style="120" customWidth="1"/>
    <col min="3846" max="3846" width="12.85546875" style="120" customWidth="1"/>
    <col min="3847" max="3847" width="7.140625" style="120" customWidth="1"/>
    <col min="3848" max="3848" width="13.140625" style="120" customWidth="1"/>
    <col min="3849" max="3849" width="7.7109375" style="120" customWidth="1"/>
    <col min="3850" max="3850" width="8.28515625" style="120" customWidth="1"/>
    <col min="3851" max="3851" width="13.140625" style="120" customWidth="1"/>
    <col min="3852" max="3852" width="12.28515625" style="120" customWidth="1"/>
    <col min="3853" max="3853" width="12.140625" style="120" customWidth="1"/>
    <col min="3854" max="3856" width="9.140625" style="120" customWidth="1"/>
    <col min="3857" max="3857" width="10.140625" style="120" bestFit="1" customWidth="1"/>
    <col min="3858" max="4095" width="9.140625" style="120" customWidth="1"/>
    <col min="4096" max="4096" width="4.7109375" style="120"/>
    <col min="4097" max="4097" width="5.28515625" style="120" customWidth="1"/>
    <col min="4098" max="4098" width="31.85546875" style="120" customWidth="1"/>
    <col min="4099" max="4099" width="7.28515625" style="120" customWidth="1"/>
    <col min="4100" max="4100" width="13.7109375" style="120" customWidth="1"/>
    <col min="4101" max="4101" width="6.5703125" style="120" customWidth="1"/>
    <col min="4102" max="4102" width="12.85546875" style="120" customWidth="1"/>
    <col min="4103" max="4103" width="7.140625" style="120" customWidth="1"/>
    <col min="4104" max="4104" width="13.140625" style="120" customWidth="1"/>
    <col min="4105" max="4105" width="7.7109375" style="120" customWidth="1"/>
    <col min="4106" max="4106" width="8.28515625" style="120" customWidth="1"/>
    <col min="4107" max="4107" width="13.140625" style="120" customWidth="1"/>
    <col min="4108" max="4108" width="12.28515625" style="120" customWidth="1"/>
    <col min="4109" max="4109" width="12.140625" style="120" customWidth="1"/>
    <col min="4110" max="4112" width="9.140625" style="120" customWidth="1"/>
    <col min="4113" max="4113" width="10.140625" style="120" bestFit="1" customWidth="1"/>
    <col min="4114" max="4351" width="9.140625" style="120" customWidth="1"/>
    <col min="4352" max="4352" width="4.7109375" style="120"/>
    <col min="4353" max="4353" width="5.28515625" style="120" customWidth="1"/>
    <col min="4354" max="4354" width="31.85546875" style="120" customWidth="1"/>
    <col min="4355" max="4355" width="7.28515625" style="120" customWidth="1"/>
    <col min="4356" max="4356" width="13.7109375" style="120" customWidth="1"/>
    <col min="4357" max="4357" width="6.5703125" style="120" customWidth="1"/>
    <col min="4358" max="4358" width="12.85546875" style="120" customWidth="1"/>
    <col min="4359" max="4359" width="7.140625" style="120" customWidth="1"/>
    <col min="4360" max="4360" width="13.140625" style="120" customWidth="1"/>
    <col min="4361" max="4361" width="7.7109375" style="120" customWidth="1"/>
    <col min="4362" max="4362" width="8.28515625" style="120" customWidth="1"/>
    <col min="4363" max="4363" width="13.140625" style="120" customWidth="1"/>
    <col min="4364" max="4364" width="12.28515625" style="120" customWidth="1"/>
    <col min="4365" max="4365" width="12.140625" style="120" customWidth="1"/>
    <col min="4366" max="4368" width="9.140625" style="120" customWidth="1"/>
    <col min="4369" max="4369" width="10.140625" style="120" bestFit="1" customWidth="1"/>
    <col min="4370" max="4607" width="9.140625" style="120" customWidth="1"/>
    <col min="4608" max="4608" width="4.7109375" style="120"/>
    <col min="4609" max="4609" width="5.28515625" style="120" customWidth="1"/>
    <col min="4610" max="4610" width="31.85546875" style="120" customWidth="1"/>
    <col min="4611" max="4611" width="7.28515625" style="120" customWidth="1"/>
    <col min="4612" max="4612" width="13.7109375" style="120" customWidth="1"/>
    <col min="4613" max="4613" width="6.5703125" style="120" customWidth="1"/>
    <col min="4614" max="4614" width="12.85546875" style="120" customWidth="1"/>
    <col min="4615" max="4615" width="7.140625" style="120" customWidth="1"/>
    <col min="4616" max="4616" width="13.140625" style="120" customWidth="1"/>
    <col min="4617" max="4617" width="7.7109375" style="120" customWidth="1"/>
    <col min="4618" max="4618" width="8.28515625" style="120" customWidth="1"/>
    <col min="4619" max="4619" width="13.140625" style="120" customWidth="1"/>
    <col min="4620" max="4620" width="12.28515625" style="120" customWidth="1"/>
    <col min="4621" max="4621" width="12.140625" style="120" customWidth="1"/>
    <col min="4622" max="4624" width="9.140625" style="120" customWidth="1"/>
    <col min="4625" max="4625" width="10.140625" style="120" bestFit="1" customWidth="1"/>
    <col min="4626" max="4863" width="9.140625" style="120" customWidth="1"/>
    <col min="4864" max="4864" width="4.7109375" style="120"/>
    <col min="4865" max="4865" width="5.28515625" style="120" customWidth="1"/>
    <col min="4866" max="4866" width="31.85546875" style="120" customWidth="1"/>
    <col min="4867" max="4867" width="7.28515625" style="120" customWidth="1"/>
    <col min="4868" max="4868" width="13.7109375" style="120" customWidth="1"/>
    <col min="4869" max="4869" width="6.5703125" style="120" customWidth="1"/>
    <col min="4870" max="4870" width="12.85546875" style="120" customWidth="1"/>
    <col min="4871" max="4871" width="7.140625" style="120" customWidth="1"/>
    <col min="4872" max="4872" width="13.140625" style="120" customWidth="1"/>
    <col min="4873" max="4873" width="7.7109375" style="120" customWidth="1"/>
    <col min="4874" max="4874" width="8.28515625" style="120" customWidth="1"/>
    <col min="4875" max="4875" width="13.140625" style="120" customWidth="1"/>
    <col min="4876" max="4876" width="12.28515625" style="120" customWidth="1"/>
    <col min="4877" max="4877" width="12.140625" style="120" customWidth="1"/>
    <col min="4878" max="4880" width="9.140625" style="120" customWidth="1"/>
    <col min="4881" max="4881" width="10.140625" style="120" bestFit="1" customWidth="1"/>
    <col min="4882" max="5119" width="9.140625" style="120" customWidth="1"/>
    <col min="5120" max="5120" width="4.7109375" style="120"/>
    <col min="5121" max="5121" width="5.28515625" style="120" customWidth="1"/>
    <col min="5122" max="5122" width="31.85546875" style="120" customWidth="1"/>
    <col min="5123" max="5123" width="7.28515625" style="120" customWidth="1"/>
    <col min="5124" max="5124" width="13.7109375" style="120" customWidth="1"/>
    <col min="5125" max="5125" width="6.5703125" style="120" customWidth="1"/>
    <col min="5126" max="5126" width="12.85546875" style="120" customWidth="1"/>
    <col min="5127" max="5127" width="7.140625" style="120" customWidth="1"/>
    <col min="5128" max="5128" width="13.140625" style="120" customWidth="1"/>
    <col min="5129" max="5129" width="7.7109375" style="120" customWidth="1"/>
    <col min="5130" max="5130" width="8.28515625" style="120" customWidth="1"/>
    <col min="5131" max="5131" width="13.140625" style="120" customWidth="1"/>
    <col min="5132" max="5132" width="12.28515625" style="120" customWidth="1"/>
    <col min="5133" max="5133" width="12.140625" style="120" customWidth="1"/>
    <col min="5134" max="5136" width="9.140625" style="120" customWidth="1"/>
    <col min="5137" max="5137" width="10.140625" style="120" bestFit="1" customWidth="1"/>
    <col min="5138" max="5375" width="9.140625" style="120" customWidth="1"/>
    <col min="5376" max="5376" width="4.7109375" style="120"/>
    <col min="5377" max="5377" width="5.28515625" style="120" customWidth="1"/>
    <col min="5378" max="5378" width="31.85546875" style="120" customWidth="1"/>
    <col min="5379" max="5379" width="7.28515625" style="120" customWidth="1"/>
    <col min="5380" max="5380" width="13.7109375" style="120" customWidth="1"/>
    <col min="5381" max="5381" width="6.5703125" style="120" customWidth="1"/>
    <col min="5382" max="5382" width="12.85546875" style="120" customWidth="1"/>
    <col min="5383" max="5383" width="7.140625" style="120" customWidth="1"/>
    <col min="5384" max="5384" width="13.140625" style="120" customWidth="1"/>
    <col min="5385" max="5385" width="7.7109375" style="120" customWidth="1"/>
    <col min="5386" max="5386" width="8.28515625" style="120" customWidth="1"/>
    <col min="5387" max="5387" width="13.140625" style="120" customWidth="1"/>
    <col min="5388" max="5388" width="12.28515625" style="120" customWidth="1"/>
    <col min="5389" max="5389" width="12.140625" style="120" customWidth="1"/>
    <col min="5390" max="5392" width="9.140625" style="120" customWidth="1"/>
    <col min="5393" max="5393" width="10.140625" style="120" bestFit="1" customWidth="1"/>
    <col min="5394" max="5631" width="9.140625" style="120" customWidth="1"/>
    <col min="5632" max="5632" width="4.7109375" style="120"/>
    <col min="5633" max="5633" width="5.28515625" style="120" customWidth="1"/>
    <col min="5634" max="5634" width="31.85546875" style="120" customWidth="1"/>
    <col min="5635" max="5635" width="7.28515625" style="120" customWidth="1"/>
    <col min="5636" max="5636" width="13.7109375" style="120" customWidth="1"/>
    <col min="5637" max="5637" width="6.5703125" style="120" customWidth="1"/>
    <col min="5638" max="5638" width="12.85546875" style="120" customWidth="1"/>
    <col min="5639" max="5639" width="7.140625" style="120" customWidth="1"/>
    <col min="5640" max="5640" width="13.140625" style="120" customWidth="1"/>
    <col min="5641" max="5641" width="7.7109375" style="120" customWidth="1"/>
    <col min="5642" max="5642" width="8.28515625" style="120" customWidth="1"/>
    <col min="5643" max="5643" width="13.140625" style="120" customWidth="1"/>
    <col min="5644" max="5644" width="12.28515625" style="120" customWidth="1"/>
    <col min="5645" max="5645" width="12.140625" style="120" customWidth="1"/>
    <col min="5646" max="5648" width="9.140625" style="120" customWidth="1"/>
    <col min="5649" max="5649" width="10.140625" style="120" bestFit="1" customWidth="1"/>
    <col min="5650" max="5887" width="9.140625" style="120" customWidth="1"/>
    <col min="5888" max="5888" width="4.7109375" style="120"/>
    <col min="5889" max="5889" width="5.28515625" style="120" customWidth="1"/>
    <col min="5890" max="5890" width="31.85546875" style="120" customWidth="1"/>
    <col min="5891" max="5891" width="7.28515625" style="120" customWidth="1"/>
    <col min="5892" max="5892" width="13.7109375" style="120" customWidth="1"/>
    <col min="5893" max="5893" width="6.5703125" style="120" customWidth="1"/>
    <col min="5894" max="5894" width="12.85546875" style="120" customWidth="1"/>
    <col min="5895" max="5895" width="7.140625" style="120" customWidth="1"/>
    <col min="5896" max="5896" width="13.140625" style="120" customWidth="1"/>
    <col min="5897" max="5897" width="7.7109375" style="120" customWidth="1"/>
    <col min="5898" max="5898" width="8.28515625" style="120" customWidth="1"/>
    <col min="5899" max="5899" width="13.140625" style="120" customWidth="1"/>
    <col min="5900" max="5900" width="12.28515625" style="120" customWidth="1"/>
    <col min="5901" max="5901" width="12.140625" style="120" customWidth="1"/>
    <col min="5902" max="5904" width="9.140625" style="120" customWidth="1"/>
    <col min="5905" max="5905" width="10.140625" style="120" bestFit="1" customWidth="1"/>
    <col min="5906" max="6143" width="9.140625" style="120" customWidth="1"/>
    <col min="6144" max="6144" width="4.7109375" style="120"/>
    <col min="6145" max="6145" width="5.28515625" style="120" customWidth="1"/>
    <col min="6146" max="6146" width="31.85546875" style="120" customWidth="1"/>
    <col min="6147" max="6147" width="7.28515625" style="120" customWidth="1"/>
    <col min="6148" max="6148" width="13.7109375" style="120" customWidth="1"/>
    <col min="6149" max="6149" width="6.5703125" style="120" customWidth="1"/>
    <col min="6150" max="6150" width="12.85546875" style="120" customWidth="1"/>
    <col min="6151" max="6151" width="7.140625" style="120" customWidth="1"/>
    <col min="6152" max="6152" width="13.140625" style="120" customWidth="1"/>
    <col min="6153" max="6153" width="7.7109375" style="120" customWidth="1"/>
    <col min="6154" max="6154" width="8.28515625" style="120" customWidth="1"/>
    <col min="6155" max="6155" width="13.140625" style="120" customWidth="1"/>
    <col min="6156" max="6156" width="12.28515625" style="120" customWidth="1"/>
    <col min="6157" max="6157" width="12.140625" style="120" customWidth="1"/>
    <col min="6158" max="6160" width="9.140625" style="120" customWidth="1"/>
    <col min="6161" max="6161" width="10.140625" style="120" bestFit="1" customWidth="1"/>
    <col min="6162" max="6399" width="9.140625" style="120" customWidth="1"/>
    <col min="6400" max="6400" width="4.7109375" style="120"/>
    <col min="6401" max="6401" width="5.28515625" style="120" customWidth="1"/>
    <col min="6402" max="6402" width="31.85546875" style="120" customWidth="1"/>
    <col min="6403" max="6403" width="7.28515625" style="120" customWidth="1"/>
    <col min="6404" max="6404" width="13.7109375" style="120" customWidth="1"/>
    <col min="6405" max="6405" width="6.5703125" style="120" customWidth="1"/>
    <col min="6406" max="6406" width="12.85546875" style="120" customWidth="1"/>
    <col min="6407" max="6407" width="7.140625" style="120" customWidth="1"/>
    <col min="6408" max="6408" width="13.140625" style="120" customWidth="1"/>
    <col min="6409" max="6409" width="7.7109375" style="120" customWidth="1"/>
    <col min="6410" max="6410" width="8.28515625" style="120" customWidth="1"/>
    <col min="6411" max="6411" width="13.140625" style="120" customWidth="1"/>
    <col min="6412" max="6412" width="12.28515625" style="120" customWidth="1"/>
    <col min="6413" max="6413" width="12.140625" style="120" customWidth="1"/>
    <col min="6414" max="6416" width="9.140625" style="120" customWidth="1"/>
    <col min="6417" max="6417" width="10.140625" style="120" bestFit="1" customWidth="1"/>
    <col min="6418" max="6655" width="9.140625" style="120" customWidth="1"/>
    <col min="6656" max="6656" width="4.7109375" style="120"/>
    <col min="6657" max="6657" width="5.28515625" style="120" customWidth="1"/>
    <col min="6658" max="6658" width="31.85546875" style="120" customWidth="1"/>
    <col min="6659" max="6659" width="7.28515625" style="120" customWidth="1"/>
    <col min="6660" max="6660" width="13.7109375" style="120" customWidth="1"/>
    <col min="6661" max="6661" width="6.5703125" style="120" customWidth="1"/>
    <col min="6662" max="6662" width="12.85546875" style="120" customWidth="1"/>
    <col min="6663" max="6663" width="7.140625" style="120" customWidth="1"/>
    <col min="6664" max="6664" width="13.140625" style="120" customWidth="1"/>
    <col min="6665" max="6665" width="7.7109375" style="120" customWidth="1"/>
    <col min="6666" max="6666" width="8.28515625" style="120" customWidth="1"/>
    <col min="6667" max="6667" width="13.140625" style="120" customWidth="1"/>
    <col min="6668" max="6668" width="12.28515625" style="120" customWidth="1"/>
    <col min="6669" max="6669" width="12.140625" style="120" customWidth="1"/>
    <col min="6670" max="6672" width="9.140625" style="120" customWidth="1"/>
    <col min="6673" max="6673" width="10.140625" style="120" bestFit="1" customWidth="1"/>
    <col min="6674" max="6911" width="9.140625" style="120" customWidth="1"/>
    <col min="6912" max="6912" width="4.7109375" style="120"/>
    <col min="6913" max="6913" width="5.28515625" style="120" customWidth="1"/>
    <col min="6914" max="6914" width="31.85546875" style="120" customWidth="1"/>
    <col min="6915" max="6915" width="7.28515625" style="120" customWidth="1"/>
    <col min="6916" max="6916" width="13.7109375" style="120" customWidth="1"/>
    <col min="6917" max="6917" width="6.5703125" style="120" customWidth="1"/>
    <col min="6918" max="6918" width="12.85546875" style="120" customWidth="1"/>
    <col min="6919" max="6919" width="7.140625" style="120" customWidth="1"/>
    <col min="6920" max="6920" width="13.140625" style="120" customWidth="1"/>
    <col min="6921" max="6921" width="7.7109375" style="120" customWidth="1"/>
    <col min="6922" max="6922" width="8.28515625" style="120" customWidth="1"/>
    <col min="6923" max="6923" width="13.140625" style="120" customWidth="1"/>
    <col min="6924" max="6924" width="12.28515625" style="120" customWidth="1"/>
    <col min="6925" max="6925" width="12.140625" style="120" customWidth="1"/>
    <col min="6926" max="6928" width="9.140625" style="120" customWidth="1"/>
    <col min="6929" max="6929" width="10.140625" style="120" bestFit="1" customWidth="1"/>
    <col min="6930" max="7167" width="9.140625" style="120" customWidth="1"/>
    <col min="7168" max="7168" width="4.7109375" style="120"/>
    <col min="7169" max="7169" width="5.28515625" style="120" customWidth="1"/>
    <col min="7170" max="7170" width="31.85546875" style="120" customWidth="1"/>
    <col min="7171" max="7171" width="7.28515625" style="120" customWidth="1"/>
    <col min="7172" max="7172" width="13.7109375" style="120" customWidth="1"/>
    <col min="7173" max="7173" width="6.5703125" style="120" customWidth="1"/>
    <col min="7174" max="7174" width="12.85546875" style="120" customWidth="1"/>
    <col min="7175" max="7175" width="7.140625" style="120" customWidth="1"/>
    <col min="7176" max="7176" width="13.140625" style="120" customWidth="1"/>
    <col min="7177" max="7177" width="7.7109375" style="120" customWidth="1"/>
    <col min="7178" max="7178" width="8.28515625" style="120" customWidth="1"/>
    <col min="7179" max="7179" width="13.140625" style="120" customWidth="1"/>
    <col min="7180" max="7180" width="12.28515625" style="120" customWidth="1"/>
    <col min="7181" max="7181" width="12.140625" style="120" customWidth="1"/>
    <col min="7182" max="7184" width="9.140625" style="120" customWidth="1"/>
    <col min="7185" max="7185" width="10.140625" style="120" bestFit="1" customWidth="1"/>
    <col min="7186" max="7423" width="9.140625" style="120" customWidth="1"/>
    <col min="7424" max="7424" width="4.7109375" style="120"/>
    <col min="7425" max="7425" width="5.28515625" style="120" customWidth="1"/>
    <col min="7426" max="7426" width="31.85546875" style="120" customWidth="1"/>
    <col min="7427" max="7427" width="7.28515625" style="120" customWidth="1"/>
    <col min="7428" max="7428" width="13.7109375" style="120" customWidth="1"/>
    <col min="7429" max="7429" width="6.5703125" style="120" customWidth="1"/>
    <col min="7430" max="7430" width="12.85546875" style="120" customWidth="1"/>
    <col min="7431" max="7431" width="7.140625" style="120" customWidth="1"/>
    <col min="7432" max="7432" width="13.140625" style="120" customWidth="1"/>
    <col min="7433" max="7433" width="7.7109375" style="120" customWidth="1"/>
    <col min="7434" max="7434" width="8.28515625" style="120" customWidth="1"/>
    <col min="7435" max="7435" width="13.140625" style="120" customWidth="1"/>
    <col min="7436" max="7436" width="12.28515625" style="120" customWidth="1"/>
    <col min="7437" max="7437" width="12.140625" style="120" customWidth="1"/>
    <col min="7438" max="7440" width="9.140625" style="120" customWidth="1"/>
    <col min="7441" max="7441" width="10.140625" style="120" bestFit="1" customWidth="1"/>
    <col min="7442" max="7679" width="9.140625" style="120" customWidth="1"/>
    <col min="7680" max="7680" width="4.7109375" style="120"/>
    <col min="7681" max="7681" width="5.28515625" style="120" customWidth="1"/>
    <col min="7682" max="7682" width="31.85546875" style="120" customWidth="1"/>
    <col min="7683" max="7683" width="7.28515625" style="120" customWidth="1"/>
    <col min="7684" max="7684" width="13.7109375" style="120" customWidth="1"/>
    <col min="7685" max="7685" width="6.5703125" style="120" customWidth="1"/>
    <col min="7686" max="7686" width="12.85546875" style="120" customWidth="1"/>
    <col min="7687" max="7687" width="7.140625" style="120" customWidth="1"/>
    <col min="7688" max="7688" width="13.140625" style="120" customWidth="1"/>
    <col min="7689" max="7689" width="7.7109375" style="120" customWidth="1"/>
    <col min="7690" max="7690" width="8.28515625" style="120" customWidth="1"/>
    <col min="7691" max="7691" width="13.140625" style="120" customWidth="1"/>
    <col min="7692" max="7692" width="12.28515625" style="120" customWidth="1"/>
    <col min="7693" max="7693" width="12.140625" style="120" customWidth="1"/>
    <col min="7694" max="7696" width="9.140625" style="120" customWidth="1"/>
    <col min="7697" max="7697" width="10.140625" style="120" bestFit="1" customWidth="1"/>
    <col min="7698" max="7935" width="9.140625" style="120" customWidth="1"/>
    <col min="7936" max="7936" width="4.7109375" style="120"/>
    <col min="7937" max="7937" width="5.28515625" style="120" customWidth="1"/>
    <col min="7938" max="7938" width="31.85546875" style="120" customWidth="1"/>
    <col min="7939" max="7939" width="7.28515625" style="120" customWidth="1"/>
    <col min="7940" max="7940" width="13.7109375" style="120" customWidth="1"/>
    <col min="7941" max="7941" width="6.5703125" style="120" customWidth="1"/>
    <col min="7942" max="7942" width="12.85546875" style="120" customWidth="1"/>
    <col min="7943" max="7943" width="7.140625" style="120" customWidth="1"/>
    <col min="7944" max="7944" width="13.140625" style="120" customWidth="1"/>
    <col min="7945" max="7945" width="7.7109375" style="120" customWidth="1"/>
    <col min="7946" max="7946" width="8.28515625" style="120" customWidth="1"/>
    <col min="7947" max="7947" width="13.140625" style="120" customWidth="1"/>
    <col min="7948" max="7948" width="12.28515625" style="120" customWidth="1"/>
    <col min="7949" max="7949" width="12.140625" style="120" customWidth="1"/>
    <col min="7950" max="7952" width="9.140625" style="120" customWidth="1"/>
    <col min="7953" max="7953" width="10.140625" style="120" bestFit="1" customWidth="1"/>
    <col min="7954" max="8191" width="9.140625" style="120" customWidth="1"/>
    <col min="8192" max="8192" width="4.7109375" style="120"/>
    <col min="8193" max="8193" width="5.28515625" style="120" customWidth="1"/>
    <col min="8194" max="8194" width="31.85546875" style="120" customWidth="1"/>
    <col min="8195" max="8195" width="7.28515625" style="120" customWidth="1"/>
    <col min="8196" max="8196" width="13.7109375" style="120" customWidth="1"/>
    <col min="8197" max="8197" width="6.5703125" style="120" customWidth="1"/>
    <col min="8198" max="8198" width="12.85546875" style="120" customWidth="1"/>
    <col min="8199" max="8199" width="7.140625" style="120" customWidth="1"/>
    <col min="8200" max="8200" width="13.140625" style="120" customWidth="1"/>
    <col min="8201" max="8201" width="7.7109375" style="120" customWidth="1"/>
    <col min="8202" max="8202" width="8.28515625" style="120" customWidth="1"/>
    <col min="8203" max="8203" width="13.140625" style="120" customWidth="1"/>
    <col min="8204" max="8204" width="12.28515625" style="120" customWidth="1"/>
    <col min="8205" max="8205" width="12.140625" style="120" customWidth="1"/>
    <col min="8206" max="8208" width="9.140625" style="120" customWidth="1"/>
    <col min="8209" max="8209" width="10.140625" style="120" bestFit="1" customWidth="1"/>
    <col min="8210" max="8447" width="9.140625" style="120" customWidth="1"/>
    <col min="8448" max="8448" width="4.7109375" style="120"/>
    <col min="8449" max="8449" width="5.28515625" style="120" customWidth="1"/>
    <col min="8450" max="8450" width="31.85546875" style="120" customWidth="1"/>
    <col min="8451" max="8451" width="7.28515625" style="120" customWidth="1"/>
    <col min="8452" max="8452" width="13.7109375" style="120" customWidth="1"/>
    <col min="8453" max="8453" width="6.5703125" style="120" customWidth="1"/>
    <col min="8454" max="8454" width="12.85546875" style="120" customWidth="1"/>
    <col min="8455" max="8455" width="7.140625" style="120" customWidth="1"/>
    <col min="8456" max="8456" width="13.140625" style="120" customWidth="1"/>
    <col min="8457" max="8457" width="7.7109375" style="120" customWidth="1"/>
    <col min="8458" max="8458" width="8.28515625" style="120" customWidth="1"/>
    <col min="8459" max="8459" width="13.140625" style="120" customWidth="1"/>
    <col min="8460" max="8460" width="12.28515625" style="120" customWidth="1"/>
    <col min="8461" max="8461" width="12.140625" style="120" customWidth="1"/>
    <col min="8462" max="8464" width="9.140625" style="120" customWidth="1"/>
    <col min="8465" max="8465" width="10.140625" style="120" bestFit="1" customWidth="1"/>
    <col min="8466" max="8703" width="9.140625" style="120" customWidth="1"/>
    <col min="8704" max="8704" width="4.7109375" style="120"/>
    <col min="8705" max="8705" width="5.28515625" style="120" customWidth="1"/>
    <col min="8706" max="8706" width="31.85546875" style="120" customWidth="1"/>
    <col min="8707" max="8707" width="7.28515625" style="120" customWidth="1"/>
    <col min="8708" max="8708" width="13.7109375" style="120" customWidth="1"/>
    <col min="8709" max="8709" width="6.5703125" style="120" customWidth="1"/>
    <col min="8710" max="8710" width="12.85546875" style="120" customWidth="1"/>
    <col min="8711" max="8711" width="7.140625" style="120" customWidth="1"/>
    <col min="8712" max="8712" width="13.140625" style="120" customWidth="1"/>
    <col min="8713" max="8713" width="7.7109375" style="120" customWidth="1"/>
    <col min="8714" max="8714" width="8.28515625" style="120" customWidth="1"/>
    <col min="8715" max="8715" width="13.140625" style="120" customWidth="1"/>
    <col min="8716" max="8716" width="12.28515625" style="120" customWidth="1"/>
    <col min="8717" max="8717" width="12.140625" style="120" customWidth="1"/>
    <col min="8718" max="8720" width="9.140625" style="120" customWidth="1"/>
    <col min="8721" max="8721" width="10.140625" style="120" bestFit="1" customWidth="1"/>
    <col min="8722" max="8959" width="9.140625" style="120" customWidth="1"/>
    <col min="8960" max="8960" width="4.7109375" style="120"/>
    <col min="8961" max="8961" width="5.28515625" style="120" customWidth="1"/>
    <col min="8962" max="8962" width="31.85546875" style="120" customWidth="1"/>
    <col min="8963" max="8963" width="7.28515625" style="120" customWidth="1"/>
    <col min="8964" max="8964" width="13.7109375" style="120" customWidth="1"/>
    <col min="8965" max="8965" width="6.5703125" style="120" customWidth="1"/>
    <col min="8966" max="8966" width="12.85546875" style="120" customWidth="1"/>
    <col min="8967" max="8967" width="7.140625" style="120" customWidth="1"/>
    <col min="8968" max="8968" width="13.140625" style="120" customWidth="1"/>
    <col min="8969" max="8969" width="7.7109375" style="120" customWidth="1"/>
    <col min="8970" max="8970" width="8.28515625" style="120" customWidth="1"/>
    <col min="8971" max="8971" width="13.140625" style="120" customWidth="1"/>
    <col min="8972" max="8972" width="12.28515625" style="120" customWidth="1"/>
    <col min="8973" max="8973" width="12.140625" style="120" customWidth="1"/>
    <col min="8974" max="8976" width="9.140625" style="120" customWidth="1"/>
    <col min="8977" max="8977" width="10.140625" style="120" bestFit="1" customWidth="1"/>
    <col min="8978" max="9215" width="9.140625" style="120" customWidth="1"/>
    <col min="9216" max="9216" width="4.7109375" style="120"/>
    <col min="9217" max="9217" width="5.28515625" style="120" customWidth="1"/>
    <col min="9218" max="9218" width="31.85546875" style="120" customWidth="1"/>
    <col min="9219" max="9219" width="7.28515625" style="120" customWidth="1"/>
    <col min="9220" max="9220" width="13.7109375" style="120" customWidth="1"/>
    <col min="9221" max="9221" width="6.5703125" style="120" customWidth="1"/>
    <col min="9222" max="9222" width="12.85546875" style="120" customWidth="1"/>
    <col min="9223" max="9223" width="7.140625" style="120" customWidth="1"/>
    <col min="9224" max="9224" width="13.140625" style="120" customWidth="1"/>
    <col min="9225" max="9225" width="7.7109375" style="120" customWidth="1"/>
    <col min="9226" max="9226" width="8.28515625" style="120" customWidth="1"/>
    <col min="9227" max="9227" width="13.140625" style="120" customWidth="1"/>
    <col min="9228" max="9228" width="12.28515625" style="120" customWidth="1"/>
    <col min="9229" max="9229" width="12.140625" style="120" customWidth="1"/>
    <col min="9230" max="9232" width="9.140625" style="120" customWidth="1"/>
    <col min="9233" max="9233" width="10.140625" style="120" bestFit="1" customWidth="1"/>
    <col min="9234" max="9471" width="9.140625" style="120" customWidth="1"/>
    <col min="9472" max="9472" width="4.7109375" style="120"/>
    <col min="9473" max="9473" width="5.28515625" style="120" customWidth="1"/>
    <col min="9474" max="9474" width="31.85546875" style="120" customWidth="1"/>
    <col min="9475" max="9475" width="7.28515625" style="120" customWidth="1"/>
    <col min="9476" max="9476" width="13.7109375" style="120" customWidth="1"/>
    <col min="9477" max="9477" width="6.5703125" style="120" customWidth="1"/>
    <col min="9478" max="9478" width="12.85546875" style="120" customWidth="1"/>
    <col min="9479" max="9479" width="7.140625" style="120" customWidth="1"/>
    <col min="9480" max="9480" width="13.140625" style="120" customWidth="1"/>
    <col min="9481" max="9481" width="7.7109375" style="120" customWidth="1"/>
    <col min="9482" max="9482" width="8.28515625" style="120" customWidth="1"/>
    <col min="9483" max="9483" width="13.140625" style="120" customWidth="1"/>
    <col min="9484" max="9484" width="12.28515625" style="120" customWidth="1"/>
    <col min="9485" max="9485" width="12.140625" style="120" customWidth="1"/>
    <col min="9486" max="9488" width="9.140625" style="120" customWidth="1"/>
    <col min="9489" max="9489" width="10.140625" style="120" bestFit="1" customWidth="1"/>
    <col min="9490" max="9727" width="9.140625" style="120" customWidth="1"/>
    <col min="9728" max="9728" width="4.7109375" style="120"/>
    <col min="9729" max="9729" width="5.28515625" style="120" customWidth="1"/>
    <col min="9730" max="9730" width="31.85546875" style="120" customWidth="1"/>
    <col min="9731" max="9731" width="7.28515625" style="120" customWidth="1"/>
    <col min="9732" max="9732" width="13.7109375" style="120" customWidth="1"/>
    <col min="9733" max="9733" width="6.5703125" style="120" customWidth="1"/>
    <col min="9734" max="9734" width="12.85546875" style="120" customWidth="1"/>
    <col min="9735" max="9735" width="7.140625" style="120" customWidth="1"/>
    <col min="9736" max="9736" width="13.140625" style="120" customWidth="1"/>
    <col min="9737" max="9737" width="7.7109375" style="120" customWidth="1"/>
    <col min="9738" max="9738" width="8.28515625" style="120" customWidth="1"/>
    <col min="9739" max="9739" width="13.140625" style="120" customWidth="1"/>
    <col min="9740" max="9740" width="12.28515625" style="120" customWidth="1"/>
    <col min="9741" max="9741" width="12.140625" style="120" customWidth="1"/>
    <col min="9742" max="9744" width="9.140625" style="120" customWidth="1"/>
    <col min="9745" max="9745" width="10.140625" style="120" bestFit="1" customWidth="1"/>
    <col min="9746" max="9983" width="9.140625" style="120" customWidth="1"/>
    <col min="9984" max="9984" width="4.7109375" style="120"/>
    <col min="9985" max="9985" width="5.28515625" style="120" customWidth="1"/>
    <col min="9986" max="9986" width="31.85546875" style="120" customWidth="1"/>
    <col min="9987" max="9987" width="7.28515625" style="120" customWidth="1"/>
    <col min="9988" max="9988" width="13.7109375" style="120" customWidth="1"/>
    <col min="9989" max="9989" width="6.5703125" style="120" customWidth="1"/>
    <col min="9990" max="9990" width="12.85546875" style="120" customWidth="1"/>
    <col min="9991" max="9991" width="7.140625" style="120" customWidth="1"/>
    <col min="9992" max="9992" width="13.140625" style="120" customWidth="1"/>
    <col min="9993" max="9993" width="7.7109375" style="120" customWidth="1"/>
    <col min="9994" max="9994" width="8.28515625" style="120" customWidth="1"/>
    <col min="9995" max="9995" width="13.140625" style="120" customWidth="1"/>
    <col min="9996" max="9996" width="12.28515625" style="120" customWidth="1"/>
    <col min="9997" max="9997" width="12.140625" style="120" customWidth="1"/>
    <col min="9998" max="10000" width="9.140625" style="120" customWidth="1"/>
    <col min="10001" max="10001" width="10.140625" style="120" bestFit="1" customWidth="1"/>
    <col min="10002" max="10239" width="9.140625" style="120" customWidth="1"/>
    <col min="10240" max="10240" width="4.7109375" style="120"/>
    <col min="10241" max="10241" width="5.28515625" style="120" customWidth="1"/>
    <col min="10242" max="10242" width="31.85546875" style="120" customWidth="1"/>
    <col min="10243" max="10243" width="7.28515625" style="120" customWidth="1"/>
    <col min="10244" max="10244" width="13.7109375" style="120" customWidth="1"/>
    <col min="10245" max="10245" width="6.5703125" style="120" customWidth="1"/>
    <col min="10246" max="10246" width="12.85546875" style="120" customWidth="1"/>
    <col min="10247" max="10247" width="7.140625" style="120" customWidth="1"/>
    <col min="10248" max="10248" width="13.140625" style="120" customWidth="1"/>
    <col min="10249" max="10249" width="7.7109375" style="120" customWidth="1"/>
    <col min="10250" max="10250" width="8.28515625" style="120" customWidth="1"/>
    <col min="10251" max="10251" width="13.140625" style="120" customWidth="1"/>
    <col min="10252" max="10252" width="12.28515625" style="120" customWidth="1"/>
    <col min="10253" max="10253" width="12.140625" style="120" customWidth="1"/>
    <col min="10254" max="10256" width="9.140625" style="120" customWidth="1"/>
    <col min="10257" max="10257" width="10.140625" style="120" bestFit="1" customWidth="1"/>
    <col min="10258" max="10495" width="9.140625" style="120" customWidth="1"/>
    <col min="10496" max="10496" width="4.7109375" style="120"/>
    <col min="10497" max="10497" width="5.28515625" style="120" customWidth="1"/>
    <col min="10498" max="10498" width="31.85546875" style="120" customWidth="1"/>
    <col min="10499" max="10499" width="7.28515625" style="120" customWidth="1"/>
    <col min="10500" max="10500" width="13.7109375" style="120" customWidth="1"/>
    <col min="10501" max="10501" width="6.5703125" style="120" customWidth="1"/>
    <col min="10502" max="10502" width="12.85546875" style="120" customWidth="1"/>
    <col min="10503" max="10503" width="7.140625" style="120" customWidth="1"/>
    <col min="10504" max="10504" width="13.140625" style="120" customWidth="1"/>
    <col min="10505" max="10505" width="7.7109375" style="120" customWidth="1"/>
    <col min="10506" max="10506" width="8.28515625" style="120" customWidth="1"/>
    <col min="10507" max="10507" width="13.140625" style="120" customWidth="1"/>
    <col min="10508" max="10508" width="12.28515625" style="120" customWidth="1"/>
    <col min="10509" max="10509" width="12.140625" style="120" customWidth="1"/>
    <col min="10510" max="10512" width="9.140625" style="120" customWidth="1"/>
    <col min="10513" max="10513" width="10.140625" style="120" bestFit="1" customWidth="1"/>
    <col min="10514" max="10751" width="9.140625" style="120" customWidth="1"/>
    <col min="10752" max="10752" width="4.7109375" style="120"/>
    <col min="10753" max="10753" width="5.28515625" style="120" customWidth="1"/>
    <col min="10754" max="10754" width="31.85546875" style="120" customWidth="1"/>
    <col min="10755" max="10755" width="7.28515625" style="120" customWidth="1"/>
    <col min="10756" max="10756" width="13.7109375" style="120" customWidth="1"/>
    <col min="10757" max="10757" width="6.5703125" style="120" customWidth="1"/>
    <col min="10758" max="10758" width="12.85546875" style="120" customWidth="1"/>
    <col min="10759" max="10759" width="7.140625" style="120" customWidth="1"/>
    <col min="10760" max="10760" width="13.140625" style="120" customWidth="1"/>
    <col min="10761" max="10761" width="7.7109375" style="120" customWidth="1"/>
    <col min="10762" max="10762" width="8.28515625" style="120" customWidth="1"/>
    <col min="10763" max="10763" width="13.140625" style="120" customWidth="1"/>
    <col min="10764" max="10764" width="12.28515625" style="120" customWidth="1"/>
    <col min="10765" max="10765" width="12.140625" style="120" customWidth="1"/>
    <col min="10766" max="10768" width="9.140625" style="120" customWidth="1"/>
    <col min="10769" max="10769" width="10.140625" style="120" bestFit="1" customWidth="1"/>
    <col min="10770" max="11007" width="9.140625" style="120" customWidth="1"/>
    <col min="11008" max="11008" width="4.7109375" style="120"/>
    <col min="11009" max="11009" width="5.28515625" style="120" customWidth="1"/>
    <col min="11010" max="11010" width="31.85546875" style="120" customWidth="1"/>
    <col min="11011" max="11011" width="7.28515625" style="120" customWidth="1"/>
    <col min="11012" max="11012" width="13.7109375" style="120" customWidth="1"/>
    <col min="11013" max="11013" width="6.5703125" style="120" customWidth="1"/>
    <col min="11014" max="11014" width="12.85546875" style="120" customWidth="1"/>
    <col min="11015" max="11015" width="7.140625" style="120" customWidth="1"/>
    <col min="11016" max="11016" width="13.140625" style="120" customWidth="1"/>
    <col min="11017" max="11017" width="7.7109375" style="120" customWidth="1"/>
    <col min="11018" max="11018" width="8.28515625" style="120" customWidth="1"/>
    <col min="11019" max="11019" width="13.140625" style="120" customWidth="1"/>
    <col min="11020" max="11020" width="12.28515625" style="120" customWidth="1"/>
    <col min="11021" max="11021" width="12.140625" style="120" customWidth="1"/>
    <col min="11022" max="11024" width="9.140625" style="120" customWidth="1"/>
    <col min="11025" max="11025" width="10.140625" style="120" bestFit="1" customWidth="1"/>
    <col min="11026" max="11263" width="9.140625" style="120" customWidth="1"/>
    <col min="11264" max="11264" width="4.7109375" style="120"/>
    <col min="11265" max="11265" width="5.28515625" style="120" customWidth="1"/>
    <col min="11266" max="11266" width="31.85546875" style="120" customWidth="1"/>
    <col min="11267" max="11267" width="7.28515625" style="120" customWidth="1"/>
    <col min="11268" max="11268" width="13.7109375" style="120" customWidth="1"/>
    <col min="11269" max="11269" width="6.5703125" style="120" customWidth="1"/>
    <col min="11270" max="11270" width="12.85546875" style="120" customWidth="1"/>
    <col min="11271" max="11271" width="7.140625" style="120" customWidth="1"/>
    <col min="11272" max="11272" width="13.140625" style="120" customWidth="1"/>
    <col min="11273" max="11273" width="7.7109375" style="120" customWidth="1"/>
    <col min="11274" max="11274" width="8.28515625" style="120" customWidth="1"/>
    <col min="11275" max="11275" width="13.140625" style="120" customWidth="1"/>
    <col min="11276" max="11276" width="12.28515625" style="120" customWidth="1"/>
    <col min="11277" max="11277" width="12.140625" style="120" customWidth="1"/>
    <col min="11278" max="11280" width="9.140625" style="120" customWidth="1"/>
    <col min="11281" max="11281" width="10.140625" style="120" bestFit="1" customWidth="1"/>
    <col min="11282" max="11519" width="9.140625" style="120" customWidth="1"/>
    <col min="11520" max="11520" width="4.7109375" style="120"/>
    <col min="11521" max="11521" width="5.28515625" style="120" customWidth="1"/>
    <col min="11522" max="11522" width="31.85546875" style="120" customWidth="1"/>
    <col min="11523" max="11523" width="7.28515625" style="120" customWidth="1"/>
    <col min="11524" max="11524" width="13.7109375" style="120" customWidth="1"/>
    <col min="11525" max="11525" width="6.5703125" style="120" customWidth="1"/>
    <col min="11526" max="11526" width="12.85546875" style="120" customWidth="1"/>
    <col min="11527" max="11527" width="7.140625" style="120" customWidth="1"/>
    <col min="11528" max="11528" width="13.140625" style="120" customWidth="1"/>
    <col min="11529" max="11529" width="7.7109375" style="120" customWidth="1"/>
    <col min="11530" max="11530" width="8.28515625" style="120" customWidth="1"/>
    <col min="11531" max="11531" width="13.140625" style="120" customWidth="1"/>
    <col min="11532" max="11532" width="12.28515625" style="120" customWidth="1"/>
    <col min="11533" max="11533" width="12.140625" style="120" customWidth="1"/>
    <col min="11534" max="11536" width="9.140625" style="120" customWidth="1"/>
    <col min="11537" max="11537" width="10.140625" style="120" bestFit="1" customWidth="1"/>
    <col min="11538" max="11775" width="9.140625" style="120" customWidth="1"/>
    <col min="11776" max="11776" width="4.7109375" style="120"/>
    <col min="11777" max="11777" width="5.28515625" style="120" customWidth="1"/>
    <col min="11778" max="11778" width="31.85546875" style="120" customWidth="1"/>
    <col min="11779" max="11779" width="7.28515625" style="120" customWidth="1"/>
    <col min="11780" max="11780" width="13.7109375" style="120" customWidth="1"/>
    <col min="11781" max="11781" width="6.5703125" style="120" customWidth="1"/>
    <col min="11782" max="11782" width="12.85546875" style="120" customWidth="1"/>
    <col min="11783" max="11783" width="7.140625" style="120" customWidth="1"/>
    <col min="11784" max="11784" width="13.140625" style="120" customWidth="1"/>
    <col min="11785" max="11785" width="7.7109375" style="120" customWidth="1"/>
    <col min="11786" max="11786" width="8.28515625" style="120" customWidth="1"/>
    <col min="11787" max="11787" width="13.140625" style="120" customWidth="1"/>
    <col min="11788" max="11788" width="12.28515625" style="120" customWidth="1"/>
    <col min="11789" max="11789" width="12.140625" style="120" customWidth="1"/>
    <col min="11790" max="11792" width="9.140625" style="120" customWidth="1"/>
    <col min="11793" max="11793" width="10.140625" style="120" bestFit="1" customWidth="1"/>
    <col min="11794" max="12031" width="9.140625" style="120" customWidth="1"/>
    <col min="12032" max="12032" width="4.7109375" style="120"/>
    <col min="12033" max="12033" width="5.28515625" style="120" customWidth="1"/>
    <col min="12034" max="12034" width="31.85546875" style="120" customWidth="1"/>
    <col min="12035" max="12035" width="7.28515625" style="120" customWidth="1"/>
    <col min="12036" max="12036" width="13.7109375" style="120" customWidth="1"/>
    <col min="12037" max="12037" width="6.5703125" style="120" customWidth="1"/>
    <col min="12038" max="12038" width="12.85546875" style="120" customWidth="1"/>
    <col min="12039" max="12039" width="7.140625" style="120" customWidth="1"/>
    <col min="12040" max="12040" width="13.140625" style="120" customWidth="1"/>
    <col min="12041" max="12041" width="7.7109375" style="120" customWidth="1"/>
    <col min="12042" max="12042" width="8.28515625" style="120" customWidth="1"/>
    <col min="12043" max="12043" width="13.140625" style="120" customWidth="1"/>
    <col min="12044" max="12044" width="12.28515625" style="120" customWidth="1"/>
    <col min="12045" max="12045" width="12.140625" style="120" customWidth="1"/>
    <col min="12046" max="12048" width="9.140625" style="120" customWidth="1"/>
    <col min="12049" max="12049" width="10.140625" style="120" bestFit="1" customWidth="1"/>
    <col min="12050" max="12287" width="9.140625" style="120" customWidth="1"/>
    <col min="12288" max="12288" width="4.7109375" style="120"/>
    <col min="12289" max="12289" width="5.28515625" style="120" customWidth="1"/>
    <col min="12290" max="12290" width="31.85546875" style="120" customWidth="1"/>
    <col min="12291" max="12291" width="7.28515625" style="120" customWidth="1"/>
    <col min="12292" max="12292" width="13.7109375" style="120" customWidth="1"/>
    <col min="12293" max="12293" width="6.5703125" style="120" customWidth="1"/>
    <col min="12294" max="12294" width="12.85546875" style="120" customWidth="1"/>
    <col min="12295" max="12295" width="7.140625" style="120" customWidth="1"/>
    <col min="12296" max="12296" width="13.140625" style="120" customWidth="1"/>
    <col min="12297" max="12297" width="7.7109375" style="120" customWidth="1"/>
    <col min="12298" max="12298" width="8.28515625" style="120" customWidth="1"/>
    <col min="12299" max="12299" width="13.140625" style="120" customWidth="1"/>
    <col min="12300" max="12300" width="12.28515625" style="120" customWidth="1"/>
    <col min="12301" max="12301" width="12.140625" style="120" customWidth="1"/>
    <col min="12302" max="12304" width="9.140625" style="120" customWidth="1"/>
    <col min="12305" max="12305" width="10.140625" style="120" bestFit="1" customWidth="1"/>
    <col min="12306" max="12543" width="9.140625" style="120" customWidth="1"/>
    <col min="12544" max="12544" width="4.7109375" style="120"/>
    <col min="12545" max="12545" width="5.28515625" style="120" customWidth="1"/>
    <col min="12546" max="12546" width="31.85546875" style="120" customWidth="1"/>
    <col min="12547" max="12547" width="7.28515625" style="120" customWidth="1"/>
    <col min="12548" max="12548" width="13.7109375" style="120" customWidth="1"/>
    <col min="12549" max="12549" width="6.5703125" style="120" customWidth="1"/>
    <col min="12550" max="12550" width="12.85546875" style="120" customWidth="1"/>
    <col min="12551" max="12551" width="7.140625" style="120" customWidth="1"/>
    <col min="12552" max="12552" width="13.140625" style="120" customWidth="1"/>
    <col min="12553" max="12553" width="7.7109375" style="120" customWidth="1"/>
    <col min="12554" max="12554" width="8.28515625" style="120" customWidth="1"/>
    <col min="12555" max="12555" width="13.140625" style="120" customWidth="1"/>
    <col min="12556" max="12556" width="12.28515625" style="120" customWidth="1"/>
    <col min="12557" max="12557" width="12.140625" style="120" customWidth="1"/>
    <col min="12558" max="12560" width="9.140625" style="120" customWidth="1"/>
    <col min="12561" max="12561" width="10.140625" style="120" bestFit="1" customWidth="1"/>
    <col min="12562" max="12799" width="9.140625" style="120" customWidth="1"/>
    <col min="12800" max="12800" width="4.7109375" style="120"/>
    <col min="12801" max="12801" width="5.28515625" style="120" customWidth="1"/>
    <col min="12802" max="12802" width="31.85546875" style="120" customWidth="1"/>
    <col min="12803" max="12803" width="7.28515625" style="120" customWidth="1"/>
    <col min="12804" max="12804" width="13.7109375" style="120" customWidth="1"/>
    <col min="12805" max="12805" width="6.5703125" style="120" customWidth="1"/>
    <col min="12806" max="12806" width="12.85546875" style="120" customWidth="1"/>
    <col min="12807" max="12807" width="7.140625" style="120" customWidth="1"/>
    <col min="12808" max="12808" width="13.140625" style="120" customWidth="1"/>
    <col min="12809" max="12809" width="7.7109375" style="120" customWidth="1"/>
    <col min="12810" max="12810" width="8.28515625" style="120" customWidth="1"/>
    <col min="12811" max="12811" width="13.140625" style="120" customWidth="1"/>
    <col min="12812" max="12812" width="12.28515625" style="120" customWidth="1"/>
    <col min="12813" max="12813" width="12.140625" style="120" customWidth="1"/>
    <col min="12814" max="12816" width="9.140625" style="120" customWidth="1"/>
    <col min="12817" max="12817" width="10.140625" style="120" bestFit="1" customWidth="1"/>
    <col min="12818" max="13055" width="9.140625" style="120" customWidth="1"/>
    <col min="13056" max="13056" width="4.7109375" style="120"/>
    <col min="13057" max="13057" width="5.28515625" style="120" customWidth="1"/>
    <col min="13058" max="13058" width="31.85546875" style="120" customWidth="1"/>
    <col min="13059" max="13059" width="7.28515625" style="120" customWidth="1"/>
    <col min="13060" max="13060" width="13.7109375" style="120" customWidth="1"/>
    <col min="13061" max="13061" width="6.5703125" style="120" customWidth="1"/>
    <col min="13062" max="13062" width="12.85546875" style="120" customWidth="1"/>
    <col min="13063" max="13063" width="7.140625" style="120" customWidth="1"/>
    <col min="13064" max="13064" width="13.140625" style="120" customWidth="1"/>
    <col min="13065" max="13065" width="7.7109375" style="120" customWidth="1"/>
    <col min="13066" max="13066" width="8.28515625" style="120" customWidth="1"/>
    <col min="13067" max="13067" width="13.140625" style="120" customWidth="1"/>
    <col min="13068" max="13068" width="12.28515625" style="120" customWidth="1"/>
    <col min="13069" max="13069" width="12.140625" style="120" customWidth="1"/>
    <col min="13070" max="13072" width="9.140625" style="120" customWidth="1"/>
    <col min="13073" max="13073" width="10.140625" style="120" bestFit="1" customWidth="1"/>
    <col min="13074" max="13311" width="9.140625" style="120" customWidth="1"/>
    <col min="13312" max="13312" width="4.7109375" style="120"/>
    <col min="13313" max="13313" width="5.28515625" style="120" customWidth="1"/>
    <col min="13314" max="13314" width="31.85546875" style="120" customWidth="1"/>
    <col min="13315" max="13315" width="7.28515625" style="120" customWidth="1"/>
    <col min="13316" max="13316" width="13.7109375" style="120" customWidth="1"/>
    <col min="13317" max="13317" width="6.5703125" style="120" customWidth="1"/>
    <col min="13318" max="13318" width="12.85546875" style="120" customWidth="1"/>
    <col min="13319" max="13319" width="7.140625" style="120" customWidth="1"/>
    <col min="13320" max="13320" width="13.140625" style="120" customWidth="1"/>
    <col min="13321" max="13321" width="7.7109375" style="120" customWidth="1"/>
    <col min="13322" max="13322" width="8.28515625" style="120" customWidth="1"/>
    <col min="13323" max="13323" width="13.140625" style="120" customWidth="1"/>
    <col min="13324" max="13324" width="12.28515625" style="120" customWidth="1"/>
    <col min="13325" max="13325" width="12.140625" style="120" customWidth="1"/>
    <col min="13326" max="13328" width="9.140625" style="120" customWidth="1"/>
    <col min="13329" max="13329" width="10.140625" style="120" bestFit="1" customWidth="1"/>
    <col min="13330" max="13567" width="9.140625" style="120" customWidth="1"/>
    <col min="13568" max="13568" width="4.7109375" style="120"/>
    <col min="13569" max="13569" width="5.28515625" style="120" customWidth="1"/>
    <col min="13570" max="13570" width="31.85546875" style="120" customWidth="1"/>
    <col min="13571" max="13571" width="7.28515625" style="120" customWidth="1"/>
    <col min="13572" max="13572" width="13.7109375" style="120" customWidth="1"/>
    <col min="13573" max="13573" width="6.5703125" style="120" customWidth="1"/>
    <col min="13574" max="13574" width="12.85546875" style="120" customWidth="1"/>
    <col min="13575" max="13575" width="7.140625" style="120" customWidth="1"/>
    <col min="13576" max="13576" width="13.140625" style="120" customWidth="1"/>
    <col min="13577" max="13577" width="7.7109375" style="120" customWidth="1"/>
    <col min="13578" max="13578" width="8.28515625" style="120" customWidth="1"/>
    <col min="13579" max="13579" width="13.140625" style="120" customWidth="1"/>
    <col min="13580" max="13580" width="12.28515625" style="120" customWidth="1"/>
    <col min="13581" max="13581" width="12.140625" style="120" customWidth="1"/>
    <col min="13582" max="13584" width="9.140625" style="120" customWidth="1"/>
    <col min="13585" max="13585" width="10.140625" style="120" bestFit="1" customWidth="1"/>
    <col min="13586" max="13823" width="9.140625" style="120" customWidth="1"/>
    <col min="13824" max="13824" width="4.7109375" style="120"/>
    <col min="13825" max="13825" width="5.28515625" style="120" customWidth="1"/>
    <col min="13826" max="13826" width="31.85546875" style="120" customWidth="1"/>
    <col min="13827" max="13827" width="7.28515625" style="120" customWidth="1"/>
    <col min="13828" max="13828" width="13.7109375" style="120" customWidth="1"/>
    <col min="13829" max="13829" width="6.5703125" style="120" customWidth="1"/>
    <col min="13830" max="13830" width="12.85546875" style="120" customWidth="1"/>
    <col min="13831" max="13831" width="7.140625" style="120" customWidth="1"/>
    <col min="13832" max="13832" width="13.140625" style="120" customWidth="1"/>
    <col min="13833" max="13833" width="7.7109375" style="120" customWidth="1"/>
    <col min="13834" max="13834" width="8.28515625" style="120" customWidth="1"/>
    <col min="13835" max="13835" width="13.140625" style="120" customWidth="1"/>
    <col min="13836" max="13836" width="12.28515625" style="120" customWidth="1"/>
    <col min="13837" max="13837" width="12.140625" style="120" customWidth="1"/>
    <col min="13838" max="13840" width="9.140625" style="120" customWidth="1"/>
    <col min="13841" max="13841" width="10.140625" style="120" bestFit="1" customWidth="1"/>
    <col min="13842" max="14079" width="9.140625" style="120" customWidth="1"/>
    <col min="14080" max="14080" width="4.7109375" style="120"/>
    <col min="14081" max="14081" width="5.28515625" style="120" customWidth="1"/>
    <col min="14082" max="14082" width="31.85546875" style="120" customWidth="1"/>
    <col min="14083" max="14083" width="7.28515625" style="120" customWidth="1"/>
    <col min="14084" max="14084" width="13.7109375" style="120" customWidth="1"/>
    <col min="14085" max="14085" width="6.5703125" style="120" customWidth="1"/>
    <col min="14086" max="14086" width="12.85546875" style="120" customWidth="1"/>
    <col min="14087" max="14087" width="7.140625" style="120" customWidth="1"/>
    <col min="14088" max="14088" width="13.140625" style="120" customWidth="1"/>
    <col min="14089" max="14089" width="7.7109375" style="120" customWidth="1"/>
    <col min="14090" max="14090" width="8.28515625" style="120" customWidth="1"/>
    <col min="14091" max="14091" width="13.140625" style="120" customWidth="1"/>
    <col min="14092" max="14092" width="12.28515625" style="120" customWidth="1"/>
    <col min="14093" max="14093" width="12.140625" style="120" customWidth="1"/>
    <col min="14094" max="14096" width="9.140625" style="120" customWidth="1"/>
    <col min="14097" max="14097" width="10.140625" style="120" bestFit="1" customWidth="1"/>
    <col min="14098" max="14335" width="9.140625" style="120" customWidth="1"/>
    <col min="14336" max="14336" width="4.7109375" style="120"/>
    <col min="14337" max="14337" width="5.28515625" style="120" customWidth="1"/>
    <col min="14338" max="14338" width="31.85546875" style="120" customWidth="1"/>
    <col min="14339" max="14339" width="7.28515625" style="120" customWidth="1"/>
    <col min="14340" max="14340" width="13.7109375" style="120" customWidth="1"/>
    <col min="14341" max="14341" width="6.5703125" style="120" customWidth="1"/>
    <col min="14342" max="14342" width="12.85546875" style="120" customWidth="1"/>
    <col min="14343" max="14343" width="7.140625" style="120" customWidth="1"/>
    <col min="14344" max="14344" width="13.140625" style="120" customWidth="1"/>
    <col min="14345" max="14345" width="7.7109375" style="120" customWidth="1"/>
    <col min="14346" max="14346" width="8.28515625" style="120" customWidth="1"/>
    <col min="14347" max="14347" width="13.140625" style="120" customWidth="1"/>
    <col min="14348" max="14348" width="12.28515625" style="120" customWidth="1"/>
    <col min="14349" max="14349" width="12.140625" style="120" customWidth="1"/>
    <col min="14350" max="14352" width="9.140625" style="120" customWidth="1"/>
    <col min="14353" max="14353" width="10.140625" style="120" bestFit="1" customWidth="1"/>
    <col min="14354" max="14591" width="9.140625" style="120" customWidth="1"/>
    <col min="14592" max="14592" width="4.7109375" style="120"/>
    <col min="14593" max="14593" width="5.28515625" style="120" customWidth="1"/>
    <col min="14594" max="14594" width="31.85546875" style="120" customWidth="1"/>
    <col min="14595" max="14595" width="7.28515625" style="120" customWidth="1"/>
    <col min="14596" max="14596" width="13.7109375" style="120" customWidth="1"/>
    <col min="14597" max="14597" width="6.5703125" style="120" customWidth="1"/>
    <col min="14598" max="14598" width="12.85546875" style="120" customWidth="1"/>
    <col min="14599" max="14599" width="7.140625" style="120" customWidth="1"/>
    <col min="14600" max="14600" width="13.140625" style="120" customWidth="1"/>
    <col min="14601" max="14601" width="7.7109375" style="120" customWidth="1"/>
    <col min="14602" max="14602" width="8.28515625" style="120" customWidth="1"/>
    <col min="14603" max="14603" width="13.140625" style="120" customWidth="1"/>
    <col min="14604" max="14604" width="12.28515625" style="120" customWidth="1"/>
    <col min="14605" max="14605" width="12.140625" style="120" customWidth="1"/>
    <col min="14606" max="14608" width="9.140625" style="120" customWidth="1"/>
    <col min="14609" max="14609" width="10.140625" style="120" bestFit="1" customWidth="1"/>
    <col min="14610" max="14847" width="9.140625" style="120" customWidth="1"/>
    <col min="14848" max="14848" width="4.7109375" style="120"/>
    <col min="14849" max="14849" width="5.28515625" style="120" customWidth="1"/>
    <col min="14850" max="14850" width="31.85546875" style="120" customWidth="1"/>
    <col min="14851" max="14851" width="7.28515625" style="120" customWidth="1"/>
    <col min="14852" max="14852" width="13.7109375" style="120" customWidth="1"/>
    <col min="14853" max="14853" width="6.5703125" style="120" customWidth="1"/>
    <col min="14854" max="14854" width="12.85546875" style="120" customWidth="1"/>
    <col min="14855" max="14855" width="7.140625" style="120" customWidth="1"/>
    <col min="14856" max="14856" width="13.140625" style="120" customWidth="1"/>
    <col min="14857" max="14857" width="7.7109375" style="120" customWidth="1"/>
    <col min="14858" max="14858" width="8.28515625" style="120" customWidth="1"/>
    <col min="14859" max="14859" width="13.140625" style="120" customWidth="1"/>
    <col min="14860" max="14860" width="12.28515625" style="120" customWidth="1"/>
    <col min="14861" max="14861" width="12.140625" style="120" customWidth="1"/>
    <col min="14862" max="14864" width="9.140625" style="120" customWidth="1"/>
    <col min="14865" max="14865" width="10.140625" style="120" bestFit="1" customWidth="1"/>
    <col min="14866" max="15103" width="9.140625" style="120" customWidth="1"/>
    <col min="15104" max="15104" width="4.7109375" style="120"/>
    <col min="15105" max="15105" width="5.28515625" style="120" customWidth="1"/>
    <col min="15106" max="15106" width="31.85546875" style="120" customWidth="1"/>
    <col min="15107" max="15107" width="7.28515625" style="120" customWidth="1"/>
    <col min="15108" max="15108" width="13.7109375" style="120" customWidth="1"/>
    <col min="15109" max="15109" width="6.5703125" style="120" customWidth="1"/>
    <col min="15110" max="15110" width="12.85546875" style="120" customWidth="1"/>
    <col min="15111" max="15111" width="7.140625" style="120" customWidth="1"/>
    <col min="15112" max="15112" width="13.140625" style="120" customWidth="1"/>
    <col min="15113" max="15113" width="7.7109375" style="120" customWidth="1"/>
    <col min="15114" max="15114" width="8.28515625" style="120" customWidth="1"/>
    <col min="15115" max="15115" width="13.140625" style="120" customWidth="1"/>
    <col min="15116" max="15116" width="12.28515625" style="120" customWidth="1"/>
    <col min="15117" max="15117" width="12.140625" style="120" customWidth="1"/>
    <col min="15118" max="15120" width="9.140625" style="120" customWidth="1"/>
    <col min="15121" max="15121" width="10.140625" style="120" bestFit="1" customWidth="1"/>
    <col min="15122" max="15359" width="9.140625" style="120" customWidth="1"/>
    <col min="15360" max="15360" width="4.7109375" style="120"/>
    <col min="15361" max="15361" width="5.28515625" style="120" customWidth="1"/>
    <col min="15362" max="15362" width="31.85546875" style="120" customWidth="1"/>
    <col min="15363" max="15363" width="7.28515625" style="120" customWidth="1"/>
    <col min="15364" max="15364" width="13.7109375" style="120" customWidth="1"/>
    <col min="15365" max="15365" width="6.5703125" style="120" customWidth="1"/>
    <col min="15366" max="15366" width="12.85546875" style="120" customWidth="1"/>
    <col min="15367" max="15367" width="7.140625" style="120" customWidth="1"/>
    <col min="15368" max="15368" width="13.140625" style="120" customWidth="1"/>
    <col min="15369" max="15369" width="7.7109375" style="120" customWidth="1"/>
    <col min="15370" max="15370" width="8.28515625" style="120" customWidth="1"/>
    <col min="15371" max="15371" width="13.140625" style="120" customWidth="1"/>
    <col min="15372" max="15372" width="12.28515625" style="120" customWidth="1"/>
    <col min="15373" max="15373" width="12.140625" style="120" customWidth="1"/>
    <col min="15374" max="15376" width="9.140625" style="120" customWidth="1"/>
    <col min="15377" max="15377" width="10.140625" style="120" bestFit="1" customWidth="1"/>
    <col min="15378" max="15615" width="9.140625" style="120" customWidth="1"/>
    <col min="15616" max="15616" width="4.7109375" style="120"/>
    <col min="15617" max="15617" width="5.28515625" style="120" customWidth="1"/>
    <col min="15618" max="15618" width="31.85546875" style="120" customWidth="1"/>
    <col min="15619" max="15619" width="7.28515625" style="120" customWidth="1"/>
    <col min="15620" max="15620" width="13.7109375" style="120" customWidth="1"/>
    <col min="15621" max="15621" width="6.5703125" style="120" customWidth="1"/>
    <col min="15622" max="15622" width="12.85546875" style="120" customWidth="1"/>
    <col min="15623" max="15623" width="7.140625" style="120" customWidth="1"/>
    <col min="15624" max="15624" width="13.140625" style="120" customWidth="1"/>
    <col min="15625" max="15625" width="7.7109375" style="120" customWidth="1"/>
    <col min="15626" max="15626" width="8.28515625" style="120" customWidth="1"/>
    <col min="15627" max="15627" width="13.140625" style="120" customWidth="1"/>
    <col min="15628" max="15628" width="12.28515625" style="120" customWidth="1"/>
    <col min="15629" max="15629" width="12.140625" style="120" customWidth="1"/>
    <col min="15630" max="15632" width="9.140625" style="120" customWidth="1"/>
    <col min="15633" max="15633" width="10.140625" style="120" bestFit="1" customWidth="1"/>
    <col min="15634" max="15871" width="9.140625" style="120" customWidth="1"/>
    <col min="15872" max="15872" width="4.7109375" style="120"/>
    <col min="15873" max="15873" width="5.28515625" style="120" customWidth="1"/>
    <col min="15874" max="15874" width="31.85546875" style="120" customWidth="1"/>
    <col min="15875" max="15875" width="7.28515625" style="120" customWidth="1"/>
    <col min="15876" max="15876" width="13.7109375" style="120" customWidth="1"/>
    <col min="15877" max="15877" width="6.5703125" style="120" customWidth="1"/>
    <col min="15878" max="15878" width="12.85546875" style="120" customWidth="1"/>
    <col min="15879" max="15879" width="7.140625" style="120" customWidth="1"/>
    <col min="15880" max="15880" width="13.140625" style="120" customWidth="1"/>
    <col min="15881" max="15881" width="7.7109375" style="120" customWidth="1"/>
    <col min="15882" max="15882" width="8.28515625" style="120" customWidth="1"/>
    <col min="15883" max="15883" width="13.140625" style="120" customWidth="1"/>
    <col min="15884" max="15884" width="12.28515625" style="120" customWidth="1"/>
    <col min="15885" max="15885" width="12.140625" style="120" customWidth="1"/>
    <col min="15886" max="15888" width="9.140625" style="120" customWidth="1"/>
    <col min="15889" max="15889" width="10.140625" style="120" bestFit="1" customWidth="1"/>
    <col min="15890" max="16127" width="9.140625" style="120" customWidth="1"/>
    <col min="16128" max="16128" width="4.7109375" style="120"/>
    <col min="16129" max="16129" width="5.28515625" style="120" customWidth="1"/>
    <col min="16130" max="16130" width="31.85546875" style="120" customWidth="1"/>
    <col min="16131" max="16131" width="7.28515625" style="120" customWidth="1"/>
    <col min="16132" max="16132" width="13.7109375" style="120" customWidth="1"/>
    <col min="16133" max="16133" width="6.5703125" style="120" customWidth="1"/>
    <col min="16134" max="16134" width="12.85546875" style="120" customWidth="1"/>
    <col min="16135" max="16135" width="7.140625" style="120" customWidth="1"/>
    <col min="16136" max="16136" width="13.140625" style="120" customWidth="1"/>
    <col min="16137" max="16137" width="7.7109375" style="120" customWidth="1"/>
    <col min="16138" max="16138" width="8.28515625" style="120" customWidth="1"/>
    <col min="16139" max="16139" width="13.140625" style="120" customWidth="1"/>
    <col min="16140" max="16140" width="12.28515625" style="120" customWidth="1"/>
    <col min="16141" max="16141" width="12.140625" style="120" customWidth="1"/>
    <col min="16142" max="16144" width="9.140625" style="120" customWidth="1"/>
    <col min="16145" max="16145" width="10.140625" style="120" bestFit="1" customWidth="1"/>
    <col min="16146" max="16383" width="9.140625" style="120" customWidth="1"/>
    <col min="16384" max="16384" width="4.7109375" style="120"/>
  </cols>
  <sheetData>
    <row r="1" spans="1:13" s="81" customFormat="1" x14ac:dyDescent="0.2">
      <c r="A1" s="78"/>
      <c r="B1" s="79"/>
      <c r="C1" s="78"/>
      <c r="D1" s="80"/>
      <c r="E1" s="78"/>
      <c r="F1" s="80"/>
      <c r="G1" s="78"/>
      <c r="H1" s="80"/>
      <c r="I1" s="78"/>
      <c r="J1" s="78"/>
      <c r="K1" s="80"/>
      <c r="L1" s="759" t="s">
        <v>412</v>
      </c>
      <c r="M1" s="759"/>
    </row>
    <row r="2" spans="1:13" s="81" customFormat="1" ht="15.75" customHeight="1" x14ac:dyDescent="0.2">
      <c r="A2" s="798" t="s">
        <v>413</v>
      </c>
      <c r="B2" s="798"/>
      <c r="C2" s="798"/>
      <c r="D2" s="798"/>
      <c r="E2" s="798"/>
      <c r="F2" s="798"/>
      <c r="G2" s="798"/>
      <c r="H2" s="798"/>
      <c r="I2" s="798"/>
      <c r="J2" s="798"/>
      <c r="K2" s="798"/>
      <c r="L2" s="798"/>
      <c r="M2" s="798"/>
    </row>
    <row r="3" spans="1:13" s="81" customFormat="1" ht="15.75" customHeight="1" x14ac:dyDescent="0.2">
      <c r="A3" s="798" t="s">
        <v>706</v>
      </c>
      <c r="B3" s="798"/>
      <c r="C3" s="798"/>
      <c r="D3" s="798"/>
      <c r="E3" s="798"/>
      <c r="F3" s="798"/>
      <c r="G3" s="798"/>
      <c r="H3" s="798"/>
      <c r="I3" s="798"/>
      <c r="J3" s="798"/>
      <c r="K3" s="798"/>
      <c r="L3" s="798"/>
      <c r="M3" s="798"/>
    </row>
    <row r="4" spans="1:13" s="81" customFormat="1" ht="16.5" thickBot="1" x14ac:dyDescent="0.25">
      <c r="A4" s="82"/>
      <c r="B4" s="351"/>
      <c r="C4" s="351"/>
      <c r="D4" s="351"/>
      <c r="E4" s="351"/>
      <c r="F4" s="351"/>
      <c r="G4" s="351"/>
      <c r="H4" s="351"/>
      <c r="I4" s="82"/>
      <c r="J4" s="351"/>
      <c r="K4" s="351"/>
      <c r="L4" s="351"/>
      <c r="M4" s="83"/>
    </row>
    <row r="5" spans="1:13" s="81" customFormat="1" ht="30.75" customHeight="1" x14ac:dyDescent="0.2">
      <c r="A5" s="818" t="s">
        <v>2</v>
      </c>
      <c r="B5" s="820" t="s">
        <v>3</v>
      </c>
      <c r="C5" s="822" t="s">
        <v>4</v>
      </c>
      <c r="D5" s="823"/>
      <c r="E5" s="824" t="s">
        <v>5</v>
      </c>
      <c r="F5" s="823"/>
      <c r="G5" s="822" t="s">
        <v>6</v>
      </c>
      <c r="H5" s="823"/>
      <c r="I5" s="825" t="s">
        <v>7</v>
      </c>
      <c r="J5" s="827" t="s">
        <v>8</v>
      </c>
      <c r="K5" s="812" t="s">
        <v>9</v>
      </c>
      <c r="L5" s="812" t="s">
        <v>10</v>
      </c>
      <c r="M5" s="814" t="s">
        <v>11</v>
      </c>
    </row>
    <row r="6" spans="1:13" s="81" customFormat="1" ht="27.75" customHeight="1" thickBot="1" x14ac:dyDescent="0.25">
      <c r="A6" s="819"/>
      <c r="B6" s="821"/>
      <c r="C6" s="355" t="s">
        <v>12</v>
      </c>
      <c r="D6" s="356" t="s">
        <v>13</v>
      </c>
      <c r="E6" s="355" t="s">
        <v>12</v>
      </c>
      <c r="F6" s="356" t="s">
        <v>13</v>
      </c>
      <c r="G6" s="355" t="s">
        <v>12</v>
      </c>
      <c r="H6" s="356" t="s">
        <v>13</v>
      </c>
      <c r="I6" s="826"/>
      <c r="J6" s="828"/>
      <c r="K6" s="813"/>
      <c r="L6" s="813"/>
      <c r="M6" s="815"/>
    </row>
    <row r="7" spans="1:13" s="113" customFormat="1" ht="24" customHeight="1" x14ac:dyDescent="0.25">
      <c r="A7" s="348">
        <v>1</v>
      </c>
      <c r="B7" s="49">
        <v>2</v>
      </c>
      <c r="C7" s="49">
        <v>3</v>
      </c>
      <c r="D7" s="49">
        <v>4</v>
      </c>
      <c r="E7" s="49">
        <v>5</v>
      </c>
      <c r="F7" s="49">
        <v>6</v>
      </c>
      <c r="G7" s="49">
        <v>7</v>
      </c>
      <c r="H7" s="49">
        <v>8</v>
      </c>
      <c r="I7" s="84">
        <v>9</v>
      </c>
      <c r="J7" s="84" t="s">
        <v>14</v>
      </c>
      <c r="K7" s="84" t="s">
        <v>15</v>
      </c>
      <c r="L7" s="84">
        <v>12</v>
      </c>
      <c r="M7" s="354">
        <v>13</v>
      </c>
    </row>
    <row r="8" spans="1:13" s="114" customFormat="1" ht="12" x14ac:dyDescent="0.2">
      <c r="A8" s="498" t="s">
        <v>36</v>
      </c>
      <c r="B8" s="496" t="s">
        <v>37</v>
      </c>
      <c r="C8" s="50">
        <v>2</v>
      </c>
      <c r="D8" s="51">
        <v>100000</v>
      </c>
      <c r="E8" s="50"/>
      <c r="F8" s="50"/>
      <c r="G8" s="50"/>
      <c r="H8" s="50"/>
      <c r="I8" s="50">
        <v>0</v>
      </c>
      <c r="J8" s="50">
        <v>2</v>
      </c>
      <c r="K8" s="51">
        <v>100000</v>
      </c>
      <c r="L8" s="51">
        <v>1.0073989852707143E-2</v>
      </c>
      <c r="M8" s="51">
        <v>0.3656307129798903</v>
      </c>
    </row>
    <row r="9" spans="1:13" s="114" customFormat="1" ht="12" x14ac:dyDescent="0.2">
      <c r="A9" s="499" t="s">
        <v>40</v>
      </c>
      <c r="B9" s="497" t="s">
        <v>41</v>
      </c>
      <c r="C9" s="53">
        <v>1</v>
      </c>
      <c r="D9" s="54">
        <v>20790</v>
      </c>
      <c r="E9" s="53"/>
      <c r="F9" s="53"/>
      <c r="G9" s="53"/>
      <c r="H9" s="53"/>
      <c r="I9" s="53">
        <v>0</v>
      </c>
      <c r="J9" s="53">
        <v>1</v>
      </c>
      <c r="K9" s="54">
        <v>20790</v>
      </c>
      <c r="L9" s="54">
        <v>2.0943824903778148E-3</v>
      </c>
      <c r="M9" s="54">
        <v>0.18281535648994515</v>
      </c>
    </row>
    <row r="10" spans="1:13" s="114" customFormat="1" ht="12" x14ac:dyDescent="0.2">
      <c r="A10" s="498" t="s">
        <v>357</v>
      </c>
      <c r="B10" s="496" t="s">
        <v>358</v>
      </c>
      <c r="C10" s="50">
        <v>4</v>
      </c>
      <c r="D10" s="51">
        <v>74575</v>
      </c>
      <c r="E10" s="50"/>
      <c r="F10" s="50"/>
      <c r="G10" s="50"/>
      <c r="H10" s="50"/>
      <c r="I10" s="50">
        <v>0</v>
      </c>
      <c r="J10" s="50">
        <v>4</v>
      </c>
      <c r="K10" s="51">
        <v>74575</v>
      </c>
      <c r="L10" s="51">
        <v>7.512677932656352E-3</v>
      </c>
      <c r="M10" s="51">
        <v>0.73126142595978061</v>
      </c>
    </row>
    <row r="11" spans="1:13" s="114" customFormat="1" ht="12" x14ac:dyDescent="0.2">
      <c r="A11" s="499" t="s">
        <v>642</v>
      </c>
      <c r="B11" s="497" t="s">
        <v>643</v>
      </c>
      <c r="C11" s="53">
        <v>40</v>
      </c>
      <c r="D11" s="54">
        <v>24789390</v>
      </c>
      <c r="E11" s="53"/>
      <c r="F11" s="53"/>
      <c r="G11" s="53"/>
      <c r="H11" s="53"/>
      <c r="I11" s="53">
        <v>0</v>
      </c>
      <c r="J11" s="53">
        <v>40</v>
      </c>
      <c r="K11" s="54">
        <v>24789390</v>
      </c>
      <c r="L11" s="54">
        <v>2.4972806331479993</v>
      </c>
      <c r="M11" s="54">
        <v>7.3126142595978063</v>
      </c>
    </row>
    <row r="12" spans="1:13" s="114" customFormat="1" ht="22.5" x14ac:dyDescent="0.2">
      <c r="A12" s="498" t="s">
        <v>62</v>
      </c>
      <c r="B12" s="496" t="s">
        <v>63</v>
      </c>
      <c r="C12" s="50">
        <v>14</v>
      </c>
      <c r="D12" s="51">
        <v>1943316</v>
      </c>
      <c r="E12" s="50"/>
      <c r="F12" s="50"/>
      <c r="G12" s="50"/>
      <c r="H12" s="50"/>
      <c r="I12" s="50">
        <v>0</v>
      </c>
      <c r="J12" s="50">
        <v>14</v>
      </c>
      <c r="K12" s="51">
        <v>1943316</v>
      </c>
      <c r="L12" s="51">
        <v>0.19576945664603435</v>
      </c>
      <c r="M12" s="51">
        <v>2.5594149908592323</v>
      </c>
    </row>
    <row r="13" spans="1:13" s="114" customFormat="1" ht="33.75" x14ac:dyDescent="0.2">
      <c r="A13" s="499" t="s">
        <v>64</v>
      </c>
      <c r="B13" s="497" t="s">
        <v>65</v>
      </c>
      <c r="C13" s="53">
        <v>2</v>
      </c>
      <c r="D13" s="54">
        <v>305000</v>
      </c>
      <c r="E13" s="53"/>
      <c r="F13" s="53"/>
      <c r="G13" s="53"/>
      <c r="H13" s="53"/>
      <c r="I13" s="53">
        <v>0</v>
      </c>
      <c r="J13" s="53">
        <v>2</v>
      </c>
      <c r="K13" s="54">
        <v>305000</v>
      </c>
      <c r="L13" s="54">
        <v>3.0725669050756785E-2</v>
      </c>
      <c r="M13" s="54">
        <v>0.3656307129798903</v>
      </c>
    </row>
    <row r="14" spans="1:13" s="114" customFormat="1" ht="12" x14ac:dyDescent="0.2">
      <c r="A14" s="498" t="s">
        <v>68</v>
      </c>
      <c r="B14" s="496" t="s">
        <v>69</v>
      </c>
      <c r="C14" s="50">
        <v>1</v>
      </c>
      <c r="D14" s="51">
        <v>172647.47</v>
      </c>
      <c r="E14" s="50"/>
      <c r="F14" s="50"/>
      <c r="G14" s="50"/>
      <c r="H14" s="50"/>
      <c r="I14" s="50">
        <v>0</v>
      </c>
      <c r="J14" s="50">
        <v>1</v>
      </c>
      <c r="K14" s="51">
        <v>172647.47</v>
      </c>
      <c r="L14" s="51">
        <v>1.739248860875561E-2</v>
      </c>
      <c r="M14" s="51">
        <v>0.18281535648994515</v>
      </c>
    </row>
    <row r="15" spans="1:13" s="114" customFormat="1" ht="12" x14ac:dyDescent="0.2">
      <c r="A15" s="499" t="s">
        <v>404</v>
      </c>
      <c r="B15" s="497" t="s">
        <v>405</v>
      </c>
      <c r="C15" s="53">
        <v>2</v>
      </c>
      <c r="D15" s="54">
        <v>35032000</v>
      </c>
      <c r="E15" s="53"/>
      <c r="F15" s="53"/>
      <c r="G15" s="53">
        <v>1</v>
      </c>
      <c r="H15" s="53">
        <v>-3222800</v>
      </c>
      <c r="I15" s="53">
        <v>0</v>
      </c>
      <c r="J15" s="53">
        <v>3</v>
      </c>
      <c r="K15" s="54">
        <v>31809200</v>
      </c>
      <c r="L15" s="54">
        <v>3.2044555802273207</v>
      </c>
      <c r="M15" s="54">
        <v>0.54844606946983543</v>
      </c>
    </row>
    <row r="16" spans="1:13" s="114" customFormat="1" ht="12" x14ac:dyDescent="0.2">
      <c r="A16" s="498" t="s">
        <v>84</v>
      </c>
      <c r="B16" s="496" t="s">
        <v>85</v>
      </c>
      <c r="C16" s="50">
        <v>1</v>
      </c>
      <c r="D16" s="51">
        <v>122544.13</v>
      </c>
      <c r="E16" s="50"/>
      <c r="F16" s="50"/>
      <c r="G16" s="50"/>
      <c r="H16" s="50"/>
      <c r="I16" s="50">
        <v>0</v>
      </c>
      <c r="J16" s="50">
        <v>1</v>
      </c>
      <c r="K16" s="51">
        <v>122544.13</v>
      </c>
      <c r="L16" s="51">
        <v>1.234508322128825E-2</v>
      </c>
      <c r="M16" s="51">
        <v>0.18281535648994515</v>
      </c>
    </row>
    <row r="17" spans="1:13" s="114" customFormat="1" ht="22.5" x14ac:dyDescent="0.2">
      <c r="A17" s="499" t="s">
        <v>571</v>
      </c>
      <c r="B17" s="497" t="s">
        <v>572</v>
      </c>
      <c r="C17" s="53">
        <v>1</v>
      </c>
      <c r="D17" s="54">
        <v>291609</v>
      </c>
      <c r="E17" s="53"/>
      <c r="F17" s="53"/>
      <c r="G17" s="53"/>
      <c r="H17" s="53"/>
      <c r="I17" s="53">
        <v>0</v>
      </c>
      <c r="J17" s="53">
        <v>1</v>
      </c>
      <c r="K17" s="54">
        <v>291609</v>
      </c>
      <c r="L17" s="54">
        <v>2.9376661069580774E-2</v>
      </c>
      <c r="M17" s="54">
        <v>0.18281535648994515</v>
      </c>
    </row>
    <row r="18" spans="1:13" s="114" customFormat="1" ht="12" x14ac:dyDescent="0.2">
      <c r="A18" s="498" t="s">
        <v>359</v>
      </c>
      <c r="B18" s="496" t="s">
        <v>360</v>
      </c>
      <c r="C18" s="50">
        <v>4</v>
      </c>
      <c r="D18" s="51">
        <v>259656</v>
      </c>
      <c r="E18" s="50"/>
      <c r="F18" s="50"/>
      <c r="G18" s="50"/>
      <c r="H18" s="50"/>
      <c r="I18" s="50">
        <v>0</v>
      </c>
      <c r="J18" s="50">
        <v>4</v>
      </c>
      <c r="K18" s="51">
        <v>259656</v>
      </c>
      <c r="L18" s="51">
        <v>2.615771909194526E-2</v>
      </c>
      <c r="M18" s="51">
        <v>0.73126142595978061</v>
      </c>
    </row>
    <row r="19" spans="1:13" s="114" customFormat="1" ht="12" x14ac:dyDescent="0.2">
      <c r="A19" s="499" t="s">
        <v>565</v>
      </c>
      <c r="B19" s="497" t="s">
        <v>566</v>
      </c>
      <c r="C19" s="53">
        <v>1</v>
      </c>
      <c r="D19" s="54">
        <v>83424</v>
      </c>
      <c r="E19" s="53"/>
      <c r="F19" s="53"/>
      <c r="G19" s="53"/>
      <c r="H19" s="53"/>
      <c r="I19" s="53">
        <v>0</v>
      </c>
      <c r="J19" s="53">
        <v>1</v>
      </c>
      <c r="K19" s="54">
        <v>83424</v>
      </c>
      <c r="L19" s="54">
        <v>8.4041252947224063E-3</v>
      </c>
      <c r="M19" s="54">
        <v>0.18281535648994515</v>
      </c>
    </row>
    <row r="20" spans="1:13" s="114" customFormat="1" ht="33.75" x14ac:dyDescent="0.2">
      <c r="A20" s="498" t="s">
        <v>92</v>
      </c>
      <c r="B20" s="496" t="s">
        <v>93</v>
      </c>
      <c r="C20" s="50">
        <v>1</v>
      </c>
      <c r="D20" s="51">
        <v>33319300</v>
      </c>
      <c r="E20" s="50"/>
      <c r="F20" s="50"/>
      <c r="G20" s="50"/>
      <c r="H20" s="50"/>
      <c r="I20" s="50">
        <v>0</v>
      </c>
      <c r="J20" s="50">
        <v>1</v>
      </c>
      <c r="K20" s="51">
        <v>33319300</v>
      </c>
      <c r="L20" s="51">
        <v>3.3565829009930512</v>
      </c>
      <c r="M20" s="51">
        <v>0.18281535648994515</v>
      </c>
    </row>
    <row r="21" spans="1:13" s="114" customFormat="1" ht="12" x14ac:dyDescent="0.2">
      <c r="A21" s="499" t="s">
        <v>94</v>
      </c>
      <c r="B21" s="497" t="s">
        <v>95</v>
      </c>
      <c r="C21" s="53">
        <v>7</v>
      </c>
      <c r="D21" s="54">
        <v>7578496.79</v>
      </c>
      <c r="E21" s="53"/>
      <c r="F21" s="53"/>
      <c r="G21" s="53"/>
      <c r="H21" s="53"/>
      <c r="I21" s="53">
        <v>0</v>
      </c>
      <c r="J21" s="53">
        <v>7</v>
      </c>
      <c r="K21" s="54">
        <v>7578496.79</v>
      </c>
      <c r="L21" s="54">
        <v>0.76345699761233654</v>
      </c>
      <c r="M21" s="54">
        <v>1.2797074954296161</v>
      </c>
    </row>
    <row r="22" spans="1:13" s="114" customFormat="1" ht="12" x14ac:dyDescent="0.2">
      <c r="A22" s="498" t="s">
        <v>96</v>
      </c>
      <c r="B22" s="496" t="s">
        <v>97</v>
      </c>
      <c r="C22" s="50">
        <v>1</v>
      </c>
      <c r="D22" s="51">
        <v>505945</v>
      </c>
      <c r="E22" s="50"/>
      <c r="F22" s="50"/>
      <c r="G22" s="50"/>
      <c r="H22" s="50"/>
      <c r="I22" s="50">
        <v>1</v>
      </c>
      <c r="J22" s="50">
        <v>2</v>
      </c>
      <c r="K22" s="51">
        <v>505945</v>
      </c>
      <c r="L22" s="51">
        <v>5.0968847960279152E-2</v>
      </c>
      <c r="M22" s="51">
        <v>0.3656307129798903</v>
      </c>
    </row>
    <row r="23" spans="1:13" s="114" customFormat="1" ht="22.5" x14ac:dyDescent="0.2">
      <c r="A23" s="499" t="s">
        <v>104</v>
      </c>
      <c r="B23" s="497" t="s">
        <v>105</v>
      </c>
      <c r="C23" s="53">
        <v>1</v>
      </c>
      <c r="D23" s="54">
        <v>100000</v>
      </c>
      <c r="E23" s="53"/>
      <c r="F23" s="53"/>
      <c r="G23" s="53"/>
      <c r="H23" s="53"/>
      <c r="I23" s="53">
        <v>0</v>
      </c>
      <c r="J23" s="53">
        <v>1</v>
      </c>
      <c r="K23" s="54">
        <v>100000</v>
      </c>
      <c r="L23" s="54">
        <v>1.0073989852707143E-2</v>
      </c>
      <c r="M23" s="54">
        <v>0.18281535648994515</v>
      </c>
    </row>
    <row r="24" spans="1:13" s="114" customFormat="1" ht="22.5" x14ac:dyDescent="0.2">
      <c r="A24" s="498" t="s">
        <v>108</v>
      </c>
      <c r="B24" s="496" t="s">
        <v>109</v>
      </c>
      <c r="C24" s="50">
        <v>5</v>
      </c>
      <c r="D24" s="51">
        <v>1757200</v>
      </c>
      <c r="E24" s="50"/>
      <c r="F24" s="50"/>
      <c r="G24" s="50"/>
      <c r="H24" s="50"/>
      <c r="I24" s="50">
        <v>0</v>
      </c>
      <c r="J24" s="50">
        <v>5</v>
      </c>
      <c r="K24" s="51">
        <v>1757200</v>
      </c>
      <c r="L24" s="51">
        <v>0.17702014969176991</v>
      </c>
      <c r="M24" s="51">
        <v>0.91407678244972579</v>
      </c>
    </row>
    <row r="25" spans="1:13" s="114" customFormat="1" ht="12" x14ac:dyDescent="0.2">
      <c r="A25" s="499" t="s">
        <v>136</v>
      </c>
      <c r="B25" s="497" t="s">
        <v>137</v>
      </c>
      <c r="C25" s="53">
        <v>1</v>
      </c>
      <c r="D25" s="54">
        <v>499616</v>
      </c>
      <c r="E25" s="53"/>
      <c r="F25" s="53"/>
      <c r="G25" s="53"/>
      <c r="H25" s="53"/>
      <c r="I25" s="53">
        <v>0</v>
      </c>
      <c r="J25" s="53">
        <v>1</v>
      </c>
      <c r="K25" s="54">
        <v>499616</v>
      </c>
      <c r="L25" s="54">
        <v>5.0331265142501316E-2</v>
      </c>
      <c r="M25" s="54">
        <v>0.18281535648994515</v>
      </c>
    </row>
    <row r="26" spans="1:13" s="114" customFormat="1" ht="12" x14ac:dyDescent="0.2">
      <c r="A26" s="498" t="s">
        <v>365</v>
      </c>
      <c r="B26" s="496" t="s">
        <v>366</v>
      </c>
      <c r="C26" s="50">
        <v>1</v>
      </c>
      <c r="D26" s="51">
        <v>70000</v>
      </c>
      <c r="E26" s="50"/>
      <c r="F26" s="50"/>
      <c r="G26" s="50"/>
      <c r="H26" s="50"/>
      <c r="I26" s="50">
        <v>0</v>
      </c>
      <c r="J26" s="50">
        <v>1</v>
      </c>
      <c r="K26" s="51">
        <v>70000</v>
      </c>
      <c r="L26" s="51">
        <v>7.0517928968950004E-3</v>
      </c>
      <c r="M26" s="51">
        <v>0.18281535648994515</v>
      </c>
    </row>
    <row r="27" spans="1:13" s="114" customFormat="1" ht="12" x14ac:dyDescent="0.2">
      <c r="A27" s="499" t="s">
        <v>148</v>
      </c>
      <c r="B27" s="497" t="s">
        <v>149</v>
      </c>
      <c r="C27" s="53">
        <v>1</v>
      </c>
      <c r="D27" s="54">
        <v>597835.44999999995</v>
      </c>
      <c r="E27" s="53"/>
      <c r="F27" s="53"/>
      <c r="G27" s="53"/>
      <c r="H27" s="53"/>
      <c r="I27" s="53">
        <v>0</v>
      </c>
      <c r="J27" s="53">
        <v>1</v>
      </c>
      <c r="K27" s="54">
        <v>597835.44999999995</v>
      </c>
      <c r="L27" s="54">
        <v>6.0225882568886079E-2</v>
      </c>
      <c r="M27" s="54">
        <v>0.18281535648994515</v>
      </c>
    </row>
    <row r="28" spans="1:13" s="114" customFormat="1" ht="22.5" x14ac:dyDescent="0.2">
      <c r="A28" s="498" t="s">
        <v>152</v>
      </c>
      <c r="B28" s="496" t="s">
        <v>153</v>
      </c>
      <c r="C28" s="50"/>
      <c r="D28" s="51"/>
      <c r="E28" s="50">
        <v>2</v>
      </c>
      <c r="F28" s="50">
        <v>714454.54</v>
      </c>
      <c r="G28" s="50"/>
      <c r="H28" s="50"/>
      <c r="I28" s="50">
        <v>0</v>
      </c>
      <c r="J28" s="50">
        <v>2</v>
      </c>
      <c r="K28" s="51">
        <v>714454.54</v>
      </c>
      <c r="L28" s="51">
        <v>7.1974077861805499E-2</v>
      </c>
      <c r="M28" s="51">
        <v>0.3656307129798903</v>
      </c>
    </row>
    <row r="29" spans="1:13" s="114" customFormat="1" ht="12" x14ac:dyDescent="0.2">
      <c r="A29" s="499" t="s">
        <v>160</v>
      </c>
      <c r="B29" s="497" t="s">
        <v>161</v>
      </c>
      <c r="C29" s="53">
        <v>2</v>
      </c>
      <c r="D29" s="54">
        <v>409755.2</v>
      </c>
      <c r="E29" s="53"/>
      <c r="F29" s="53"/>
      <c r="G29" s="53"/>
      <c r="H29" s="53"/>
      <c r="I29" s="53">
        <v>0</v>
      </c>
      <c r="J29" s="53">
        <v>2</v>
      </c>
      <c r="K29" s="54">
        <v>409755.2</v>
      </c>
      <c r="L29" s="54">
        <v>4.127869726893986E-2</v>
      </c>
      <c r="M29" s="54">
        <v>0.3656307129798903</v>
      </c>
    </row>
    <row r="30" spans="1:13" s="114" customFormat="1" ht="12" x14ac:dyDescent="0.2">
      <c r="A30" s="498" t="s">
        <v>632</v>
      </c>
      <c r="B30" s="496" t="s">
        <v>633</v>
      </c>
      <c r="C30" s="50">
        <v>1</v>
      </c>
      <c r="D30" s="51">
        <v>83241</v>
      </c>
      <c r="E30" s="50"/>
      <c r="F30" s="50"/>
      <c r="G30" s="50"/>
      <c r="H30" s="50"/>
      <c r="I30" s="50">
        <v>0</v>
      </c>
      <c r="J30" s="50">
        <v>1</v>
      </c>
      <c r="K30" s="51">
        <v>83241</v>
      </c>
      <c r="L30" s="51">
        <v>8.3856898932919526E-3</v>
      </c>
      <c r="M30" s="51">
        <v>0.18281535648994515</v>
      </c>
    </row>
    <row r="31" spans="1:13" s="114" customFormat="1" ht="12" x14ac:dyDescent="0.2">
      <c r="A31" s="499" t="s">
        <v>698</v>
      </c>
      <c r="B31" s="497" t="s">
        <v>699</v>
      </c>
      <c r="C31" s="53">
        <v>1</v>
      </c>
      <c r="D31" s="54">
        <v>938770</v>
      </c>
      <c r="E31" s="53"/>
      <c r="F31" s="53"/>
      <c r="G31" s="53"/>
      <c r="H31" s="53"/>
      <c r="I31" s="53">
        <v>0</v>
      </c>
      <c r="J31" s="53">
        <v>1</v>
      </c>
      <c r="K31" s="54">
        <v>938770</v>
      </c>
      <c r="L31" s="54">
        <v>9.4571594540258846E-2</v>
      </c>
      <c r="M31" s="54">
        <v>0.18281535648994515</v>
      </c>
    </row>
    <row r="32" spans="1:13" s="114" customFormat="1" ht="12" x14ac:dyDescent="0.2">
      <c r="A32" s="498" t="s">
        <v>162</v>
      </c>
      <c r="B32" s="496" t="s">
        <v>163</v>
      </c>
      <c r="C32" s="50">
        <v>4</v>
      </c>
      <c r="D32" s="51">
        <v>1417920</v>
      </c>
      <c r="E32" s="50"/>
      <c r="F32" s="50"/>
      <c r="G32" s="50"/>
      <c r="H32" s="50"/>
      <c r="I32" s="50">
        <v>0</v>
      </c>
      <c r="J32" s="50">
        <v>4</v>
      </c>
      <c r="K32" s="51">
        <v>1417920</v>
      </c>
      <c r="L32" s="51">
        <v>0.14284111691950513</v>
      </c>
      <c r="M32" s="51">
        <v>0.73126142595978061</v>
      </c>
    </row>
    <row r="33" spans="1:13" s="114" customFormat="1" ht="33.75" x14ac:dyDescent="0.2">
      <c r="A33" s="499" t="s">
        <v>164</v>
      </c>
      <c r="B33" s="497" t="s">
        <v>165</v>
      </c>
      <c r="C33" s="53">
        <v>8</v>
      </c>
      <c r="D33" s="54">
        <v>1709944.45</v>
      </c>
      <c r="E33" s="53"/>
      <c r="F33" s="53"/>
      <c r="G33" s="53"/>
      <c r="H33" s="53"/>
      <c r="I33" s="53">
        <v>0</v>
      </c>
      <c r="J33" s="53">
        <v>8</v>
      </c>
      <c r="K33" s="54">
        <v>1709944.45</v>
      </c>
      <c r="L33" s="54">
        <v>0.17225963037992897</v>
      </c>
      <c r="M33" s="54">
        <v>1.4625228519195612</v>
      </c>
    </row>
    <row r="34" spans="1:13" s="114" customFormat="1" ht="45" x14ac:dyDescent="0.2">
      <c r="A34" s="498" t="s">
        <v>168</v>
      </c>
      <c r="B34" s="496" t="s">
        <v>169</v>
      </c>
      <c r="C34" s="50">
        <v>2</v>
      </c>
      <c r="D34" s="51">
        <v>726666.67</v>
      </c>
      <c r="E34" s="50"/>
      <c r="F34" s="50"/>
      <c r="G34" s="50"/>
      <c r="H34" s="50"/>
      <c r="I34" s="50">
        <v>0</v>
      </c>
      <c r="J34" s="50">
        <v>2</v>
      </c>
      <c r="K34" s="51">
        <v>726666.67</v>
      </c>
      <c r="L34" s="51">
        <v>7.3204326598804895E-2</v>
      </c>
      <c r="M34" s="51">
        <v>0.3656307129798903</v>
      </c>
    </row>
    <row r="35" spans="1:13" s="114" customFormat="1" ht="22.5" x14ac:dyDescent="0.2">
      <c r="A35" s="499" t="s">
        <v>170</v>
      </c>
      <c r="B35" s="497" t="s">
        <v>171</v>
      </c>
      <c r="C35" s="53">
        <v>1</v>
      </c>
      <c r="D35" s="54">
        <v>80444.429999999993</v>
      </c>
      <c r="E35" s="53"/>
      <c r="F35" s="53"/>
      <c r="G35" s="53"/>
      <c r="H35" s="53"/>
      <c r="I35" s="53">
        <v>0</v>
      </c>
      <c r="J35" s="53">
        <v>1</v>
      </c>
      <c r="K35" s="54">
        <v>80444.429999999993</v>
      </c>
      <c r="L35" s="54">
        <v>8.1039637152681004E-3</v>
      </c>
      <c r="M35" s="54">
        <v>0.18281535648994515</v>
      </c>
    </row>
    <row r="36" spans="1:13" s="114" customFormat="1" ht="22.5" x14ac:dyDescent="0.2">
      <c r="A36" s="498" t="s">
        <v>546</v>
      </c>
      <c r="B36" s="496" t="s">
        <v>547</v>
      </c>
      <c r="C36" s="50">
        <v>1</v>
      </c>
      <c r="D36" s="51">
        <v>229515.36</v>
      </c>
      <c r="E36" s="50"/>
      <c r="F36" s="50"/>
      <c r="G36" s="50"/>
      <c r="H36" s="50"/>
      <c r="I36" s="50">
        <v>0</v>
      </c>
      <c r="J36" s="50">
        <v>1</v>
      </c>
      <c r="K36" s="51">
        <v>229515.36</v>
      </c>
      <c r="L36" s="51">
        <v>2.3121354076804268E-2</v>
      </c>
      <c r="M36" s="51">
        <v>0.18281535648994515</v>
      </c>
    </row>
    <row r="37" spans="1:13" s="114" customFormat="1" ht="12" x14ac:dyDescent="0.2">
      <c r="A37" s="499" t="s">
        <v>176</v>
      </c>
      <c r="B37" s="497" t="s">
        <v>177</v>
      </c>
      <c r="C37" s="53">
        <v>3</v>
      </c>
      <c r="D37" s="54">
        <v>528916</v>
      </c>
      <c r="E37" s="53"/>
      <c r="F37" s="53"/>
      <c r="G37" s="53"/>
      <c r="H37" s="53"/>
      <c r="I37" s="53">
        <v>0</v>
      </c>
      <c r="J37" s="53">
        <v>3</v>
      </c>
      <c r="K37" s="54">
        <v>528916</v>
      </c>
      <c r="L37" s="54">
        <v>5.3282944169344509E-2</v>
      </c>
      <c r="M37" s="54">
        <v>0.54844606946983543</v>
      </c>
    </row>
    <row r="38" spans="1:13" s="114" customFormat="1" ht="22.5" x14ac:dyDescent="0.2">
      <c r="A38" s="498" t="s">
        <v>178</v>
      </c>
      <c r="B38" s="496" t="s">
        <v>179</v>
      </c>
      <c r="C38" s="50">
        <v>3</v>
      </c>
      <c r="D38" s="51">
        <v>194170.3</v>
      </c>
      <c r="E38" s="50"/>
      <c r="F38" s="50"/>
      <c r="G38" s="50"/>
      <c r="H38" s="50"/>
      <c r="I38" s="50">
        <v>0</v>
      </c>
      <c r="J38" s="50">
        <v>3</v>
      </c>
      <c r="K38" s="51">
        <v>194170.3</v>
      </c>
      <c r="L38" s="51">
        <v>1.9560696318971019E-2</v>
      </c>
      <c r="M38" s="51">
        <v>0.54844606946983543</v>
      </c>
    </row>
    <row r="39" spans="1:13" s="114" customFormat="1" ht="12" x14ac:dyDescent="0.2">
      <c r="A39" s="499" t="s">
        <v>180</v>
      </c>
      <c r="B39" s="497" t="s">
        <v>181</v>
      </c>
      <c r="C39" s="53">
        <v>17</v>
      </c>
      <c r="D39" s="54">
        <v>1748800</v>
      </c>
      <c r="E39" s="53"/>
      <c r="F39" s="53"/>
      <c r="G39" s="53"/>
      <c r="H39" s="53"/>
      <c r="I39" s="53">
        <v>0</v>
      </c>
      <c r="J39" s="53">
        <v>17</v>
      </c>
      <c r="K39" s="54">
        <v>1748800</v>
      </c>
      <c r="L39" s="54">
        <v>0.17617393454414251</v>
      </c>
      <c r="M39" s="54">
        <v>3.1078610603290677</v>
      </c>
    </row>
    <row r="40" spans="1:13" s="114" customFormat="1" ht="12" x14ac:dyDescent="0.2">
      <c r="A40" s="498" t="s">
        <v>182</v>
      </c>
      <c r="B40" s="496" t="s">
        <v>183</v>
      </c>
      <c r="C40" s="50">
        <v>8</v>
      </c>
      <c r="D40" s="51">
        <v>731720</v>
      </c>
      <c r="E40" s="50"/>
      <c r="F40" s="50"/>
      <c r="G40" s="50"/>
      <c r="H40" s="50"/>
      <c r="I40" s="50">
        <v>0</v>
      </c>
      <c r="J40" s="50">
        <v>8</v>
      </c>
      <c r="K40" s="51">
        <v>731720</v>
      </c>
      <c r="L40" s="51">
        <v>7.3713398550228709E-2</v>
      </c>
      <c r="M40" s="51">
        <v>1.4625228519195612</v>
      </c>
    </row>
    <row r="41" spans="1:13" s="114" customFormat="1" ht="22.5" x14ac:dyDescent="0.2">
      <c r="A41" s="499" t="s">
        <v>186</v>
      </c>
      <c r="B41" s="497" t="s">
        <v>187</v>
      </c>
      <c r="C41" s="53">
        <v>3</v>
      </c>
      <c r="D41" s="54">
        <v>326117.25</v>
      </c>
      <c r="E41" s="53"/>
      <c r="F41" s="53"/>
      <c r="G41" s="53"/>
      <c r="H41" s="53"/>
      <c r="I41" s="53">
        <v>0</v>
      </c>
      <c r="J41" s="53">
        <v>3</v>
      </c>
      <c r="K41" s="54">
        <v>326117.25</v>
      </c>
      <c r="L41" s="54">
        <v>3.2853018672927586E-2</v>
      </c>
      <c r="M41" s="54">
        <v>0.54844606946983543</v>
      </c>
    </row>
    <row r="42" spans="1:13" s="114" customFormat="1" ht="12" x14ac:dyDescent="0.2">
      <c r="A42" s="498" t="s">
        <v>188</v>
      </c>
      <c r="B42" s="496" t="s">
        <v>189</v>
      </c>
      <c r="C42" s="50">
        <v>5</v>
      </c>
      <c r="D42" s="51">
        <v>545256</v>
      </c>
      <c r="E42" s="50">
        <v>3</v>
      </c>
      <c r="F42" s="50">
        <v>4050</v>
      </c>
      <c r="G42" s="50"/>
      <c r="H42" s="50"/>
      <c r="I42" s="50">
        <v>0</v>
      </c>
      <c r="J42" s="50">
        <v>8</v>
      </c>
      <c r="K42" s="51">
        <v>549306</v>
      </c>
      <c r="L42" s="51">
        <v>5.5337030700311499E-2</v>
      </c>
      <c r="M42" s="51">
        <v>1.4625228519195612</v>
      </c>
    </row>
    <row r="43" spans="1:13" s="114" customFormat="1" ht="12" x14ac:dyDescent="0.2">
      <c r="A43" s="499" t="s">
        <v>190</v>
      </c>
      <c r="B43" s="497" t="s">
        <v>191</v>
      </c>
      <c r="C43" s="53">
        <v>7</v>
      </c>
      <c r="D43" s="54">
        <v>1421723</v>
      </c>
      <c r="E43" s="53"/>
      <c r="F43" s="53"/>
      <c r="G43" s="53"/>
      <c r="H43" s="53"/>
      <c r="I43" s="53">
        <v>0</v>
      </c>
      <c r="J43" s="53">
        <v>7</v>
      </c>
      <c r="K43" s="54">
        <v>1421723</v>
      </c>
      <c r="L43" s="54">
        <v>0.14322423075360358</v>
      </c>
      <c r="M43" s="54">
        <v>1.2797074954296161</v>
      </c>
    </row>
    <row r="44" spans="1:13" s="114" customFormat="1" ht="22.5" x14ac:dyDescent="0.2">
      <c r="A44" s="498" t="s">
        <v>367</v>
      </c>
      <c r="B44" s="496" t="s">
        <v>368</v>
      </c>
      <c r="C44" s="50">
        <v>1</v>
      </c>
      <c r="D44" s="51">
        <v>100000</v>
      </c>
      <c r="E44" s="50"/>
      <c r="F44" s="50"/>
      <c r="G44" s="50"/>
      <c r="H44" s="50"/>
      <c r="I44" s="50">
        <v>0</v>
      </c>
      <c r="J44" s="50">
        <v>1</v>
      </c>
      <c r="K44" s="51">
        <v>100000</v>
      </c>
      <c r="L44" s="51">
        <v>1.0073989852707143E-2</v>
      </c>
      <c r="M44" s="51">
        <v>0.18281535648994515</v>
      </c>
    </row>
    <row r="45" spans="1:13" s="114" customFormat="1" ht="22.5" x14ac:dyDescent="0.2">
      <c r="A45" s="499" t="s">
        <v>583</v>
      </c>
      <c r="B45" s="497" t="s">
        <v>584</v>
      </c>
      <c r="C45" s="53">
        <v>1</v>
      </c>
      <c r="D45" s="54">
        <v>72000</v>
      </c>
      <c r="E45" s="53"/>
      <c r="F45" s="53"/>
      <c r="G45" s="53"/>
      <c r="H45" s="53"/>
      <c r="I45" s="53">
        <v>0</v>
      </c>
      <c r="J45" s="53">
        <v>1</v>
      </c>
      <c r="K45" s="54">
        <v>72000</v>
      </c>
      <c r="L45" s="54">
        <v>7.2532726939491428E-3</v>
      </c>
      <c r="M45" s="54">
        <v>0.18281535648994515</v>
      </c>
    </row>
    <row r="46" spans="1:13" s="114" customFormat="1" ht="12" x14ac:dyDescent="0.2">
      <c r="A46" s="498" t="s">
        <v>369</v>
      </c>
      <c r="B46" s="496" t="s">
        <v>370</v>
      </c>
      <c r="C46" s="50">
        <v>3</v>
      </c>
      <c r="D46" s="51">
        <v>720000</v>
      </c>
      <c r="E46" s="50"/>
      <c r="F46" s="50"/>
      <c r="G46" s="50"/>
      <c r="H46" s="50"/>
      <c r="I46" s="50">
        <v>0</v>
      </c>
      <c r="J46" s="50">
        <v>3</v>
      </c>
      <c r="K46" s="51">
        <v>720000</v>
      </c>
      <c r="L46" s="51">
        <v>7.2532726939491435E-2</v>
      </c>
      <c r="M46" s="51">
        <v>0.54844606946983543</v>
      </c>
    </row>
    <row r="47" spans="1:13" s="114" customFormat="1" ht="12" x14ac:dyDescent="0.2">
      <c r="A47" s="499" t="s">
        <v>194</v>
      </c>
      <c r="B47" s="497" t="s">
        <v>195</v>
      </c>
      <c r="C47" s="53">
        <v>23</v>
      </c>
      <c r="D47" s="54">
        <v>4586152.1400000006</v>
      </c>
      <c r="E47" s="53"/>
      <c r="F47" s="53"/>
      <c r="G47" s="53"/>
      <c r="H47" s="53"/>
      <c r="I47" s="53">
        <v>0</v>
      </c>
      <c r="J47" s="53">
        <v>23</v>
      </c>
      <c r="K47" s="54">
        <v>4586152.1400000006</v>
      </c>
      <c r="L47" s="54">
        <v>0.46200850121331155</v>
      </c>
      <c r="M47" s="54">
        <v>4.2047531992687386</v>
      </c>
    </row>
    <row r="48" spans="1:13" s="114" customFormat="1" ht="12" x14ac:dyDescent="0.2">
      <c r="A48" s="498" t="s">
        <v>196</v>
      </c>
      <c r="B48" s="496" t="s">
        <v>197</v>
      </c>
      <c r="C48" s="50">
        <v>8</v>
      </c>
      <c r="D48" s="51">
        <v>29540088.399999999</v>
      </c>
      <c r="E48" s="50"/>
      <c r="F48" s="50"/>
      <c r="G48" s="50"/>
      <c r="H48" s="50"/>
      <c r="I48" s="50">
        <v>0</v>
      </c>
      <c r="J48" s="50">
        <v>8</v>
      </c>
      <c r="K48" s="51">
        <v>29540088.399999999</v>
      </c>
      <c r="L48" s="51">
        <v>2.97586550789672</v>
      </c>
      <c r="M48" s="51">
        <v>1.4625228519195612</v>
      </c>
    </row>
    <row r="49" spans="1:13" s="114" customFormat="1" ht="12" x14ac:dyDescent="0.2">
      <c r="A49" s="499" t="s">
        <v>200</v>
      </c>
      <c r="B49" s="497" t="s">
        <v>201</v>
      </c>
      <c r="C49" s="53">
        <v>3</v>
      </c>
      <c r="D49" s="54">
        <v>6196000</v>
      </c>
      <c r="E49" s="53"/>
      <c r="F49" s="53"/>
      <c r="G49" s="53"/>
      <c r="H49" s="53"/>
      <c r="I49" s="53">
        <v>0</v>
      </c>
      <c r="J49" s="53">
        <v>3</v>
      </c>
      <c r="K49" s="54">
        <v>6196000</v>
      </c>
      <c r="L49" s="54">
        <v>0.62418441127373459</v>
      </c>
      <c r="M49" s="54">
        <v>0.54844606946983543</v>
      </c>
    </row>
    <row r="50" spans="1:13" s="114" customFormat="1" ht="22.5" x14ac:dyDescent="0.2">
      <c r="A50" s="498" t="s">
        <v>587</v>
      </c>
      <c r="B50" s="496" t="s">
        <v>588</v>
      </c>
      <c r="C50" s="50">
        <v>4</v>
      </c>
      <c r="D50" s="51">
        <v>233628.16</v>
      </c>
      <c r="E50" s="50"/>
      <c r="F50" s="50"/>
      <c r="G50" s="50"/>
      <c r="H50" s="50"/>
      <c r="I50" s="50">
        <v>1</v>
      </c>
      <c r="J50" s="50">
        <v>5</v>
      </c>
      <c r="K50" s="51">
        <v>233628.16</v>
      </c>
      <c r="L50" s="51">
        <v>2.3535677131466409E-2</v>
      </c>
      <c r="M50" s="51">
        <v>0.91407678244972579</v>
      </c>
    </row>
    <row r="51" spans="1:13" s="114" customFormat="1" ht="12" x14ac:dyDescent="0.2">
      <c r="A51" s="499" t="s">
        <v>208</v>
      </c>
      <c r="B51" s="497" t="s">
        <v>209</v>
      </c>
      <c r="C51" s="53">
        <v>6</v>
      </c>
      <c r="D51" s="54">
        <v>1189251.3599999999</v>
      </c>
      <c r="E51" s="53"/>
      <c r="F51" s="53"/>
      <c r="G51" s="53"/>
      <c r="H51" s="53"/>
      <c r="I51" s="53">
        <v>0</v>
      </c>
      <c r="J51" s="53">
        <v>6</v>
      </c>
      <c r="K51" s="54">
        <v>1189251.3599999999</v>
      </c>
      <c r="L51" s="54">
        <v>0.11980506132958169</v>
      </c>
      <c r="M51" s="54">
        <v>1.0968921389396709</v>
      </c>
    </row>
    <row r="52" spans="1:13" s="114" customFormat="1" ht="12" x14ac:dyDescent="0.2">
      <c r="A52" s="498" t="s">
        <v>210</v>
      </c>
      <c r="B52" s="496" t="s">
        <v>211</v>
      </c>
      <c r="C52" s="50">
        <v>12</v>
      </c>
      <c r="D52" s="51">
        <v>12648412.800000001</v>
      </c>
      <c r="E52" s="50">
        <v>1</v>
      </c>
      <c r="F52" s="50">
        <v>736</v>
      </c>
      <c r="G52" s="50"/>
      <c r="H52" s="50"/>
      <c r="I52" s="50">
        <v>0</v>
      </c>
      <c r="J52" s="50">
        <v>13</v>
      </c>
      <c r="K52" s="51">
        <v>12649148.800000001</v>
      </c>
      <c r="L52" s="51">
        <v>1.2742739665658274</v>
      </c>
      <c r="M52" s="51">
        <v>2.376599634369287</v>
      </c>
    </row>
    <row r="53" spans="1:13" s="114" customFormat="1" ht="22.5" x14ac:dyDescent="0.2">
      <c r="A53" s="499" t="s">
        <v>373</v>
      </c>
      <c r="B53" s="497" t="s">
        <v>374</v>
      </c>
      <c r="C53" s="53">
        <v>3</v>
      </c>
      <c r="D53" s="54">
        <v>296275.68</v>
      </c>
      <c r="E53" s="53"/>
      <c r="F53" s="53"/>
      <c r="G53" s="53"/>
      <c r="H53" s="53"/>
      <c r="I53" s="53">
        <v>0</v>
      </c>
      <c r="J53" s="53">
        <v>3</v>
      </c>
      <c r="K53" s="54">
        <v>296275.68</v>
      </c>
      <c r="L53" s="54">
        <v>2.9846781939239085E-2</v>
      </c>
      <c r="M53" s="54">
        <v>0.54844606946983543</v>
      </c>
    </row>
    <row r="54" spans="1:13" s="114" customFormat="1" ht="12" x14ac:dyDescent="0.2">
      <c r="A54" s="498" t="s">
        <v>700</v>
      </c>
      <c r="B54" s="496" t="s">
        <v>701</v>
      </c>
      <c r="C54" s="50">
        <v>1</v>
      </c>
      <c r="D54" s="51">
        <v>106884</v>
      </c>
      <c r="E54" s="50"/>
      <c r="F54" s="50"/>
      <c r="G54" s="50"/>
      <c r="H54" s="50"/>
      <c r="I54" s="50">
        <v>0</v>
      </c>
      <c r="J54" s="50">
        <v>1</v>
      </c>
      <c r="K54" s="51">
        <v>106884</v>
      </c>
      <c r="L54" s="51">
        <v>1.0767483314167502E-2</v>
      </c>
      <c r="M54" s="51">
        <v>0.18281535648994515</v>
      </c>
    </row>
    <row r="55" spans="1:13" s="114" customFormat="1" ht="22.5" x14ac:dyDescent="0.2">
      <c r="A55" s="499" t="s">
        <v>216</v>
      </c>
      <c r="B55" s="497" t="s">
        <v>217</v>
      </c>
      <c r="C55" s="53">
        <v>6</v>
      </c>
      <c r="D55" s="54">
        <v>12915999.6</v>
      </c>
      <c r="E55" s="53"/>
      <c r="F55" s="53"/>
      <c r="G55" s="53"/>
      <c r="H55" s="53"/>
      <c r="I55" s="53">
        <v>0</v>
      </c>
      <c r="J55" s="53">
        <v>6</v>
      </c>
      <c r="K55" s="54">
        <v>12915999.6</v>
      </c>
      <c r="L55" s="54">
        <v>1.3011564890796952</v>
      </c>
      <c r="M55" s="54">
        <v>1.0968921389396709</v>
      </c>
    </row>
    <row r="56" spans="1:13" s="114" customFormat="1" ht="22.5" x14ac:dyDescent="0.2">
      <c r="A56" s="498" t="s">
        <v>218</v>
      </c>
      <c r="B56" s="496" t="s">
        <v>219</v>
      </c>
      <c r="C56" s="50">
        <v>12</v>
      </c>
      <c r="D56" s="51">
        <v>23635566.259999998</v>
      </c>
      <c r="E56" s="50">
        <v>2</v>
      </c>
      <c r="F56" s="50">
        <v>27388.120000000003</v>
      </c>
      <c r="G56" s="50"/>
      <c r="H56" s="50"/>
      <c r="I56" s="50">
        <v>0</v>
      </c>
      <c r="J56" s="50">
        <v>14</v>
      </c>
      <c r="K56" s="51">
        <v>23662954.379999999</v>
      </c>
      <c r="L56" s="51">
        <v>2.3838036230919206</v>
      </c>
      <c r="M56" s="51">
        <v>2.5594149908592323</v>
      </c>
    </row>
    <row r="57" spans="1:13" s="114" customFormat="1" ht="12" x14ac:dyDescent="0.2">
      <c r="A57" s="499" t="s">
        <v>220</v>
      </c>
      <c r="B57" s="497" t="s">
        <v>221</v>
      </c>
      <c r="C57" s="53">
        <v>5</v>
      </c>
      <c r="D57" s="54">
        <v>2720120.04</v>
      </c>
      <c r="E57" s="53"/>
      <c r="F57" s="53"/>
      <c r="G57" s="53"/>
      <c r="H57" s="53"/>
      <c r="I57" s="53">
        <v>0</v>
      </c>
      <c r="J57" s="53">
        <v>5</v>
      </c>
      <c r="K57" s="54">
        <v>2720120.04</v>
      </c>
      <c r="L57" s="54">
        <v>0.2740246168110535</v>
      </c>
      <c r="M57" s="54">
        <v>0.91407678244972579</v>
      </c>
    </row>
    <row r="58" spans="1:13" s="114" customFormat="1" ht="12" x14ac:dyDescent="0.2">
      <c r="A58" s="498" t="s">
        <v>222</v>
      </c>
      <c r="B58" s="496" t="s">
        <v>223</v>
      </c>
      <c r="C58" s="50">
        <v>6</v>
      </c>
      <c r="D58" s="51">
        <v>806664.67</v>
      </c>
      <c r="E58" s="50"/>
      <c r="F58" s="50"/>
      <c r="G58" s="50"/>
      <c r="H58" s="50"/>
      <c r="I58" s="50">
        <v>1</v>
      </c>
      <c r="J58" s="50">
        <v>7</v>
      </c>
      <c r="K58" s="51">
        <v>806664.67</v>
      </c>
      <c r="L58" s="51">
        <v>8.1263317001173563E-2</v>
      </c>
      <c r="M58" s="51">
        <v>1.2797074954296161</v>
      </c>
    </row>
    <row r="59" spans="1:13" s="114" customFormat="1" ht="12" x14ac:dyDescent="0.2">
      <c r="A59" s="499" t="s">
        <v>224</v>
      </c>
      <c r="B59" s="497" t="s">
        <v>225</v>
      </c>
      <c r="C59" s="53">
        <v>6</v>
      </c>
      <c r="D59" s="54">
        <v>10696734</v>
      </c>
      <c r="E59" s="53"/>
      <c r="F59" s="53"/>
      <c r="G59" s="53"/>
      <c r="H59" s="53"/>
      <c r="I59" s="53">
        <v>0</v>
      </c>
      <c r="J59" s="53">
        <v>6</v>
      </c>
      <c r="K59" s="54">
        <v>10696734</v>
      </c>
      <c r="L59" s="54">
        <v>1.0775878977310749</v>
      </c>
      <c r="M59" s="54">
        <v>1.0968921389396709</v>
      </c>
    </row>
    <row r="60" spans="1:13" s="114" customFormat="1" ht="22.5" x14ac:dyDescent="0.2">
      <c r="A60" s="498" t="s">
        <v>634</v>
      </c>
      <c r="B60" s="496" t="s">
        <v>635</v>
      </c>
      <c r="C60" s="50">
        <v>1</v>
      </c>
      <c r="D60" s="51">
        <v>308000</v>
      </c>
      <c r="E60" s="50"/>
      <c r="F60" s="50"/>
      <c r="G60" s="50"/>
      <c r="H60" s="50"/>
      <c r="I60" s="50">
        <v>0</v>
      </c>
      <c r="J60" s="50">
        <v>1</v>
      </c>
      <c r="K60" s="51">
        <v>308000</v>
      </c>
      <c r="L60" s="51">
        <v>3.1027888746338002E-2</v>
      </c>
      <c r="M60" s="51">
        <v>0.18281535648994515</v>
      </c>
    </row>
    <row r="61" spans="1:13" s="114" customFormat="1" ht="22.5" x14ac:dyDescent="0.2">
      <c r="A61" s="499" t="s">
        <v>226</v>
      </c>
      <c r="B61" s="497" t="s">
        <v>227</v>
      </c>
      <c r="C61" s="53">
        <v>1</v>
      </c>
      <c r="D61" s="54">
        <v>13780</v>
      </c>
      <c r="E61" s="53"/>
      <c r="F61" s="53"/>
      <c r="G61" s="53"/>
      <c r="H61" s="53"/>
      <c r="I61" s="53">
        <v>0</v>
      </c>
      <c r="J61" s="53">
        <v>1</v>
      </c>
      <c r="K61" s="54">
        <v>13780</v>
      </c>
      <c r="L61" s="54">
        <v>1.3881958017030443E-3</v>
      </c>
      <c r="M61" s="54">
        <v>0.18281535648994515</v>
      </c>
    </row>
    <row r="62" spans="1:13" s="114" customFormat="1" ht="22.5" x14ac:dyDescent="0.2">
      <c r="A62" s="498" t="s">
        <v>702</v>
      </c>
      <c r="B62" s="496" t="s">
        <v>703</v>
      </c>
      <c r="C62" s="50">
        <v>1</v>
      </c>
      <c r="D62" s="51">
        <v>60000</v>
      </c>
      <c r="E62" s="50"/>
      <c r="F62" s="50"/>
      <c r="G62" s="50"/>
      <c r="H62" s="50"/>
      <c r="I62" s="50">
        <v>1</v>
      </c>
      <c r="J62" s="50">
        <v>2</v>
      </c>
      <c r="K62" s="51">
        <v>60000</v>
      </c>
      <c r="L62" s="51">
        <v>6.0443939116242859E-3</v>
      </c>
      <c r="M62" s="51">
        <v>0.3656307129798903</v>
      </c>
    </row>
    <row r="63" spans="1:13" s="114" customFormat="1" ht="12" x14ac:dyDescent="0.2">
      <c r="A63" s="499" t="s">
        <v>228</v>
      </c>
      <c r="B63" s="497" t="s">
        <v>229</v>
      </c>
      <c r="C63" s="53">
        <v>1</v>
      </c>
      <c r="D63" s="54">
        <v>188280</v>
      </c>
      <c r="E63" s="53"/>
      <c r="F63" s="53"/>
      <c r="G63" s="53"/>
      <c r="H63" s="53"/>
      <c r="I63" s="53">
        <v>0</v>
      </c>
      <c r="J63" s="53">
        <v>1</v>
      </c>
      <c r="K63" s="54">
        <v>188280</v>
      </c>
      <c r="L63" s="54">
        <v>1.8967308094677008E-2</v>
      </c>
      <c r="M63" s="54">
        <v>0.18281535648994515</v>
      </c>
    </row>
    <row r="64" spans="1:13" s="114" customFormat="1" ht="22.5" x14ac:dyDescent="0.2">
      <c r="A64" s="498" t="s">
        <v>569</v>
      </c>
      <c r="B64" s="496" t="s">
        <v>570</v>
      </c>
      <c r="C64" s="50">
        <v>12</v>
      </c>
      <c r="D64" s="51">
        <v>6989838</v>
      </c>
      <c r="E64" s="50"/>
      <c r="F64" s="50"/>
      <c r="G64" s="50"/>
      <c r="H64" s="50"/>
      <c r="I64" s="50">
        <v>0</v>
      </c>
      <c r="J64" s="50">
        <v>12</v>
      </c>
      <c r="K64" s="51">
        <v>6989838</v>
      </c>
      <c r="L64" s="51">
        <v>0.70415557084066793</v>
      </c>
      <c r="M64" s="51">
        <v>2.1937842778793417</v>
      </c>
    </row>
    <row r="65" spans="1:13" s="114" customFormat="1" ht="12" x14ac:dyDescent="0.2">
      <c r="A65" s="499" t="s">
        <v>230</v>
      </c>
      <c r="B65" s="497" t="s">
        <v>231</v>
      </c>
      <c r="C65" s="53">
        <v>1</v>
      </c>
      <c r="D65" s="54">
        <v>85000</v>
      </c>
      <c r="E65" s="53"/>
      <c r="F65" s="53"/>
      <c r="G65" s="53"/>
      <c r="H65" s="53"/>
      <c r="I65" s="53">
        <v>1</v>
      </c>
      <c r="J65" s="53">
        <v>2</v>
      </c>
      <c r="K65" s="54">
        <v>85000</v>
      </c>
      <c r="L65" s="54">
        <v>8.5628913748010717E-3</v>
      </c>
      <c r="M65" s="54">
        <v>0.3656307129798903</v>
      </c>
    </row>
    <row r="66" spans="1:13" s="114" customFormat="1" ht="12" x14ac:dyDescent="0.2">
      <c r="A66" s="498" t="s">
        <v>232</v>
      </c>
      <c r="B66" s="496" t="s">
        <v>233</v>
      </c>
      <c r="C66" s="50">
        <v>5</v>
      </c>
      <c r="D66" s="51">
        <v>481464</v>
      </c>
      <c r="E66" s="50"/>
      <c r="F66" s="50"/>
      <c r="G66" s="50"/>
      <c r="H66" s="50"/>
      <c r="I66" s="50">
        <v>0</v>
      </c>
      <c r="J66" s="50">
        <v>5</v>
      </c>
      <c r="K66" s="51">
        <v>481464</v>
      </c>
      <c r="L66" s="51">
        <v>4.8502634504437918E-2</v>
      </c>
      <c r="M66" s="51">
        <v>0.91407678244972579</v>
      </c>
    </row>
    <row r="67" spans="1:13" s="114" customFormat="1" ht="33.75" x14ac:dyDescent="0.2">
      <c r="A67" s="499" t="s">
        <v>377</v>
      </c>
      <c r="B67" s="497" t="s">
        <v>378</v>
      </c>
      <c r="C67" s="53">
        <v>2</v>
      </c>
      <c r="D67" s="54">
        <v>180719</v>
      </c>
      <c r="E67" s="53">
        <v>1</v>
      </c>
      <c r="F67" s="53">
        <v>672300</v>
      </c>
      <c r="G67" s="53"/>
      <c r="H67" s="53"/>
      <c r="I67" s="53">
        <v>0</v>
      </c>
      <c r="J67" s="53">
        <v>3</v>
      </c>
      <c r="K67" s="54">
        <v>853019</v>
      </c>
      <c r="L67" s="54">
        <v>8.5933047501663945E-2</v>
      </c>
      <c r="M67" s="54">
        <v>0.54844606946983543</v>
      </c>
    </row>
    <row r="68" spans="1:13" s="114" customFormat="1" ht="12" x14ac:dyDescent="0.2">
      <c r="A68" s="498" t="s">
        <v>236</v>
      </c>
      <c r="B68" s="496" t="s">
        <v>237</v>
      </c>
      <c r="C68" s="50">
        <v>13</v>
      </c>
      <c r="D68" s="51">
        <v>231240</v>
      </c>
      <c r="E68" s="50"/>
      <c r="F68" s="50"/>
      <c r="G68" s="50">
        <v>1</v>
      </c>
      <c r="H68" s="50">
        <v>-11480</v>
      </c>
      <c r="I68" s="50">
        <v>0</v>
      </c>
      <c r="J68" s="50">
        <v>14</v>
      </c>
      <c r="K68" s="51">
        <v>219760</v>
      </c>
      <c r="L68" s="51">
        <v>2.2138600100309217E-2</v>
      </c>
      <c r="M68" s="51">
        <v>2.5594149908592323</v>
      </c>
    </row>
    <row r="69" spans="1:13" s="114" customFormat="1" ht="22.5" x14ac:dyDescent="0.2">
      <c r="A69" s="499" t="s">
        <v>379</v>
      </c>
      <c r="B69" s="497" t="s">
        <v>380</v>
      </c>
      <c r="C69" s="53">
        <v>36</v>
      </c>
      <c r="D69" s="54">
        <v>1579299.2</v>
      </c>
      <c r="E69" s="53"/>
      <c r="F69" s="53"/>
      <c r="G69" s="53"/>
      <c r="H69" s="53"/>
      <c r="I69" s="53">
        <v>0</v>
      </c>
      <c r="J69" s="53">
        <v>36</v>
      </c>
      <c r="K69" s="54">
        <v>1579299.2</v>
      </c>
      <c r="L69" s="54">
        <v>0.15909844115188509</v>
      </c>
      <c r="M69" s="54">
        <v>6.581352833638026</v>
      </c>
    </row>
    <row r="70" spans="1:13" s="114" customFormat="1" ht="22.5" x14ac:dyDescent="0.2">
      <c r="A70" s="498" t="s">
        <v>238</v>
      </c>
      <c r="B70" s="496" t="s">
        <v>239</v>
      </c>
      <c r="C70" s="50">
        <v>6</v>
      </c>
      <c r="D70" s="51">
        <v>12123125.99</v>
      </c>
      <c r="E70" s="50">
        <v>4</v>
      </c>
      <c r="F70" s="50">
        <v>2650186.3600000003</v>
      </c>
      <c r="G70" s="50"/>
      <c r="H70" s="50"/>
      <c r="I70" s="50">
        <v>0</v>
      </c>
      <c r="J70" s="50">
        <v>10</v>
      </c>
      <c r="K70" s="51">
        <v>14773312.350000001</v>
      </c>
      <c r="L70" s="51">
        <v>1.4882619870477314</v>
      </c>
      <c r="M70" s="51">
        <v>1.8281535648994516</v>
      </c>
    </row>
    <row r="71" spans="1:13" s="114" customFormat="1" ht="12" x14ac:dyDescent="0.2">
      <c r="A71" s="499" t="s">
        <v>704</v>
      </c>
      <c r="B71" s="497" t="s">
        <v>705</v>
      </c>
      <c r="C71" s="53">
        <v>39</v>
      </c>
      <c r="D71" s="54">
        <v>144640</v>
      </c>
      <c r="E71" s="53"/>
      <c r="F71" s="53"/>
      <c r="G71" s="53"/>
      <c r="H71" s="53"/>
      <c r="I71" s="53">
        <v>0</v>
      </c>
      <c r="J71" s="53">
        <v>39</v>
      </c>
      <c r="K71" s="54">
        <v>144640</v>
      </c>
      <c r="L71" s="54">
        <v>1.4571018922955611E-2</v>
      </c>
      <c r="M71" s="54">
        <v>7.1297989031078615</v>
      </c>
    </row>
    <row r="72" spans="1:13" s="114" customFormat="1" ht="12" x14ac:dyDescent="0.2">
      <c r="A72" s="498" t="s">
        <v>242</v>
      </c>
      <c r="B72" s="496" t="s">
        <v>243</v>
      </c>
      <c r="C72" s="50">
        <v>2</v>
      </c>
      <c r="D72" s="51">
        <v>184740</v>
      </c>
      <c r="E72" s="50"/>
      <c r="F72" s="50"/>
      <c r="G72" s="50"/>
      <c r="H72" s="50"/>
      <c r="I72" s="50">
        <v>0</v>
      </c>
      <c r="J72" s="50">
        <v>2</v>
      </c>
      <c r="K72" s="51">
        <v>184740</v>
      </c>
      <c r="L72" s="51">
        <v>1.8610688853891177E-2</v>
      </c>
      <c r="M72" s="51">
        <v>0.3656307129798903</v>
      </c>
    </row>
    <row r="73" spans="1:13" s="114" customFormat="1" ht="12" x14ac:dyDescent="0.2">
      <c r="A73" s="499" t="s">
        <v>244</v>
      </c>
      <c r="B73" s="497" t="s">
        <v>245</v>
      </c>
      <c r="C73" s="53">
        <v>25</v>
      </c>
      <c r="D73" s="54">
        <v>2886714.29</v>
      </c>
      <c r="E73" s="53"/>
      <c r="F73" s="53"/>
      <c r="G73" s="53"/>
      <c r="H73" s="53"/>
      <c r="I73" s="53">
        <v>0</v>
      </c>
      <c r="J73" s="53">
        <v>25</v>
      </c>
      <c r="K73" s="54">
        <v>2886714.29</v>
      </c>
      <c r="L73" s="54">
        <v>0.29080730465124704</v>
      </c>
      <c r="M73" s="54">
        <v>4.5703839122486292</v>
      </c>
    </row>
    <row r="74" spans="1:13" s="114" customFormat="1" ht="22.5" x14ac:dyDescent="0.2">
      <c r="A74" s="498" t="s">
        <v>381</v>
      </c>
      <c r="B74" s="496" t="s">
        <v>382</v>
      </c>
      <c r="C74" s="50">
        <v>10</v>
      </c>
      <c r="D74" s="51">
        <v>171747300</v>
      </c>
      <c r="E74" s="50">
        <v>1</v>
      </c>
      <c r="F74" s="50">
        <v>5490300</v>
      </c>
      <c r="G74" s="50"/>
      <c r="H74" s="50"/>
      <c r="I74" s="50">
        <v>0</v>
      </c>
      <c r="J74" s="50">
        <v>11</v>
      </c>
      <c r="K74" s="51">
        <v>177237600</v>
      </c>
      <c r="L74" s="51">
        <v>17.854897839181675</v>
      </c>
      <c r="M74" s="51">
        <v>2.0109689213893969</v>
      </c>
    </row>
    <row r="75" spans="1:13" s="114" customFormat="1" ht="12" x14ac:dyDescent="0.2">
      <c r="A75" s="499" t="s">
        <v>548</v>
      </c>
      <c r="B75" s="497" t="s">
        <v>549</v>
      </c>
      <c r="C75" s="53">
        <v>5</v>
      </c>
      <c r="D75" s="54">
        <v>93775037.879999995</v>
      </c>
      <c r="E75" s="53"/>
      <c r="F75" s="53"/>
      <c r="G75" s="53"/>
      <c r="H75" s="53"/>
      <c r="I75" s="53">
        <v>1</v>
      </c>
      <c r="J75" s="53">
        <v>6</v>
      </c>
      <c r="K75" s="54">
        <v>93775037.879999995</v>
      </c>
      <c r="L75" s="54">
        <v>9.4468878004034789</v>
      </c>
      <c r="M75" s="54">
        <v>1.0968921389396709</v>
      </c>
    </row>
    <row r="76" spans="1:13" s="114" customFormat="1" ht="22.5" x14ac:dyDescent="0.2">
      <c r="A76" s="498" t="s">
        <v>636</v>
      </c>
      <c r="B76" s="496" t="s">
        <v>637</v>
      </c>
      <c r="C76" s="50">
        <v>17</v>
      </c>
      <c r="D76" s="51">
        <v>430582800</v>
      </c>
      <c r="E76" s="50"/>
      <c r="F76" s="50"/>
      <c r="G76" s="50"/>
      <c r="H76" s="50"/>
      <c r="I76" s="50">
        <v>0</v>
      </c>
      <c r="J76" s="50">
        <v>17</v>
      </c>
      <c r="K76" s="51">
        <v>430582800</v>
      </c>
      <c r="L76" s="51">
        <v>43.376867579502289</v>
      </c>
      <c r="M76" s="51">
        <v>3.1078610603290677</v>
      </c>
    </row>
    <row r="77" spans="1:13" s="114" customFormat="1" ht="12" x14ac:dyDescent="0.2">
      <c r="A77" s="499" t="s">
        <v>383</v>
      </c>
      <c r="B77" s="497" t="s">
        <v>384</v>
      </c>
      <c r="C77" s="53">
        <v>2</v>
      </c>
      <c r="D77" s="54">
        <v>194904</v>
      </c>
      <c r="E77" s="53">
        <v>9</v>
      </c>
      <c r="F77" s="53">
        <v>28497800</v>
      </c>
      <c r="G77" s="53"/>
      <c r="H77" s="53"/>
      <c r="I77" s="53">
        <v>1</v>
      </c>
      <c r="J77" s="53">
        <v>12</v>
      </c>
      <c r="K77" s="54">
        <v>28692704</v>
      </c>
      <c r="L77" s="54">
        <v>2.8905000894272965</v>
      </c>
      <c r="M77" s="54">
        <v>2.1937842778793417</v>
      </c>
    </row>
    <row r="78" spans="1:13" s="114" customFormat="1" ht="22.5" x14ac:dyDescent="0.2">
      <c r="A78" s="498" t="s">
        <v>416</v>
      </c>
      <c r="B78" s="496" t="s">
        <v>417</v>
      </c>
      <c r="C78" s="50">
        <v>2</v>
      </c>
      <c r="D78" s="51">
        <v>952393</v>
      </c>
      <c r="E78" s="50"/>
      <c r="F78" s="50"/>
      <c r="G78" s="50"/>
      <c r="H78" s="50"/>
      <c r="I78" s="50">
        <v>0</v>
      </c>
      <c r="J78" s="50">
        <v>2</v>
      </c>
      <c r="K78" s="51">
        <v>952393</v>
      </c>
      <c r="L78" s="51">
        <v>9.5943974177893146E-2</v>
      </c>
      <c r="M78" s="51">
        <v>0.3656307129798903</v>
      </c>
    </row>
    <row r="79" spans="1:13" s="114" customFormat="1" ht="22.5" x14ac:dyDescent="0.2">
      <c r="A79" s="499" t="s">
        <v>246</v>
      </c>
      <c r="B79" s="497" t="s">
        <v>247</v>
      </c>
      <c r="C79" s="53">
        <v>9</v>
      </c>
      <c r="D79" s="54">
        <v>3564095</v>
      </c>
      <c r="E79" s="53"/>
      <c r="F79" s="53"/>
      <c r="G79" s="53">
        <v>3</v>
      </c>
      <c r="H79" s="53">
        <v>-304310</v>
      </c>
      <c r="I79" s="53">
        <v>0</v>
      </c>
      <c r="J79" s="53">
        <v>12</v>
      </c>
      <c r="K79" s="54">
        <v>3259785</v>
      </c>
      <c r="L79" s="54">
        <v>0.32839041012006953</v>
      </c>
      <c r="M79" s="54">
        <v>2.1937842778793417</v>
      </c>
    </row>
    <row r="80" spans="1:13" s="114" customFormat="1" ht="12" x14ac:dyDescent="0.2">
      <c r="A80" s="498" t="s">
        <v>248</v>
      </c>
      <c r="B80" s="496" t="s">
        <v>249</v>
      </c>
      <c r="C80" s="50">
        <v>1</v>
      </c>
      <c r="D80" s="51">
        <v>96059</v>
      </c>
      <c r="E80" s="50"/>
      <c r="F80" s="50"/>
      <c r="G80" s="50"/>
      <c r="H80" s="50"/>
      <c r="I80" s="50">
        <v>0</v>
      </c>
      <c r="J80" s="50">
        <v>1</v>
      </c>
      <c r="K80" s="51">
        <v>96059</v>
      </c>
      <c r="L80" s="51">
        <v>9.6769739126119549E-3</v>
      </c>
      <c r="M80" s="51">
        <v>0.18281535648994515</v>
      </c>
    </row>
    <row r="81" spans="1:16" s="114" customFormat="1" ht="12" x14ac:dyDescent="0.2">
      <c r="A81" s="499" t="s">
        <v>250</v>
      </c>
      <c r="B81" s="497" t="s">
        <v>251</v>
      </c>
      <c r="C81" s="53">
        <v>8</v>
      </c>
      <c r="D81" s="54">
        <v>144000</v>
      </c>
      <c r="E81" s="53"/>
      <c r="F81" s="53"/>
      <c r="G81" s="53"/>
      <c r="H81" s="53"/>
      <c r="I81" s="53">
        <v>0</v>
      </c>
      <c r="J81" s="53">
        <v>8</v>
      </c>
      <c r="K81" s="54">
        <v>144000</v>
      </c>
      <c r="L81" s="54">
        <v>1.4506545387898286E-2</v>
      </c>
      <c r="M81" s="54">
        <v>1.4625228519195612</v>
      </c>
    </row>
    <row r="82" spans="1:16" s="114" customFormat="1" ht="12" x14ac:dyDescent="0.2">
      <c r="A82" s="498" t="s">
        <v>262</v>
      </c>
      <c r="B82" s="496" t="s">
        <v>263</v>
      </c>
      <c r="C82" s="50">
        <v>1</v>
      </c>
      <c r="D82" s="51">
        <v>70000</v>
      </c>
      <c r="E82" s="50"/>
      <c r="F82" s="50"/>
      <c r="G82" s="50"/>
      <c r="H82" s="50"/>
      <c r="I82" s="50">
        <v>0</v>
      </c>
      <c r="J82" s="50">
        <v>1</v>
      </c>
      <c r="K82" s="51">
        <v>70000</v>
      </c>
      <c r="L82" s="51">
        <v>7.0517928968950004E-3</v>
      </c>
      <c r="M82" s="51">
        <v>0.18281535648994515</v>
      </c>
    </row>
    <row r="83" spans="1:16" s="114" customFormat="1" ht="12" x14ac:dyDescent="0.2">
      <c r="A83" s="499" t="s">
        <v>385</v>
      </c>
      <c r="B83" s="497" t="s">
        <v>386</v>
      </c>
      <c r="C83" s="53">
        <v>30</v>
      </c>
      <c r="D83" s="54">
        <v>4500770</v>
      </c>
      <c r="E83" s="53"/>
      <c r="F83" s="53"/>
      <c r="G83" s="53">
        <v>2</v>
      </c>
      <c r="H83" s="53">
        <v>-60637.1</v>
      </c>
      <c r="I83" s="53">
        <v>0</v>
      </c>
      <c r="J83" s="53">
        <v>32</v>
      </c>
      <c r="K83" s="54">
        <v>4440132.9000000004</v>
      </c>
      <c r="L83" s="54">
        <v>0.44729853779271145</v>
      </c>
      <c r="M83" s="54">
        <v>5.8500914076782449</v>
      </c>
    </row>
    <row r="84" spans="1:16" s="114" customFormat="1" ht="12" x14ac:dyDescent="0.2">
      <c r="A84" s="498" t="s">
        <v>264</v>
      </c>
      <c r="B84" s="496" t="s">
        <v>265</v>
      </c>
      <c r="C84" s="50">
        <v>3</v>
      </c>
      <c r="D84" s="51">
        <v>827823</v>
      </c>
      <c r="E84" s="50"/>
      <c r="F84" s="50"/>
      <c r="G84" s="50">
        <v>1</v>
      </c>
      <c r="H84" s="50">
        <v>-32061</v>
      </c>
      <c r="I84" s="50">
        <v>0</v>
      </c>
      <c r="J84" s="50">
        <v>4</v>
      </c>
      <c r="K84" s="51">
        <v>795762</v>
      </c>
      <c r="L84" s="51">
        <v>8.016498313169941E-2</v>
      </c>
      <c r="M84" s="51">
        <v>0.73126142595978061</v>
      </c>
    </row>
    <row r="85" spans="1:16" s="114" customFormat="1" ht="12" x14ac:dyDescent="0.2">
      <c r="A85" s="499" t="s">
        <v>387</v>
      </c>
      <c r="B85" s="497" t="s">
        <v>388</v>
      </c>
      <c r="C85" s="53">
        <v>2</v>
      </c>
      <c r="D85" s="54">
        <v>207650</v>
      </c>
      <c r="E85" s="53"/>
      <c r="F85" s="53"/>
      <c r="G85" s="53"/>
      <c r="H85" s="53"/>
      <c r="I85" s="53">
        <v>0</v>
      </c>
      <c r="J85" s="53">
        <v>2</v>
      </c>
      <c r="K85" s="54">
        <v>207650</v>
      </c>
      <c r="L85" s="54">
        <v>2.0918639929146384E-2</v>
      </c>
      <c r="M85" s="54">
        <v>0.3656307129798903</v>
      </c>
    </row>
    <row r="86" spans="1:16" s="114" customFormat="1" ht="12" x14ac:dyDescent="0.2">
      <c r="A86" s="498" t="s">
        <v>266</v>
      </c>
      <c r="B86" s="496" t="s">
        <v>267</v>
      </c>
      <c r="C86" s="50">
        <v>16</v>
      </c>
      <c r="D86" s="51">
        <v>965676.74000000011</v>
      </c>
      <c r="E86" s="50"/>
      <c r="F86" s="50"/>
      <c r="G86" s="50">
        <v>1</v>
      </c>
      <c r="H86" s="50">
        <v>-36000</v>
      </c>
      <c r="I86" s="50">
        <v>0</v>
      </c>
      <c r="J86" s="50">
        <v>17</v>
      </c>
      <c r="K86" s="51">
        <v>929676.74000000011</v>
      </c>
      <c r="L86" s="51">
        <v>9.3655540450578584E-2</v>
      </c>
      <c r="M86" s="51">
        <v>3.1078610603290677</v>
      </c>
    </row>
    <row r="87" spans="1:16" s="86" customFormat="1" ht="22.5" customHeight="1" thickBot="1" x14ac:dyDescent="0.25">
      <c r="A87" s="816" t="s">
        <v>268</v>
      </c>
      <c r="B87" s="817"/>
      <c r="C87" s="602">
        <v>508</v>
      </c>
      <c r="D87" s="603">
        <v>958265430.71000004</v>
      </c>
      <c r="E87" s="602">
        <v>23</v>
      </c>
      <c r="F87" s="604">
        <v>38057215.019999996</v>
      </c>
      <c r="G87" s="602">
        <v>9</v>
      </c>
      <c r="H87" s="603">
        <v>-3667288.1</v>
      </c>
      <c r="I87" s="605">
        <v>7</v>
      </c>
      <c r="J87" s="606">
        <v>547</v>
      </c>
      <c r="K87" s="603">
        <v>992655357.63</v>
      </c>
      <c r="L87" s="607">
        <v>99.999999999999986</v>
      </c>
      <c r="M87" s="608">
        <v>100.00000000000004</v>
      </c>
      <c r="O87" s="601"/>
    </row>
    <row r="88" spans="1:16" s="81" customFormat="1" ht="15" customHeight="1" x14ac:dyDescent="0.2">
      <c r="A88" s="87"/>
      <c r="B88" s="88"/>
      <c r="C88" s="87"/>
      <c r="D88" s="98"/>
      <c r="E88" s="87"/>
      <c r="F88" s="98"/>
      <c r="G88" s="87"/>
      <c r="H88" s="98"/>
      <c r="I88" s="115"/>
      <c r="J88" s="115"/>
      <c r="K88" s="98"/>
      <c r="L88" s="99"/>
      <c r="M88" s="99"/>
    </row>
    <row r="89" spans="1:16" s="81" customFormat="1" ht="15" customHeight="1" x14ac:dyDescent="0.2">
      <c r="A89" s="87"/>
      <c r="B89" s="116" t="s">
        <v>269</v>
      </c>
      <c r="C89" s="87"/>
      <c r="D89" s="98"/>
      <c r="E89" s="87"/>
      <c r="F89" s="98"/>
      <c r="G89" s="87"/>
      <c r="H89" s="98"/>
      <c r="I89" s="115"/>
      <c r="J89" s="115"/>
      <c r="K89" s="98"/>
      <c r="L89" s="99"/>
      <c r="M89" s="99"/>
    </row>
    <row r="90" spans="1:16" s="81" customFormat="1" ht="15" customHeight="1" x14ac:dyDescent="0.2">
      <c r="B90" s="116" t="s">
        <v>270</v>
      </c>
      <c r="C90" s="94">
        <v>94</v>
      </c>
      <c r="D90" s="500">
        <v>108457275.59</v>
      </c>
      <c r="E90" s="94">
        <v>0</v>
      </c>
      <c r="F90" s="500">
        <v>0</v>
      </c>
      <c r="G90" s="94">
        <v>1</v>
      </c>
      <c r="H90" s="500">
        <v>-3222800</v>
      </c>
      <c r="I90" s="94">
        <v>1</v>
      </c>
      <c r="J90" s="94">
        <v>96</v>
      </c>
      <c r="K90" s="500">
        <v>105234475.59</v>
      </c>
      <c r="L90" s="95">
        <v>10.601310392486177</v>
      </c>
      <c r="M90" s="95">
        <v>17.550274223034737</v>
      </c>
      <c r="O90" s="68">
        <f>F90*100/K90</f>
        <v>0</v>
      </c>
      <c r="P90" s="68">
        <f>H90*100/K90</f>
        <v>-3.0624944742977838</v>
      </c>
    </row>
    <row r="91" spans="1:16" s="81" customFormat="1" ht="15" customHeight="1" x14ac:dyDescent="0.2">
      <c r="B91" s="116" t="s">
        <v>271</v>
      </c>
      <c r="C91" s="96">
        <v>1</v>
      </c>
      <c r="D91" s="501">
        <v>597835.44999999995</v>
      </c>
      <c r="E91" s="96">
        <v>2</v>
      </c>
      <c r="F91" s="501">
        <v>714454.54</v>
      </c>
      <c r="G91" s="96">
        <v>0</v>
      </c>
      <c r="H91" s="501">
        <v>0</v>
      </c>
      <c r="I91" s="96">
        <v>0</v>
      </c>
      <c r="J91" s="96">
        <v>3</v>
      </c>
      <c r="K91" s="501">
        <v>1312289.99</v>
      </c>
      <c r="L91" s="97">
        <v>0.13219996043069157</v>
      </c>
      <c r="M91" s="97">
        <v>0.54844606946983543</v>
      </c>
      <c r="O91" s="68">
        <f>F91*100/K91</f>
        <v>54.443342968729041</v>
      </c>
      <c r="P91" s="68">
        <f t="shared" ref="P91:P92" si="0">H91*100/K91</f>
        <v>0</v>
      </c>
    </row>
    <row r="92" spans="1:16" s="81" customFormat="1" ht="15" customHeight="1" x14ac:dyDescent="0.2">
      <c r="B92" s="116" t="s">
        <v>272</v>
      </c>
      <c r="C92" s="94">
        <v>413</v>
      </c>
      <c r="D92" s="500">
        <v>849210319.66999996</v>
      </c>
      <c r="E92" s="94">
        <v>21</v>
      </c>
      <c r="F92" s="500">
        <v>37342760.480000004</v>
      </c>
      <c r="G92" s="94">
        <v>8</v>
      </c>
      <c r="H92" s="500">
        <v>-444488.1</v>
      </c>
      <c r="I92" s="94">
        <v>6</v>
      </c>
      <c r="J92" s="94">
        <v>448</v>
      </c>
      <c r="K92" s="500">
        <v>886108592.04999995</v>
      </c>
      <c r="L92" s="95">
        <v>89.266489647083134</v>
      </c>
      <c r="M92" s="95">
        <v>81.901279707495462</v>
      </c>
      <c r="O92" s="68">
        <f>F92*100/K92</f>
        <v>4.2142420031847392</v>
      </c>
      <c r="P92" s="68">
        <f t="shared" si="0"/>
        <v>-5.0161809059054818E-2</v>
      </c>
    </row>
    <row r="93" spans="1:16" s="81" customFormat="1" ht="15" customHeight="1" x14ac:dyDescent="0.2">
      <c r="A93" s="87"/>
      <c r="B93" s="116"/>
      <c r="C93" s="87"/>
      <c r="D93" s="98"/>
      <c r="E93" s="87"/>
      <c r="F93" s="98"/>
      <c r="G93" s="87"/>
      <c r="H93" s="98"/>
      <c r="I93" s="87"/>
      <c r="J93" s="87"/>
      <c r="K93" s="98"/>
      <c r="L93" s="98"/>
      <c r="M93" s="98"/>
    </row>
    <row r="94" spans="1:16" s="81" customFormat="1" ht="15" customHeight="1" x14ac:dyDescent="0.2">
      <c r="A94" s="87"/>
      <c r="B94" s="116" t="s">
        <v>273</v>
      </c>
      <c r="C94" s="95">
        <v>18.503937007874015</v>
      </c>
      <c r="D94" s="95">
        <v>11.318082872888528</v>
      </c>
      <c r="E94" s="95">
        <v>0</v>
      </c>
      <c r="F94" s="95">
        <v>0</v>
      </c>
      <c r="G94" s="95">
        <v>11.111111111111111</v>
      </c>
      <c r="H94" s="95">
        <v>87.879651451436274</v>
      </c>
      <c r="I94" s="95">
        <v>14.285714285714286</v>
      </c>
      <c r="J94" s="95">
        <v>17.550274223034734</v>
      </c>
      <c r="K94" s="95">
        <v>10.601310392486175</v>
      </c>
      <c r="L94" s="99"/>
      <c r="M94" s="99"/>
    </row>
    <row r="95" spans="1:16" s="81" customFormat="1" ht="15" customHeight="1" x14ac:dyDescent="0.2">
      <c r="A95" s="87"/>
      <c r="B95" s="116" t="s">
        <v>274</v>
      </c>
      <c r="C95" s="97">
        <v>0.19685039370078741</v>
      </c>
      <c r="D95" s="97">
        <v>6.238725000828324E-2</v>
      </c>
      <c r="E95" s="97">
        <v>8.695652173913043</v>
      </c>
      <c r="F95" s="97">
        <v>1.8773169282737496</v>
      </c>
      <c r="G95" s="97">
        <v>0</v>
      </c>
      <c r="H95" s="97">
        <v>0</v>
      </c>
      <c r="I95" s="97">
        <v>0</v>
      </c>
      <c r="J95" s="97">
        <v>0.54844606946983543</v>
      </c>
      <c r="K95" s="97">
        <v>0.13219996043069157</v>
      </c>
      <c r="L95" s="99"/>
      <c r="M95" s="99"/>
      <c r="O95" s="81">
        <f>J92-37</f>
        <v>411</v>
      </c>
    </row>
    <row r="96" spans="1:16" s="81" customFormat="1" ht="15" customHeight="1" x14ac:dyDescent="0.2">
      <c r="A96" s="87"/>
      <c r="B96" s="116" t="s">
        <v>275</v>
      </c>
      <c r="C96" s="95">
        <v>81.2992125984252</v>
      </c>
      <c r="D96" s="95">
        <v>88.61952987710319</v>
      </c>
      <c r="E96" s="95">
        <v>91.304347826086953</v>
      </c>
      <c r="F96" s="95">
        <v>98.122683071726271</v>
      </c>
      <c r="G96" s="95">
        <v>88.888888888888886</v>
      </c>
      <c r="H96" s="95">
        <v>12.120348548563719</v>
      </c>
      <c r="I96" s="95">
        <v>85.714285714285708</v>
      </c>
      <c r="J96" s="95">
        <v>81.901279707495434</v>
      </c>
      <c r="K96" s="95">
        <v>89.266489647083134</v>
      </c>
      <c r="L96" s="99"/>
      <c r="M96" s="99"/>
      <c r="O96" s="707">
        <f>K92-'Anexa 13'!G16</f>
        <v>156574192.04999995</v>
      </c>
    </row>
    <row r="97" spans="1:13" s="81" customFormat="1" ht="43.5" customHeight="1" x14ac:dyDescent="0.2">
      <c r="A97" s="117"/>
      <c r="B97" s="118"/>
      <c r="C97" s="102" t="s">
        <v>276</v>
      </c>
      <c r="D97" s="102" t="s">
        <v>277</v>
      </c>
      <c r="E97" s="102" t="s">
        <v>278</v>
      </c>
      <c r="F97" s="102" t="s">
        <v>279</v>
      </c>
      <c r="G97" s="102" t="s">
        <v>280</v>
      </c>
      <c r="H97" s="102" t="s">
        <v>281</v>
      </c>
      <c r="I97" s="103" t="s">
        <v>282</v>
      </c>
      <c r="J97" s="102" t="s">
        <v>8</v>
      </c>
      <c r="K97" s="104" t="s">
        <v>283</v>
      </c>
      <c r="L97" s="80"/>
      <c r="M97" s="80"/>
    </row>
    <row r="98" spans="1:13" s="81" customFormat="1" x14ac:dyDescent="0.2">
      <c r="A98" s="117"/>
      <c r="B98" s="118"/>
      <c r="C98" s="117"/>
      <c r="D98" s="119"/>
      <c r="E98" s="78"/>
      <c r="F98" s="80"/>
      <c r="G98" s="78"/>
      <c r="H98" s="80"/>
      <c r="I98" s="78"/>
      <c r="J98" s="78"/>
      <c r="K98" s="78"/>
      <c r="L98" s="80"/>
      <c r="M98" s="80"/>
    </row>
    <row r="99" spans="1:13" s="81" customFormat="1" x14ac:dyDescent="0.2">
      <c r="A99" s="117"/>
      <c r="B99" s="118"/>
      <c r="C99" s="117"/>
      <c r="D99" s="119"/>
      <c r="E99" s="78"/>
      <c r="F99" s="80"/>
      <c r="G99" s="78"/>
      <c r="H99" s="80"/>
      <c r="I99" s="78"/>
      <c r="J99" s="78"/>
      <c r="K99" s="78"/>
      <c r="L99" s="80"/>
      <c r="M99" s="80"/>
    </row>
    <row r="100" spans="1:13" s="81" customFormat="1" x14ac:dyDescent="0.2">
      <c r="A100" s="117"/>
      <c r="B100" s="118"/>
      <c r="C100" s="117"/>
      <c r="D100" s="119"/>
      <c r="E100" s="78"/>
      <c r="F100" s="80"/>
      <c r="G100" s="78"/>
      <c r="H100" s="80"/>
      <c r="I100" s="78"/>
      <c r="J100" s="78"/>
      <c r="K100" s="78"/>
      <c r="L100" s="80"/>
      <c r="M100" s="80"/>
    </row>
    <row r="101" spans="1:13" s="81" customFormat="1" x14ac:dyDescent="0.2">
      <c r="A101" s="117"/>
      <c r="B101" s="118"/>
      <c r="C101" s="117"/>
      <c r="D101" s="119"/>
      <c r="E101" s="78"/>
      <c r="F101" s="80"/>
      <c r="G101" s="78"/>
      <c r="H101" s="80"/>
      <c r="I101" s="78"/>
      <c r="J101" s="78"/>
      <c r="K101" s="78"/>
      <c r="L101" s="80"/>
      <c r="M101" s="80"/>
    </row>
    <row r="102" spans="1:13" s="81" customFormat="1" x14ac:dyDescent="0.2">
      <c r="A102" s="117"/>
      <c r="B102" s="118"/>
      <c r="C102" s="117"/>
      <c r="D102" s="119"/>
      <c r="E102" s="78"/>
      <c r="F102" s="80"/>
      <c r="G102" s="78"/>
      <c r="H102" s="80"/>
      <c r="I102" s="78"/>
      <c r="J102" s="78"/>
      <c r="K102" s="78"/>
      <c r="L102" s="80"/>
      <c r="M102" s="80"/>
    </row>
    <row r="103" spans="1:13" s="81" customFormat="1" x14ac:dyDescent="0.2">
      <c r="A103" s="117"/>
      <c r="B103" s="118"/>
      <c r="C103" s="117"/>
      <c r="D103" s="119"/>
      <c r="E103" s="78"/>
      <c r="F103" s="80"/>
      <c r="G103" s="78"/>
      <c r="H103" s="80"/>
      <c r="I103" s="78"/>
      <c r="J103" s="78"/>
      <c r="K103" s="78"/>
      <c r="L103" s="80"/>
      <c r="M103" s="80"/>
    </row>
    <row r="104" spans="1:13" s="81" customFormat="1" x14ac:dyDescent="0.2">
      <c r="A104" s="117"/>
      <c r="B104" s="118"/>
      <c r="C104" s="117"/>
      <c r="D104" s="119"/>
      <c r="E104" s="78"/>
      <c r="F104" s="80"/>
      <c r="G104" s="78"/>
      <c r="H104" s="80"/>
      <c r="I104" s="78"/>
      <c r="J104" s="78"/>
      <c r="K104" s="78"/>
      <c r="L104" s="80"/>
      <c r="M104" s="80"/>
    </row>
    <row r="105" spans="1:13" s="81" customFormat="1" x14ac:dyDescent="0.2">
      <c r="A105" s="117"/>
      <c r="B105" s="118"/>
      <c r="C105" s="117"/>
      <c r="D105" s="119"/>
      <c r="E105" s="78"/>
      <c r="F105" s="80"/>
      <c r="G105" s="78"/>
      <c r="H105" s="80"/>
      <c r="I105" s="78"/>
      <c r="J105" s="78"/>
      <c r="K105" s="78"/>
      <c r="L105" s="80"/>
      <c r="M105" s="80"/>
    </row>
    <row r="106" spans="1:13" s="81" customFormat="1" x14ac:dyDescent="0.2">
      <c r="A106" s="117"/>
      <c r="B106" s="118"/>
      <c r="C106" s="117"/>
      <c r="D106" s="119"/>
      <c r="E106" s="78"/>
      <c r="F106" s="80"/>
      <c r="G106" s="78"/>
      <c r="H106" s="80"/>
      <c r="I106" s="78"/>
      <c r="J106" s="78"/>
      <c r="K106" s="78"/>
      <c r="L106" s="80"/>
      <c r="M106" s="80"/>
    </row>
    <row r="107" spans="1:13" s="81" customFormat="1" x14ac:dyDescent="0.2">
      <c r="A107" s="117"/>
      <c r="B107" s="118"/>
      <c r="C107" s="117"/>
      <c r="D107" s="119"/>
      <c r="E107" s="78"/>
      <c r="F107" s="80"/>
      <c r="G107" s="78"/>
      <c r="H107" s="80"/>
      <c r="I107" s="78"/>
      <c r="J107" s="78"/>
      <c r="K107" s="78"/>
      <c r="L107" s="80"/>
      <c r="M107" s="80"/>
    </row>
    <row r="108" spans="1:13" s="81" customFormat="1" x14ac:dyDescent="0.2">
      <c r="A108" s="117"/>
      <c r="B108" s="118"/>
      <c r="C108" s="117"/>
      <c r="D108" s="119"/>
      <c r="E108" s="78"/>
      <c r="F108" s="80"/>
      <c r="G108" s="78"/>
      <c r="H108" s="80"/>
      <c r="I108" s="78"/>
      <c r="J108" s="78"/>
      <c r="K108" s="78"/>
      <c r="L108" s="80"/>
      <c r="M108" s="80"/>
    </row>
    <row r="109" spans="1:13" s="81" customFormat="1" x14ac:dyDescent="0.2">
      <c r="A109" s="117"/>
      <c r="B109" s="118"/>
      <c r="C109" s="117"/>
      <c r="D109" s="119"/>
      <c r="E109" s="78"/>
      <c r="F109" s="80"/>
      <c r="G109" s="78"/>
      <c r="H109" s="80"/>
      <c r="I109" s="78"/>
      <c r="J109" s="78"/>
      <c r="K109" s="78"/>
      <c r="L109" s="80"/>
      <c r="M109" s="80"/>
    </row>
    <row r="110" spans="1:13" s="81" customFormat="1" x14ac:dyDescent="0.2">
      <c r="A110" s="117"/>
      <c r="B110" s="118"/>
      <c r="C110" s="117"/>
      <c r="D110" s="119"/>
      <c r="E110" s="78"/>
      <c r="F110" s="80"/>
      <c r="G110" s="78"/>
      <c r="H110" s="80"/>
      <c r="I110" s="78"/>
      <c r="J110" s="78"/>
      <c r="K110" s="78"/>
      <c r="L110" s="80"/>
      <c r="M110" s="80"/>
    </row>
    <row r="111" spans="1:13" s="81" customFormat="1" x14ac:dyDescent="0.2">
      <c r="A111" s="117"/>
      <c r="B111" s="118"/>
      <c r="C111" s="117"/>
      <c r="D111" s="119"/>
      <c r="E111" s="78"/>
      <c r="F111" s="80"/>
      <c r="G111" s="78"/>
      <c r="H111" s="80"/>
      <c r="I111" s="78"/>
      <c r="J111" s="78"/>
      <c r="K111" s="78"/>
      <c r="L111" s="80"/>
      <c r="M111" s="80"/>
    </row>
    <row r="112" spans="1:13" s="81" customFormat="1" x14ac:dyDescent="0.2">
      <c r="A112" s="117"/>
      <c r="B112" s="118"/>
      <c r="C112" s="117"/>
      <c r="D112" s="119"/>
      <c r="E112" s="78"/>
      <c r="F112" s="80"/>
      <c r="G112" s="78"/>
      <c r="H112" s="80"/>
      <c r="I112" s="78"/>
      <c r="J112" s="78"/>
      <c r="K112" s="78"/>
      <c r="L112" s="80"/>
      <c r="M112" s="80"/>
    </row>
    <row r="113" spans="1:13" s="81" customFormat="1" x14ac:dyDescent="0.2">
      <c r="A113" s="117"/>
      <c r="B113" s="118"/>
      <c r="C113" s="117"/>
      <c r="D113" s="119"/>
      <c r="E113" s="78"/>
      <c r="F113" s="80"/>
      <c r="G113" s="78"/>
      <c r="H113" s="80"/>
      <c r="I113" s="78"/>
      <c r="J113" s="78"/>
      <c r="K113" s="78"/>
      <c r="L113" s="80"/>
      <c r="M113" s="80"/>
    </row>
    <row r="114" spans="1:13" s="81" customFormat="1" x14ac:dyDescent="0.2">
      <c r="A114" s="117"/>
      <c r="B114" s="118"/>
      <c r="C114" s="117">
        <f>SUM(C7:C73)</f>
        <v>405</v>
      </c>
      <c r="D114" s="117">
        <f>SUM(D7:D73)</f>
        <v>250636926.09</v>
      </c>
      <c r="E114" s="117">
        <f>SUM(E7:E73)</f>
        <v>18</v>
      </c>
      <c r="F114" s="117">
        <f>SUM(F7:F73)</f>
        <v>4069121.0200000005</v>
      </c>
      <c r="G114" s="78"/>
      <c r="H114" s="80"/>
      <c r="I114" s="78"/>
      <c r="J114" s="78"/>
      <c r="K114" s="78"/>
      <c r="L114" s="80"/>
      <c r="M114" s="80"/>
    </row>
    <row r="115" spans="1:13" s="81" customFormat="1" x14ac:dyDescent="0.2">
      <c r="A115" s="117"/>
      <c r="B115" s="118"/>
      <c r="C115" s="117" t="e">
        <f>SUM(#REF!)</f>
        <v>#REF!</v>
      </c>
      <c r="D115" s="117" t="e">
        <f>SUM(#REF!)</f>
        <v>#REF!</v>
      </c>
      <c r="E115" s="117" t="e">
        <f>SUM(#REF!)</f>
        <v>#REF!</v>
      </c>
      <c r="F115" s="117" t="e">
        <f>SUM(#REF!)</f>
        <v>#REF!</v>
      </c>
      <c r="G115" s="78"/>
      <c r="H115" s="80"/>
      <c r="I115" s="78"/>
      <c r="J115" s="78"/>
      <c r="K115" s="78"/>
      <c r="L115" s="80"/>
      <c r="M115" s="80"/>
    </row>
    <row r="116" spans="1:13" s="81" customFormat="1" x14ac:dyDescent="0.2">
      <c r="A116" s="117"/>
      <c r="B116" s="118"/>
      <c r="C116" s="117">
        <f>SUM(C87:C110)</f>
        <v>1115.9999999999998</v>
      </c>
      <c r="D116" s="117">
        <f>SUM(D87:D110)</f>
        <v>1916530961.4200001</v>
      </c>
      <c r="E116" s="117">
        <f>SUM(E87:E110)</f>
        <v>146</v>
      </c>
      <c r="F116" s="117">
        <f>SUM(F87:F110)</f>
        <v>76114530.039999992</v>
      </c>
      <c r="G116" s="78"/>
      <c r="H116" s="80"/>
      <c r="I116" s="78"/>
      <c r="J116" s="78"/>
      <c r="K116" s="78"/>
      <c r="L116" s="80"/>
      <c r="M116" s="80"/>
    </row>
    <row r="117" spans="1:13" s="81" customFormat="1" x14ac:dyDescent="0.2">
      <c r="A117" s="117"/>
      <c r="B117" s="118"/>
      <c r="C117" s="117"/>
      <c r="D117" s="119"/>
      <c r="E117" s="78"/>
      <c r="F117" s="80"/>
      <c r="G117" s="78"/>
      <c r="H117" s="80"/>
      <c r="I117" s="78"/>
      <c r="J117" s="78"/>
      <c r="K117" s="78"/>
      <c r="L117" s="80"/>
      <c r="M117" s="80"/>
    </row>
    <row r="118" spans="1:13" s="81" customFormat="1" x14ac:dyDescent="0.2">
      <c r="A118" s="117"/>
      <c r="B118" s="118"/>
      <c r="C118" s="117"/>
      <c r="D118" s="119"/>
      <c r="E118" s="78"/>
      <c r="F118" s="80"/>
      <c r="G118" s="78"/>
      <c r="H118" s="80"/>
      <c r="I118" s="78"/>
      <c r="J118" s="78"/>
      <c r="K118" s="78"/>
      <c r="L118" s="80"/>
      <c r="M118" s="80"/>
    </row>
    <row r="119" spans="1:13" s="81" customFormat="1" x14ac:dyDescent="0.2">
      <c r="A119" s="117"/>
      <c r="B119" s="118"/>
      <c r="C119" s="117"/>
      <c r="D119" s="119"/>
      <c r="E119" s="78"/>
      <c r="F119" s="80"/>
      <c r="G119" s="78"/>
      <c r="H119" s="80"/>
      <c r="I119" s="78"/>
      <c r="J119" s="78"/>
      <c r="K119" s="78"/>
      <c r="L119" s="80"/>
      <c r="M119" s="80"/>
    </row>
    <row r="120" spans="1:13" s="81" customFormat="1" x14ac:dyDescent="0.2">
      <c r="A120" s="117"/>
      <c r="B120" s="118"/>
      <c r="C120" s="117"/>
      <c r="D120" s="119"/>
      <c r="E120" s="78"/>
      <c r="F120" s="80"/>
      <c r="G120" s="78"/>
      <c r="H120" s="80"/>
      <c r="I120" s="78"/>
      <c r="J120" s="78"/>
      <c r="K120" s="78"/>
      <c r="L120" s="80"/>
      <c r="M120" s="80"/>
    </row>
    <row r="121" spans="1:13" s="81" customFormat="1" x14ac:dyDescent="0.2">
      <c r="A121" s="117"/>
      <c r="B121" s="118"/>
      <c r="C121" s="117"/>
      <c r="D121" s="119"/>
      <c r="E121" s="78"/>
      <c r="F121" s="80"/>
      <c r="G121" s="78"/>
      <c r="H121" s="80"/>
      <c r="I121" s="78"/>
      <c r="J121" s="78"/>
      <c r="K121" s="78"/>
      <c r="L121" s="80"/>
      <c r="M121" s="80"/>
    </row>
    <row r="122" spans="1:13" s="81" customFormat="1" x14ac:dyDescent="0.2">
      <c r="A122" s="117"/>
      <c r="B122" s="118"/>
      <c r="C122" s="117"/>
      <c r="D122" s="119"/>
      <c r="E122" s="78"/>
      <c r="F122" s="80"/>
      <c r="G122" s="78"/>
      <c r="H122" s="80"/>
      <c r="I122" s="78"/>
      <c r="J122" s="78"/>
      <c r="K122" s="78"/>
      <c r="L122" s="80"/>
      <c r="M122" s="80"/>
    </row>
    <row r="123" spans="1:13" s="81" customFormat="1" x14ac:dyDescent="0.2">
      <c r="A123" s="117"/>
      <c r="B123" s="118"/>
      <c r="C123" s="117"/>
      <c r="D123" s="119"/>
      <c r="E123" s="78"/>
      <c r="F123" s="80"/>
      <c r="G123" s="78"/>
      <c r="H123" s="80"/>
      <c r="I123" s="78"/>
      <c r="J123" s="78"/>
      <c r="K123" s="78"/>
      <c r="L123" s="80"/>
      <c r="M123" s="80"/>
    </row>
    <row r="124" spans="1:13" s="81" customFormat="1" x14ac:dyDescent="0.2">
      <c r="A124" s="117"/>
      <c r="B124" s="118"/>
      <c r="C124" s="117"/>
      <c r="D124" s="119"/>
      <c r="E124" s="78"/>
      <c r="F124" s="80"/>
      <c r="G124" s="78"/>
      <c r="H124" s="80"/>
      <c r="I124" s="78"/>
      <c r="J124" s="78"/>
      <c r="K124" s="78"/>
      <c r="L124" s="80"/>
      <c r="M124" s="80"/>
    </row>
    <row r="125" spans="1:13" s="81" customFormat="1" x14ac:dyDescent="0.2">
      <c r="A125" s="117"/>
      <c r="B125" s="118"/>
      <c r="C125" s="117"/>
      <c r="D125" s="119"/>
      <c r="E125" s="78"/>
      <c r="F125" s="80"/>
      <c r="G125" s="78"/>
      <c r="H125" s="80"/>
      <c r="I125" s="78"/>
      <c r="J125" s="78"/>
      <c r="K125" s="78"/>
      <c r="L125" s="80"/>
      <c r="M125" s="80"/>
    </row>
    <row r="126" spans="1:13" s="81" customFormat="1" x14ac:dyDescent="0.2">
      <c r="A126" s="117"/>
      <c r="B126" s="118"/>
      <c r="C126" s="117"/>
      <c r="D126" s="119"/>
      <c r="E126" s="78"/>
      <c r="F126" s="80"/>
      <c r="G126" s="78"/>
      <c r="H126" s="80"/>
      <c r="I126" s="78"/>
      <c r="J126" s="78"/>
      <c r="K126" s="78"/>
      <c r="L126" s="80"/>
      <c r="M126" s="80"/>
    </row>
    <row r="127" spans="1:13" s="81" customFormat="1" x14ac:dyDescent="0.2">
      <c r="A127" s="117"/>
      <c r="B127" s="118"/>
      <c r="C127" s="117"/>
      <c r="D127" s="119"/>
      <c r="E127" s="78"/>
      <c r="F127" s="80"/>
      <c r="G127" s="78"/>
      <c r="H127" s="80"/>
      <c r="I127" s="78"/>
      <c r="J127" s="78"/>
      <c r="K127" s="78"/>
      <c r="L127" s="80"/>
      <c r="M127" s="80"/>
    </row>
    <row r="128" spans="1:13" s="81" customFormat="1" x14ac:dyDescent="0.2">
      <c r="A128" s="117"/>
      <c r="B128" s="118"/>
      <c r="C128" s="117"/>
      <c r="D128" s="119"/>
      <c r="E128" s="78"/>
      <c r="F128" s="80"/>
      <c r="G128" s="78"/>
      <c r="H128" s="80"/>
      <c r="I128" s="78"/>
      <c r="J128" s="78"/>
      <c r="K128" s="78"/>
      <c r="L128" s="80"/>
      <c r="M128" s="80"/>
    </row>
    <row r="129" spans="1:13" s="81" customFormat="1" x14ac:dyDescent="0.2">
      <c r="A129" s="117"/>
      <c r="B129" s="118"/>
      <c r="C129" s="117"/>
      <c r="D129" s="119"/>
      <c r="E129" s="78"/>
      <c r="F129" s="80"/>
      <c r="G129" s="78"/>
      <c r="H129" s="80"/>
      <c r="I129" s="78"/>
      <c r="J129" s="78"/>
      <c r="K129" s="78"/>
      <c r="L129" s="80"/>
      <c r="M129" s="80"/>
    </row>
    <row r="130" spans="1:13" s="81" customFormat="1" x14ac:dyDescent="0.2">
      <c r="A130" s="117"/>
      <c r="B130" s="118"/>
      <c r="C130" s="117"/>
      <c r="D130" s="119"/>
      <c r="E130" s="78"/>
      <c r="F130" s="80"/>
      <c r="G130" s="78"/>
      <c r="H130" s="80"/>
      <c r="I130" s="78"/>
      <c r="J130" s="78"/>
      <c r="K130" s="78"/>
      <c r="L130" s="80"/>
      <c r="M130" s="80"/>
    </row>
    <row r="131" spans="1:13" s="81" customFormat="1" x14ac:dyDescent="0.2">
      <c r="A131" s="117"/>
      <c r="B131" s="118"/>
      <c r="C131" s="117"/>
      <c r="D131" s="119"/>
      <c r="E131" s="78"/>
      <c r="F131" s="80"/>
      <c r="G131" s="78"/>
      <c r="H131" s="80"/>
      <c r="I131" s="78"/>
      <c r="J131" s="78"/>
      <c r="K131" s="78"/>
      <c r="L131" s="80"/>
      <c r="M131" s="80"/>
    </row>
    <row r="132" spans="1:13" s="81" customFormat="1" x14ac:dyDescent="0.2">
      <c r="A132" s="117"/>
      <c r="B132" s="118"/>
      <c r="C132" s="117"/>
      <c r="D132" s="119"/>
      <c r="E132" s="78"/>
      <c r="F132" s="80"/>
      <c r="G132" s="78"/>
      <c r="H132" s="80"/>
      <c r="I132" s="78"/>
      <c r="J132" s="78"/>
      <c r="K132" s="78"/>
      <c r="L132" s="80"/>
      <c r="M132" s="80"/>
    </row>
    <row r="133" spans="1:13" s="81" customFormat="1" x14ac:dyDescent="0.2">
      <c r="A133" s="117"/>
      <c r="B133" s="118"/>
      <c r="C133" s="117"/>
      <c r="D133" s="119"/>
      <c r="E133" s="78"/>
      <c r="F133" s="80"/>
      <c r="G133" s="78"/>
      <c r="H133" s="80"/>
      <c r="I133" s="78"/>
      <c r="J133" s="78"/>
      <c r="K133" s="78"/>
      <c r="L133" s="80"/>
      <c r="M133" s="80"/>
    </row>
    <row r="134" spans="1:13" s="81" customFormat="1" x14ac:dyDescent="0.2">
      <c r="A134" s="117"/>
      <c r="B134" s="118"/>
      <c r="C134" s="117"/>
      <c r="D134" s="119"/>
      <c r="E134" s="78"/>
      <c r="F134" s="80"/>
      <c r="G134" s="78"/>
      <c r="H134" s="80"/>
      <c r="I134" s="78"/>
      <c r="J134" s="78"/>
      <c r="K134" s="78"/>
      <c r="L134" s="80"/>
      <c r="M134" s="80"/>
    </row>
    <row r="135" spans="1:13" s="81" customFormat="1" x14ac:dyDescent="0.2">
      <c r="A135" s="117"/>
      <c r="B135" s="118"/>
      <c r="C135" s="117"/>
      <c r="D135" s="119"/>
      <c r="E135" s="78"/>
      <c r="F135" s="80"/>
      <c r="G135" s="78"/>
      <c r="H135" s="80"/>
      <c r="I135" s="78"/>
      <c r="J135" s="78"/>
      <c r="K135" s="78"/>
      <c r="L135" s="80"/>
      <c r="M135" s="80"/>
    </row>
    <row r="136" spans="1:13" s="81" customFormat="1" x14ac:dyDescent="0.2">
      <c r="A136" s="117"/>
      <c r="B136" s="118"/>
      <c r="C136" s="117"/>
      <c r="D136" s="119"/>
      <c r="E136" s="78"/>
      <c r="F136" s="80"/>
      <c r="G136" s="78"/>
      <c r="H136" s="80"/>
      <c r="I136" s="78"/>
      <c r="J136" s="78"/>
      <c r="K136" s="78"/>
      <c r="L136" s="80"/>
      <c r="M136" s="80"/>
    </row>
    <row r="137" spans="1:13" s="81" customFormat="1" x14ac:dyDescent="0.2">
      <c r="A137" s="117"/>
      <c r="B137" s="118"/>
      <c r="C137" s="117"/>
      <c r="D137" s="119"/>
      <c r="E137" s="78"/>
      <c r="F137" s="80"/>
      <c r="G137" s="78"/>
      <c r="H137" s="80"/>
      <c r="I137" s="78"/>
      <c r="J137" s="78"/>
      <c r="K137" s="78"/>
      <c r="L137" s="80"/>
      <c r="M137" s="80"/>
    </row>
    <row r="138" spans="1:13" s="81" customFormat="1" x14ac:dyDescent="0.2">
      <c r="A138" s="117"/>
      <c r="B138" s="118"/>
      <c r="C138" s="117"/>
      <c r="D138" s="119"/>
      <c r="E138" s="78"/>
      <c r="F138" s="80"/>
      <c r="G138" s="78"/>
      <c r="H138" s="80"/>
      <c r="I138" s="78"/>
      <c r="J138" s="78"/>
      <c r="K138" s="78"/>
      <c r="L138" s="80"/>
      <c r="M138" s="80"/>
    </row>
    <row r="139" spans="1:13" s="81" customFormat="1" x14ac:dyDescent="0.2">
      <c r="A139" s="117"/>
      <c r="B139" s="118"/>
      <c r="C139" s="117"/>
      <c r="D139" s="119"/>
      <c r="E139" s="78"/>
      <c r="F139" s="80"/>
      <c r="G139" s="78"/>
      <c r="H139" s="80"/>
      <c r="I139" s="78"/>
      <c r="J139" s="78"/>
      <c r="K139" s="78"/>
      <c r="L139" s="80"/>
      <c r="M139" s="80"/>
    </row>
    <row r="140" spans="1:13" s="81" customFormat="1" x14ac:dyDescent="0.2">
      <c r="A140" s="117"/>
      <c r="B140" s="118"/>
      <c r="C140" s="117"/>
      <c r="D140" s="119"/>
      <c r="E140" s="78"/>
      <c r="F140" s="80"/>
      <c r="G140" s="78"/>
      <c r="H140" s="80"/>
      <c r="I140" s="78"/>
      <c r="J140" s="78"/>
      <c r="K140" s="78"/>
      <c r="L140" s="80"/>
      <c r="M140" s="80"/>
    </row>
    <row r="141" spans="1:13" s="81" customFormat="1" x14ac:dyDescent="0.2">
      <c r="A141" s="117"/>
      <c r="B141" s="118"/>
      <c r="C141" s="117"/>
      <c r="D141" s="119"/>
      <c r="E141" s="78"/>
      <c r="F141" s="80"/>
      <c r="G141" s="78"/>
      <c r="H141" s="80"/>
      <c r="I141" s="78"/>
      <c r="J141" s="78"/>
      <c r="K141" s="78"/>
      <c r="L141" s="80"/>
      <c r="M141" s="80"/>
    </row>
    <row r="142" spans="1:13" s="81" customFormat="1" x14ac:dyDescent="0.2">
      <c r="A142" s="117"/>
      <c r="B142" s="118"/>
      <c r="C142" s="117"/>
      <c r="D142" s="119"/>
      <c r="E142" s="78"/>
      <c r="F142" s="80"/>
      <c r="G142" s="78"/>
      <c r="H142" s="80"/>
      <c r="I142" s="78"/>
      <c r="J142" s="78"/>
      <c r="K142" s="78"/>
      <c r="L142" s="80"/>
      <c r="M142" s="80"/>
    </row>
    <row r="143" spans="1:13" s="81" customFormat="1" x14ac:dyDescent="0.2">
      <c r="A143" s="117"/>
      <c r="B143" s="118"/>
      <c r="C143" s="117"/>
      <c r="D143" s="119"/>
      <c r="E143" s="78"/>
      <c r="F143" s="80"/>
      <c r="G143" s="78"/>
      <c r="H143" s="80"/>
      <c r="I143" s="78"/>
      <c r="J143" s="78"/>
      <c r="K143" s="78"/>
      <c r="L143" s="80"/>
      <c r="M143" s="80"/>
    </row>
    <row r="144" spans="1:13" s="81" customFormat="1" x14ac:dyDescent="0.2">
      <c r="A144" s="117"/>
      <c r="B144" s="118"/>
      <c r="C144" s="117"/>
      <c r="D144" s="119"/>
      <c r="E144" s="78"/>
      <c r="F144" s="80"/>
      <c r="G144" s="78"/>
      <c r="H144" s="80"/>
      <c r="I144" s="78"/>
      <c r="J144" s="78"/>
      <c r="K144" s="78"/>
      <c r="L144" s="80"/>
      <c r="M144" s="80"/>
    </row>
    <row r="145" spans="1:13" s="81" customFormat="1" x14ac:dyDescent="0.2">
      <c r="A145" s="117"/>
      <c r="B145" s="118"/>
      <c r="C145" s="117"/>
      <c r="D145" s="119"/>
      <c r="E145" s="78"/>
      <c r="F145" s="80"/>
      <c r="G145" s="78"/>
      <c r="H145" s="80"/>
      <c r="I145" s="78"/>
      <c r="J145" s="78"/>
      <c r="K145" s="78"/>
      <c r="L145" s="80"/>
      <c r="M145" s="80"/>
    </row>
    <row r="146" spans="1:13" s="81" customFormat="1" x14ac:dyDescent="0.2">
      <c r="A146" s="117"/>
      <c r="B146" s="118"/>
      <c r="C146" s="117"/>
      <c r="D146" s="119"/>
      <c r="E146" s="78"/>
      <c r="F146" s="80"/>
      <c r="G146" s="78"/>
      <c r="H146" s="80"/>
      <c r="I146" s="78"/>
      <c r="J146" s="78"/>
      <c r="K146" s="78"/>
      <c r="L146" s="80"/>
      <c r="M146" s="80"/>
    </row>
    <row r="147" spans="1:13" s="81" customFormat="1" x14ac:dyDescent="0.2">
      <c r="A147" s="117"/>
      <c r="B147" s="118"/>
      <c r="C147" s="117"/>
      <c r="D147" s="119"/>
      <c r="E147" s="78"/>
      <c r="F147" s="80"/>
      <c r="G147" s="78"/>
      <c r="H147" s="80"/>
      <c r="I147" s="78"/>
      <c r="J147" s="78"/>
      <c r="K147" s="78"/>
      <c r="L147" s="80"/>
      <c r="M147" s="80"/>
    </row>
    <row r="148" spans="1:13" s="81" customFormat="1" x14ac:dyDescent="0.2">
      <c r="A148" s="117"/>
      <c r="B148" s="118"/>
      <c r="C148" s="117"/>
      <c r="D148" s="119"/>
      <c r="E148" s="78"/>
      <c r="F148" s="80"/>
      <c r="G148" s="78"/>
      <c r="H148" s="80"/>
      <c r="I148" s="78"/>
      <c r="J148" s="78"/>
      <c r="K148" s="78"/>
      <c r="L148" s="80"/>
      <c r="M148" s="80"/>
    </row>
    <row r="149" spans="1:13" s="81" customFormat="1" x14ac:dyDescent="0.2">
      <c r="A149" s="117"/>
      <c r="B149" s="118"/>
      <c r="C149" s="117"/>
      <c r="D149" s="119"/>
      <c r="E149" s="78"/>
      <c r="F149" s="80"/>
      <c r="G149" s="78"/>
      <c r="H149" s="80"/>
      <c r="I149" s="78"/>
      <c r="J149" s="78"/>
      <c r="K149" s="78"/>
      <c r="L149" s="80"/>
      <c r="M149" s="80"/>
    </row>
    <row r="150" spans="1:13" s="81" customFormat="1" x14ac:dyDescent="0.2">
      <c r="A150" s="117"/>
      <c r="B150" s="118"/>
      <c r="C150" s="117"/>
      <c r="D150" s="119"/>
      <c r="E150" s="78"/>
      <c r="F150" s="80"/>
      <c r="G150" s="78"/>
      <c r="H150" s="80"/>
      <c r="I150" s="78"/>
      <c r="J150" s="78"/>
      <c r="K150" s="78"/>
      <c r="L150" s="80"/>
      <c r="M150" s="80"/>
    </row>
    <row r="151" spans="1:13" s="81" customFormat="1" x14ac:dyDescent="0.2">
      <c r="A151" s="117"/>
      <c r="B151" s="118"/>
      <c r="C151" s="117"/>
      <c r="D151" s="119"/>
      <c r="E151" s="78"/>
      <c r="F151" s="80"/>
      <c r="G151" s="78"/>
      <c r="H151" s="80"/>
      <c r="I151" s="78"/>
      <c r="J151" s="78"/>
      <c r="K151" s="78"/>
      <c r="L151" s="80"/>
      <c r="M151" s="80"/>
    </row>
    <row r="152" spans="1:13" s="81" customFormat="1" x14ac:dyDescent="0.2">
      <c r="A152" s="117"/>
      <c r="B152" s="118"/>
      <c r="C152" s="117"/>
      <c r="D152" s="119"/>
      <c r="E152" s="78"/>
      <c r="F152" s="80"/>
      <c r="G152" s="78"/>
      <c r="H152" s="80"/>
      <c r="I152" s="78"/>
      <c r="J152" s="78"/>
      <c r="K152" s="78"/>
      <c r="L152" s="80"/>
      <c r="M152" s="80"/>
    </row>
    <row r="153" spans="1:13" s="81" customFormat="1" x14ac:dyDescent="0.2">
      <c r="A153" s="117"/>
      <c r="B153" s="118"/>
      <c r="C153" s="117"/>
      <c r="D153" s="119"/>
      <c r="E153" s="78"/>
      <c r="F153" s="80"/>
      <c r="G153" s="78"/>
      <c r="H153" s="80"/>
      <c r="I153" s="78"/>
      <c r="J153" s="78"/>
      <c r="K153" s="78"/>
      <c r="L153" s="80"/>
      <c r="M153" s="80"/>
    </row>
    <row r="154" spans="1:13" s="81" customFormat="1" x14ac:dyDescent="0.2">
      <c r="A154" s="117"/>
      <c r="B154" s="118"/>
      <c r="C154" s="117"/>
      <c r="D154" s="119"/>
      <c r="E154" s="78"/>
      <c r="F154" s="80"/>
      <c r="G154" s="78"/>
      <c r="H154" s="80"/>
      <c r="I154" s="78"/>
      <c r="J154" s="78"/>
      <c r="K154" s="78"/>
      <c r="L154" s="80"/>
      <c r="M154" s="80"/>
    </row>
    <row r="155" spans="1:13" s="81" customFormat="1" x14ac:dyDescent="0.2">
      <c r="A155" s="117"/>
      <c r="B155" s="118"/>
      <c r="C155" s="117"/>
      <c r="D155" s="119"/>
      <c r="E155" s="78"/>
      <c r="F155" s="80"/>
      <c r="G155" s="78"/>
      <c r="H155" s="80"/>
      <c r="I155" s="78"/>
      <c r="J155" s="78"/>
      <c r="K155" s="78"/>
      <c r="L155" s="80"/>
      <c r="M155" s="80"/>
    </row>
    <row r="156" spans="1:13" s="81" customFormat="1" x14ac:dyDescent="0.2">
      <c r="A156" s="117"/>
      <c r="B156" s="118"/>
      <c r="C156" s="117"/>
      <c r="D156" s="119"/>
      <c r="E156" s="78"/>
      <c r="F156" s="80"/>
      <c r="G156" s="78"/>
      <c r="H156" s="80"/>
      <c r="I156" s="78"/>
      <c r="J156" s="78"/>
      <c r="K156" s="78"/>
      <c r="L156" s="80"/>
      <c r="M156" s="80"/>
    </row>
    <row r="157" spans="1:13" s="81" customFormat="1" x14ac:dyDescent="0.2">
      <c r="A157" s="117"/>
      <c r="B157" s="118"/>
      <c r="C157" s="117"/>
      <c r="D157" s="119"/>
      <c r="E157" s="78"/>
      <c r="F157" s="80"/>
      <c r="G157" s="78"/>
      <c r="H157" s="80"/>
      <c r="I157" s="78"/>
      <c r="J157" s="78"/>
      <c r="K157" s="78"/>
      <c r="L157" s="80"/>
      <c r="M157" s="80"/>
    </row>
    <row r="158" spans="1:13" s="81" customFormat="1" x14ac:dyDescent="0.2">
      <c r="A158" s="117"/>
      <c r="B158" s="118"/>
      <c r="C158" s="117"/>
      <c r="D158" s="119"/>
      <c r="E158" s="78"/>
      <c r="F158" s="80"/>
      <c r="G158" s="78"/>
      <c r="H158" s="80"/>
      <c r="I158" s="78"/>
      <c r="J158" s="78"/>
      <c r="K158" s="78"/>
      <c r="L158" s="80"/>
      <c r="M158" s="80"/>
    </row>
    <row r="159" spans="1:13" s="81" customFormat="1" x14ac:dyDescent="0.2">
      <c r="A159" s="117"/>
      <c r="B159" s="118"/>
      <c r="C159" s="117"/>
      <c r="D159" s="119"/>
      <c r="E159" s="78"/>
      <c r="F159" s="80"/>
      <c r="G159" s="78"/>
      <c r="H159" s="80"/>
      <c r="I159" s="78"/>
      <c r="J159" s="78"/>
      <c r="K159" s="78"/>
      <c r="L159" s="80"/>
      <c r="M159" s="80"/>
    </row>
    <row r="160" spans="1:13" s="81" customFormat="1" x14ac:dyDescent="0.2">
      <c r="A160" s="117"/>
      <c r="B160" s="118"/>
      <c r="C160" s="117"/>
      <c r="D160" s="119"/>
      <c r="E160" s="78"/>
      <c r="F160" s="80"/>
      <c r="G160" s="78"/>
      <c r="H160" s="80"/>
      <c r="I160" s="78"/>
      <c r="J160" s="78"/>
      <c r="K160" s="78"/>
      <c r="L160" s="80"/>
      <c r="M160" s="80"/>
    </row>
    <row r="161" spans="1:13" s="81" customFormat="1" x14ac:dyDescent="0.2">
      <c r="A161" s="117"/>
      <c r="B161" s="118"/>
      <c r="C161" s="117"/>
      <c r="D161" s="119"/>
      <c r="E161" s="78"/>
      <c r="F161" s="80"/>
      <c r="G161" s="78"/>
      <c r="H161" s="80"/>
      <c r="I161" s="78"/>
      <c r="J161" s="78"/>
      <c r="K161" s="78"/>
      <c r="L161" s="80"/>
      <c r="M161" s="80"/>
    </row>
    <row r="162" spans="1:13" s="81" customFormat="1" x14ac:dyDescent="0.2">
      <c r="A162" s="117"/>
      <c r="B162" s="118"/>
      <c r="C162" s="117"/>
      <c r="D162" s="119"/>
      <c r="E162" s="78"/>
      <c r="F162" s="80"/>
      <c r="G162" s="78"/>
      <c r="H162" s="80"/>
      <c r="I162" s="78"/>
      <c r="J162" s="78"/>
      <c r="K162" s="78"/>
      <c r="L162" s="80"/>
      <c r="M162" s="80"/>
    </row>
    <row r="163" spans="1:13" s="81" customFormat="1" x14ac:dyDescent="0.2">
      <c r="A163" s="117"/>
      <c r="B163" s="118"/>
      <c r="C163" s="117"/>
      <c r="D163" s="119"/>
      <c r="E163" s="78"/>
      <c r="F163" s="80"/>
      <c r="G163" s="78"/>
      <c r="H163" s="80"/>
      <c r="I163" s="78"/>
      <c r="J163" s="78"/>
      <c r="K163" s="78"/>
      <c r="L163" s="80"/>
      <c r="M163" s="80"/>
    </row>
    <row r="164" spans="1:13" s="81" customFormat="1" x14ac:dyDescent="0.2">
      <c r="A164" s="117"/>
      <c r="B164" s="118"/>
      <c r="C164" s="117"/>
      <c r="D164" s="119"/>
      <c r="E164" s="78"/>
      <c r="F164" s="80"/>
      <c r="G164" s="78"/>
      <c r="H164" s="80"/>
      <c r="I164" s="78"/>
      <c r="J164" s="78"/>
      <c r="K164" s="78"/>
      <c r="L164" s="80"/>
      <c r="M164" s="80"/>
    </row>
    <row r="165" spans="1:13" s="81" customFormat="1" x14ac:dyDescent="0.2">
      <c r="A165" s="117"/>
      <c r="B165" s="118"/>
      <c r="C165" s="117"/>
      <c r="D165" s="119"/>
      <c r="E165" s="78"/>
      <c r="F165" s="80"/>
      <c r="G165" s="78"/>
      <c r="H165" s="80"/>
      <c r="I165" s="78"/>
      <c r="J165" s="78"/>
      <c r="K165" s="78"/>
      <c r="L165" s="80"/>
      <c r="M165" s="80"/>
    </row>
    <row r="166" spans="1:13" s="81" customFormat="1" x14ac:dyDescent="0.2">
      <c r="A166" s="117"/>
      <c r="B166" s="118"/>
      <c r="C166" s="117"/>
      <c r="D166" s="119"/>
      <c r="E166" s="78"/>
      <c r="F166" s="80"/>
      <c r="G166" s="78"/>
      <c r="H166" s="80"/>
      <c r="I166" s="78"/>
      <c r="J166" s="78"/>
      <c r="K166" s="78"/>
      <c r="L166" s="80"/>
      <c r="M166" s="80"/>
    </row>
    <row r="167" spans="1:13" s="81" customFormat="1" x14ac:dyDescent="0.2">
      <c r="A167" s="117"/>
      <c r="B167" s="118"/>
      <c r="C167" s="117"/>
      <c r="D167" s="119"/>
      <c r="E167" s="78"/>
      <c r="F167" s="80"/>
      <c r="G167" s="78"/>
      <c r="H167" s="80"/>
      <c r="I167" s="78"/>
      <c r="J167" s="78"/>
      <c r="K167" s="78"/>
      <c r="L167" s="80"/>
      <c r="M167" s="80"/>
    </row>
    <row r="168" spans="1:13" s="81" customFormat="1" x14ac:dyDescent="0.2">
      <c r="A168" s="117"/>
      <c r="B168" s="118"/>
      <c r="C168" s="117"/>
      <c r="D168" s="119"/>
      <c r="E168" s="78"/>
      <c r="F168" s="80"/>
      <c r="G168" s="78"/>
      <c r="H168" s="80"/>
      <c r="I168" s="78"/>
      <c r="J168" s="78"/>
      <c r="K168" s="78"/>
      <c r="L168" s="80"/>
      <c r="M168" s="80"/>
    </row>
    <row r="169" spans="1:13" s="81" customFormat="1" x14ac:dyDescent="0.2">
      <c r="A169" s="117"/>
      <c r="B169" s="118"/>
      <c r="C169" s="117"/>
      <c r="D169" s="119"/>
      <c r="E169" s="78"/>
      <c r="F169" s="80"/>
      <c r="G169" s="78"/>
      <c r="H169" s="80"/>
      <c r="I169" s="78"/>
      <c r="J169" s="78"/>
      <c r="K169" s="78"/>
      <c r="L169" s="80"/>
      <c r="M169" s="80"/>
    </row>
    <row r="170" spans="1:13" s="81" customFormat="1" x14ac:dyDescent="0.2">
      <c r="A170" s="117"/>
      <c r="B170" s="118"/>
      <c r="C170" s="117"/>
      <c r="D170" s="119"/>
      <c r="E170" s="78"/>
      <c r="F170" s="80"/>
      <c r="G170" s="78"/>
      <c r="H170" s="80"/>
      <c r="I170" s="78"/>
      <c r="J170" s="78"/>
      <c r="K170" s="78"/>
      <c r="L170" s="80"/>
      <c r="M170" s="80"/>
    </row>
    <row r="171" spans="1:13" s="81" customFormat="1" x14ac:dyDescent="0.2">
      <c r="A171" s="117"/>
      <c r="B171" s="118"/>
      <c r="C171" s="117"/>
      <c r="D171" s="119"/>
      <c r="E171" s="78"/>
      <c r="F171" s="80"/>
      <c r="G171" s="78"/>
      <c r="H171" s="80"/>
      <c r="I171" s="78"/>
      <c r="J171" s="78"/>
      <c r="K171" s="78"/>
      <c r="L171" s="80"/>
      <c r="M171" s="80"/>
    </row>
    <row r="172" spans="1:13" s="81" customFormat="1" x14ac:dyDescent="0.2">
      <c r="A172" s="117"/>
      <c r="B172" s="118"/>
      <c r="C172" s="117"/>
      <c r="D172" s="119"/>
      <c r="E172" s="78"/>
      <c r="F172" s="80"/>
      <c r="G172" s="78"/>
      <c r="H172" s="80"/>
      <c r="I172" s="78"/>
      <c r="J172" s="78"/>
      <c r="K172" s="78"/>
      <c r="L172" s="80"/>
      <c r="M172" s="80"/>
    </row>
    <row r="173" spans="1:13" s="81" customFormat="1" x14ac:dyDescent="0.2">
      <c r="A173" s="117"/>
      <c r="B173" s="118"/>
      <c r="C173" s="117"/>
      <c r="D173" s="119"/>
      <c r="E173" s="78"/>
      <c r="F173" s="80"/>
      <c r="G173" s="78"/>
      <c r="H173" s="80"/>
      <c r="I173" s="78"/>
      <c r="J173" s="78"/>
      <c r="K173" s="78"/>
      <c r="L173" s="80"/>
      <c r="M173" s="80"/>
    </row>
    <row r="174" spans="1:13" s="81" customFormat="1" x14ac:dyDescent="0.2">
      <c r="A174" s="117"/>
      <c r="B174" s="118"/>
      <c r="C174" s="117"/>
      <c r="D174" s="119"/>
      <c r="E174" s="78"/>
      <c r="F174" s="80"/>
      <c r="G174" s="78"/>
      <c r="H174" s="80"/>
      <c r="I174" s="78"/>
      <c r="J174" s="78"/>
      <c r="K174" s="78"/>
      <c r="L174" s="80"/>
      <c r="M174" s="80"/>
    </row>
    <row r="175" spans="1:13" s="81" customFormat="1" x14ac:dyDescent="0.2">
      <c r="A175" s="117"/>
      <c r="B175" s="118"/>
      <c r="C175" s="117"/>
      <c r="D175" s="119"/>
      <c r="E175" s="78"/>
      <c r="F175" s="80"/>
      <c r="G175" s="78"/>
      <c r="H175" s="80"/>
      <c r="I175" s="78"/>
      <c r="J175" s="78"/>
      <c r="K175" s="78"/>
      <c r="L175" s="80"/>
      <c r="M175" s="80"/>
    </row>
    <row r="176" spans="1:13" s="81" customFormat="1" x14ac:dyDescent="0.2">
      <c r="A176" s="117"/>
      <c r="B176" s="118"/>
      <c r="C176" s="117"/>
      <c r="D176" s="119"/>
      <c r="E176" s="78"/>
      <c r="F176" s="80"/>
      <c r="G176" s="78"/>
      <c r="H176" s="80"/>
      <c r="I176" s="78"/>
      <c r="J176" s="78"/>
      <c r="K176" s="78"/>
      <c r="L176" s="80"/>
      <c r="M176" s="80"/>
    </row>
    <row r="177" spans="1:13" s="81" customFormat="1" x14ac:dyDescent="0.2">
      <c r="A177" s="117"/>
      <c r="B177" s="118"/>
      <c r="C177" s="117"/>
      <c r="D177" s="119"/>
      <c r="E177" s="78"/>
      <c r="F177" s="80"/>
      <c r="G177" s="78"/>
      <c r="H177" s="80"/>
      <c r="I177" s="78"/>
      <c r="J177" s="78"/>
      <c r="K177" s="78"/>
      <c r="L177" s="80"/>
      <c r="M177" s="80"/>
    </row>
    <row r="178" spans="1:13" s="81" customFormat="1" x14ac:dyDescent="0.2">
      <c r="A178" s="117"/>
      <c r="B178" s="118"/>
      <c r="C178" s="117"/>
      <c r="D178" s="119"/>
      <c r="E178" s="78"/>
      <c r="F178" s="80"/>
      <c r="G178" s="78"/>
      <c r="H178" s="80"/>
      <c r="I178" s="78"/>
      <c r="J178" s="78"/>
      <c r="K178" s="78"/>
      <c r="L178" s="80"/>
      <c r="M178" s="80"/>
    </row>
  </sheetData>
  <mergeCells count="14">
    <mergeCell ref="K5:K6"/>
    <mergeCell ref="L5:L6"/>
    <mergeCell ref="M5:M6"/>
    <mergeCell ref="A87:B87"/>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vt:i4>
      </vt:variant>
    </vt:vector>
  </HeadingPairs>
  <TitlesOfParts>
    <vt:vector size="38" baseType="lpstr">
      <vt:lpstr>Anexa 01</vt:lpstr>
      <vt:lpstr>Anexa 2</vt:lpstr>
      <vt:lpstr>Anexa 3</vt:lpstr>
      <vt:lpstr>Anexa 4</vt:lpstr>
      <vt:lpstr>Anexa 5</vt:lpstr>
      <vt:lpstr>Anexa 6</vt:lpstr>
      <vt:lpstr>Anexa 7</vt:lpstr>
      <vt:lpstr>Anexa 8</vt:lpstr>
      <vt:lpstr>Anexa 9</vt:lpstr>
      <vt:lpstr>Anexa 10</vt:lpstr>
      <vt:lpstr>Anexa 11</vt:lpstr>
      <vt:lpstr>Anexa 12</vt:lpstr>
      <vt:lpstr>Anexa 13</vt:lpstr>
      <vt:lpstr>Anexa 14</vt:lpstr>
      <vt:lpstr>Anexa 111</vt:lpstr>
      <vt:lpstr>COP_CR</vt:lpstr>
      <vt:lpstr>'Anexa 01'!Print_Area</vt:lpstr>
      <vt:lpstr>'Anexa 10'!Print_Area</vt:lpstr>
      <vt:lpstr>'Anexa 11'!Print_Area</vt:lpstr>
      <vt:lpstr>'Anexa 111'!Print_Area</vt:lpstr>
      <vt:lpstr>'Anexa 12'!Print_Area</vt:lpstr>
      <vt:lpstr>'Anexa 13'!Print_Area</vt:lpstr>
      <vt:lpstr>'Anexa 14'!Print_Area</vt:lpstr>
      <vt:lpstr>'Anexa 2'!Print_Area</vt:lpstr>
      <vt:lpstr>'Anexa 3'!Print_Area</vt:lpstr>
      <vt:lpstr>'Anexa 4'!Print_Area</vt:lpstr>
      <vt:lpstr>'Anexa 5'!Print_Area</vt:lpstr>
      <vt:lpstr>'Anexa 6'!Print_Area</vt:lpstr>
      <vt:lpstr>'Anexa 7'!Print_Area</vt:lpstr>
      <vt:lpstr>'Anexa 8'!Print_Area</vt:lpstr>
      <vt:lpstr>'Anexa 9'!Print_Area</vt:lpstr>
      <vt:lpstr>COP_CR!Print_Area</vt:lpstr>
      <vt:lpstr>'Anexa 3'!Print_Titles</vt:lpstr>
      <vt:lpstr>'Anexa 6'!Print_Titles</vt:lpstr>
      <vt:lpstr>'Anexa 7'!Print_Titles</vt:lpstr>
      <vt:lpstr>'Anexa 8'!Print_Titles</vt:lpstr>
      <vt:lpstr>'Anexa 9'!Print_Titles</vt:lpstr>
      <vt:lpstr>COP_CR!Print_Titles</vt:lpstr>
    </vt:vector>
  </TitlesOfParts>
  <Company>PPA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Computer</cp:lastModifiedBy>
  <cp:lastPrinted>2015-08-13T11:34:36Z</cp:lastPrinted>
  <dcterms:created xsi:type="dcterms:W3CDTF">2013-01-24T19:01:18Z</dcterms:created>
  <dcterms:modified xsi:type="dcterms:W3CDTF">2015-11-23T14:04:39Z</dcterms:modified>
</cp:coreProperties>
</file>