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0.xml" ContentType="application/vnd.openxmlformats-officedocument.drawingml.chart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AAP_DOCS\AAP_raport\Raport 2014\"/>
    </mc:Choice>
  </mc:AlternateContent>
  <bookViews>
    <workbookView xWindow="0" yWindow="0" windowWidth="20490" windowHeight="7860" firstSheet="1" activeTab="13"/>
  </bookViews>
  <sheets>
    <sheet name="Anexa 01" sheetId="3" r:id="rId1"/>
    <sheet name="Anexa 2" sheetId="4" r:id="rId2"/>
    <sheet name="Anexa 3" sheetId="5" r:id="rId3"/>
    <sheet name="Anexa 4" sheetId="6" r:id="rId4"/>
    <sheet name="Anexa 5" sheetId="7" r:id="rId5"/>
    <sheet name="Anexa 6" sheetId="8" r:id="rId6"/>
    <sheet name="Anexa 7" sheetId="9" r:id="rId7"/>
    <sheet name="Anexa 8" sheetId="10" r:id="rId8"/>
    <sheet name="Anexa 9" sheetId="11" r:id="rId9"/>
    <sheet name="Anexa 11" sheetId="20" state="hidden" r:id="rId10"/>
    <sheet name="Anexa 10" sheetId="21" r:id="rId11"/>
    <sheet name="Anexa 12" sheetId="14" r:id="rId12"/>
    <sheet name="Anexa 13" sheetId="15" r:id="rId13"/>
    <sheet name="Anexa 14" sheetId="16" r:id="rId14"/>
    <sheet name="Anexa 111" sheetId="18" state="hidden" r:id="rId15"/>
    <sheet name="COP_CR" sheetId="19" state="hidden" r:id="rId16"/>
  </sheets>
  <definedNames>
    <definedName name="_xlnm._FilterDatabase" localSheetId="0" hidden="1">'Anexa 01'!$A$5:$H$31</definedName>
    <definedName name="_xlnm._FilterDatabase" localSheetId="1" hidden="1">'Anexa 2'!$A$5:$D$25</definedName>
    <definedName name="_xlnm.Print_Area" localSheetId="0">'Anexa 01'!$A$1:$H$26</definedName>
    <definedName name="_xlnm.Print_Area" localSheetId="9">'Anexa 11'!$A$1:$K$13</definedName>
    <definedName name="_xlnm.Print_Area" localSheetId="14">'Anexa 111'!$A$1:$K$14</definedName>
    <definedName name="_xlnm.Print_Area" localSheetId="11">'Anexa 12'!$A$1:$N$10</definedName>
    <definedName name="_xlnm.Print_Area" localSheetId="12">'Anexa 13'!$A$1:$U$18</definedName>
    <definedName name="_xlnm.Print_Area" localSheetId="13">'Anexa 14'!$A$1:$J$41</definedName>
    <definedName name="_xlnm.Print_Area" localSheetId="1">'Anexa 2'!$A$1:$D$20</definedName>
    <definedName name="_xlnm.Print_Area" localSheetId="2">'Anexa 3'!$A$1:$F$196</definedName>
    <definedName name="_xlnm.Print_Area" localSheetId="3">'Anexa 4'!$A$1:$G$12</definedName>
    <definedName name="_xlnm.Print_Area" localSheetId="4">'Anexa 5'!$A$1:$G$12</definedName>
    <definedName name="_xlnm.Print_Area" localSheetId="5">'Anexa 6'!$A$1:$M$139</definedName>
    <definedName name="_xlnm.Print_Area" localSheetId="6">'Anexa 7'!$A$1:$M$172</definedName>
    <definedName name="_xlnm.Print_Area" localSheetId="7">'Anexa 8'!$A$1:$M$119</definedName>
    <definedName name="_xlnm.Print_Area" localSheetId="8">'Anexa 9'!$A$1:$M$109</definedName>
    <definedName name="_xlnm.Print_Area" localSheetId="15">COP_CR!$A$1:$S$183</definedName>
    <definedName name="_xlnm.Print_Titles" localSheetId="2">'Anexa 3'!$5:$6</definedName>
    <definedName name="_xlnm.Print_Titles" localSheetId="5">'Anexa 6'!$5:$6</definedName>
    <definedName name="_xlnm.Print_Titles" localSheetId="6">'Anexa 7'!$5:$6</definedName>
    <definedName name="_xlnm.Print_Titles" localSheetId="7">'Anexa 8'!$5:$6</definedName>
    <definedName name="_xlnm.Print_Titles" localSheetId="8">'Anexa 9'!$5:$6</definedName>
    <definedName name="_xlnm.Print_Titles" localSheetId="15">COP_CR!$5:$7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5" l="1"/>
  <c r="D13" i="15"/>
  <c r="G12" i="15"/>
  <c r="E12" i="15"/>
  <c r="D12" i="15"/>
  <c r="G11" i="15"/>
  <c r="E11" i="15"/>
  <c r="D11" i="15"/>
  <c r="G10" i="15"/>
  <c r="E10" i="15"/>
  <c r="D10" i="15"/>
  <c r="G9" i="15"/>
  <c r="E9" i="15"/>
  <c r="D9" i="15"/>
  <c r="G8" i="15"/>
  <c r="E8" i="15"/>
  <c r="D8" i="15"/>
  <c r="L30" i="16" l="1"/>
  <c r="L29" i="16"/>
  <c r="L28" i="16"/>
  <c r="J41" i="16" l="1"/>
  <c r="J40" i="16"/>
  <c r="J39" i="16"/>
  <c r="J38" i="16"/>
  <c r="G41" i="16"/>
  <c r="G40" i="16"/>
  <c r="G39" i="16"/>
  <c r="G38" i="16"/>
  <c r="J33" i="16"/>
  <c r="J32" i="16"/>
  <c r="G33" i="16"/>
  <c r="G32" i="16"/>
  <c r="J18" i="16"/>
  <c r="G18" i="16"/>
  <c r="E13" i="16"/>
  <c r="E8" i="16"/>
  <c r="E7" i="16"/>
  <c r="H13" i="16"/>
  <c r="T14" i="15" l="1"/>
  <c r="T13" i="15"/>
  <c r="T8" i="15"/>
  <c r="S14" i="15"/>
  <c r="S13" i="15"/>
  <c r="S11" i="15"/>
  <c r="S10" i="15"/>
  <c r="S9" i="15"/>
  <c r="S8" i="15"/>
  <c r="P9" i="15"/>
  <c r="P10" i="15"/>
  <c r="P11" i="15"/>
  <c r="P13" i="15"/>
  <c r="Q14" i="15"/>
  <c r="Q13" i="15"/>
  <c r="Q11" i="15"/>
  <c r="Q10" i="15"/>
  <c r="Q9" i="15"/>
  <c r="Q8" i="15"/>
  <c r="P8" i="15"/>
  <c r="O8" i="15"/>
  <c r="N14" i="15"/>
  <c r="N13" i="15"/>
  <c r="N12" i="15"/>
  <c r="N11" i="15"/>
  <c r="N10" i="15"/>
  <c r="N9" i="15"/>
  <c r="N8" i="15"/>
  <c r="K16" i="15"/>
  <c r="M16" i="15"/>
  <c r="G16" i="15"/>
  <c r="R16" i="15" s="1"/>
  <c r="H12" i="15" l="1"/>
  <c r="H14" i="15"/>
  <c r="H11" i="15"/>
  <c r="H9" i="15"/>
  <c r="H13" i="15"/>
  <c r="H10" i="15"/>
  <c r="H8" i="15"/>
  <c r="U8" i="15" s="1"/>
  <c r="I8" i="15" l="1"/>
  <c r="R8" i="15" s="1"/>
  <c r="E13" i="15"/>
  <c r="K24" i="3"/>
  <c r="O14" i="15"/>
  <c r="L10" i="15"/>
  <c r="L14" i="15"/>
  <c r="L11" i="15" l="1"/>
  <c r="E16" i="15"/>
  <c r="T16" i="15" s="1"/>
  <c r="L8" i="15"/>
  <c r="L13" i="15"/>
  <c r="O13" i="15"/>
  <c r="L9" i="15"/>
  <c r="F11" i="15" l="1"/>
  <c r="F14" i="15"/>
  <c r="F12" i="15"/>
  <c r="L16" i="15"/>
  <c r="F10" i="15"/>
  <c r="F9" i="15"/>
  <c r="F13" i="15"/>
  <c r="N16" i="15"/>
  <c r="F8" i="15"/>
  <c r="I15" i="15" l="1"/>
  <c r="F17" i="21" l="1"/>
  <c r="E17" i="21"/>
  <c r="D17" i="21"/>
  <c r="D21" i="21" s="1"/>
  <c r="F15" i="21"/>
  <c r="E15" i="21"/>
  <c r="D15" i="21"/>
  <c r="D19" i="21" s="1"/>
  <c r="C17" i="21"/>
  <c r="C21" i="21" s="1"/>
  <c r="C15" i="21"/>
  <c r="C19" i="21" s="1"/>
  <c r="D20" i="21"/>
  <c r="C20" i="21"/>
  <c r="H101" i="11" l="1"/>
  <c r="F101" i="11"/>
  <c r="J109" i="11"/>
  <c r="F109" i="11"/>
  <c r="K108" i="11"/>
  <c r="G108" i="11"/>
  <c r="C108" i="11"/>
  <c r="K107" i="11"/>
  <c r="G107" i="11"/>
  <c r="M105" i="11"/>
  <c r="M104" i="11"/>
  <c r="M103" i="11"/>
  <c r="L105" i="11"/>
  <c r="L104" i="11"/>
  <c r="L103" i="11"/>
  <c r="K105" i="11"/>
  <c r="K109" i="11" s="1"/>
  <c r="K104" i="11"/>
  <c r="K103" i="11"/>
  <c r="J105" i="11"/>
  <c r="J104" i="11"/>
  <c r="J108" i="11" s="1"/>
  <c r="J103" i="11"/>
  <c r="J107" i="11" s="1"/>
  <c r="I105" i="11"/>
  <c r="I109" i="11" s="1"/>
  <c r="I104" i="11"/>
  <c r="I108" i="11" s="1"/>
  <c r="I103" i="11"/>
  <c r="I107" i="11" s="1"/>
  <c r="H105" i="11"/>
  <c r="H109" i="11" s="1"/>
  <c r="H104" i="11"/>
  <c r="H108" i="11" s="1"/>
  <c r="H103" i="11"/>
  <c r="H107" i="11" s="1"/>
  <c r="G105" i="11"/>
  <c r="G109" i="11" s="1"/>
  <c r="G104" i="11"/>
  <c r="G103" i="11"/>
  <c r="F105" i="11"/>
  <c r="F104" i="11"/>
  <c r="F108" i="11" s="1"/>
  <c r="F103" i="11"/>
  <c r="F107" i="11" s="1"/>
  <c r="E105" i="11"/>
  <c r="E109" i="11" s="1"/>
  <c r="E104" i="11"/>
  <c r="E108" i="11" s="1"/>
  <c r="D105" i="11"/>
  <c r="D109" i="11" s="1"/>
  <c r="D104" i="11"/>
  <c r="D108" i="11" s="1"/>
  <c r="E103" i="11"/>
  <c r="E107" i="11" s="1"/>
  <c r="D103" i="11"/>
  <c r="D107" i="11" s="1"/>
  <c r="C105" i="11"/>
  <c r="C109" i="11" s="1"/>
  <c r="C104" i="11"/>
  <c r="C103" i="11"/>
  <c r="C107" i="11" s="1"/>
  <c r="Q114" i="10"/>
  <c r="Q111" i="10"/>
  <c r="F118" i="10"/>
  <c r="C119" i="10"/>
  <c r="I114" i="10"/>
  <c r="I118" i="10" s="1"/>
  <c r="I113" i="10"/>
  <c r="I117" i="10" s="1"/>
  <c r="H114" i="10"/>
  <c r="H118" i="10" s="1"/>
  <c r="H113" i="10"/>
  <c r="H117" i="10" s="1"/>
  <c r="G114" i="10"/>
  <c r="G118" i="10" s="1"/>
  <c r="G113" i="10"/>
  <c r="G117" i="10" s="1"/>
  <c r="F114" i="10"/>
  <c r="F113" i="10"/>
  <c r="F117" i="10" s="1"/>
  <c r="E114" i="10"/>
  <c r="E118" i="10" s="1"/>
  <c r="E113" i="10"/>
  <c r="E117" i="10" s="1"/>
  <c r="D114" i="10"/>
  <c r="D118" i="10" s="1"/>
  <c r="D113" i="10"/>
  <c r="D117" i="10" s="1"/>
  <c r="C115" i="10"/>
  <c r="C114" i="10"/>
  <c r="C118" i="10" s="1"/>
  <c r="C113" i="10"/>
  <c r="C117" i="10" s="1"/>
  <c r="K113" i="10" l="1"/>
  <c r="J113" i="10"/>
  <c r="K114" i="10"/>
  <c r="J114" i="10"/>
  <c r="K172" i="9"/>
  <c r="K170" i="9"/>
  <c r="J172" i="9"/>
  <c r="J171" i="9"/>
  <c r="J170" i="9"/>
  <c r="I172" i="9"/>
  <c r="I171" i="9"/>
  <c r="I170" i="9"/>
  <c r="H172" i="9"/>
  <c r="H171" i="9"/>
  <c r="H170" i="9"/>
  <c r="G172" i="9"/>
  <c r="G171" i="9"/>
  <c r="G170" i="9"/>
  <c r="F172" i="9"/>
  <c r="F171" i="9"/>
  <c r="F170" i="9"/>
  <c r="E172" i="9"/>
  <c r="E171" i="9"/>
  <c r="E170" i="9"/>
  <c r="D172" i="9"/>
  <c r="D167" i="9"/>
  <c r="K167" i="9" s="1"/>
  <c r="D170" i="9"/>
  <c r="C172" i="9"/>
  <c r="C171" i="9"/>
  <c r="C170" i="9"/>
  <c r="M168" i="9"/>
  <c r="M167" i="9"/>
  <c r="M166" i="9"/>
  <c r="L168" i="9"/>
  <c r="L166" i="9"/>
  <c r="K168" i="9"/>
  <c r="K166" i="9"/>
  <c r="J167" i="9"/>
  <c r="I167" i="9"/>
  <c r="I168" i="9"/>
  <c r="J168" i="9" s="1"/>
  <c r="I166" i="9"/>
  <c r="J166" i="9" s="1"/>
  <c r="H168" i="9"/>
  <c r="H167" i="9"/>
  <c r="H166" i="9"/>
  <c r="G168" i="9"/>
  <c r="G167" i="9"/>
  <c r="G166" i="9"/>
  <c r="F168" i="9"/>
  <c r="F167" i="9"/>
  <c r="F166" i="9"/>
  <c r="E168" i="9"/>
  <c r="E167" i="9"/>
  <c r="E166" i="9"/>
  <c r="D168" i="9"/>
  <c r="D166" i="9"/>
  <c r="C168" i="9"/>
  <c r="C167" i="9"/>
  <c r="C166" i="9"/>
  <c r="K139" i="8"/>
  <c r="K138" i="8"/>
  <c r="M135" i="8"/>
  <c r="M134" i="8"/>
  <c r="M133" i="8"/>
  <c r="K137" i="8"/>
  <c r="J139" i="8"/>
  <c r="J138" i="8"/>
  <c r="J137" i="8"/>
  <c r="J118" i="10" l="1"/>
  <c r="M114" i="10"/>
  <c r="J117" i="10"/>
  <c r="M113" i="10"/>
  <c r="K118" i="10"/>
  <c r="L114" i="10"/>
  <c r="K117" i="10"/>
  <c r="L113" i="10"/>
  <c r="K171" i="9"/>
  <c r="L167" i="9"/>
  <c r="D171" i="9"/>
  <c r="G137" i="8" l="1"/>
  <c r="G139" i="8"/>
  <c r="G138" i="8"/>
  <c r="F139" i="8"/>
  <c r="F138" i="8"/>
  <c r="F137" i="8"/>
  <c r="E139" i="8"/>
  <c r="E138" i="8"/>
  <c r="E137" i="8"/>
  <c r="D139" i="8"/>
  <c r="D138" i="8"/>
  <c r="D137" i="8"/>
  <c r="C139" i="8"/>
  <c r="C138" i="8"/>
  <c r="C137" i="8"/>
  <c r="J135" i="8"/>
  <c r="I135" i="8"/>
  <c r="I139" i="8" s="1"/>
  <c r="I134" i="8"/>
  <c r="J134" i="8" s="1"/>
  <c r="I133" i="8"/>
  <c r="J133" i="8" s="1"/>
  <c r="H135" i="8"/>
  <c r="H139" i="8" s="1"/>
  <c r="H134" i="8"/>
  <c r="H138" i="8" s="1"/>
  <c r="H133" i="8"/>
  <c r="H137" i="8" s="1"/>
  <c r="I137" i="8" l="1"/>
  <c r="K133" i="8"/>
  <c r="I138" i="8"/>
  <c r="K134" i="8"/>
  <c r="K135" i="8"/>
  <c r="N9" i="14"/>
  <c r="D10" i="14"/>
  <c r="N8" i="14" s="1"/>
  <c r="N10" i="14" s="1"/>
  <c r="M9" i="14"/>
  <c r="C10" i="14"/>
  <c r="E10" i="14"/>
  <c r="M8" i="14" s="1"/>
  <c r="M10" i="14" s="1"/>
  <c r="L133" i="8" l="1"/>
  <c r="L135" i="8"/>
  <c r="L134" i="8"/>
  <c r="G135" i="8"/>
  <c r="G134" i="8"/>
  <c r="G133" i="8"/>
  <c r="F135" i="8"/>
  <c r="F134" i="8"/>
  <c r="F133" i="8"/>
  <c r="E135" i="8"/>
  <c r="E134" i="8"/>
  <c r="E133" i="8"/>
  <c r="D135" i="8"/>
  <c r="D134" i="8"/>
  <c r="D133" i="8"/>
  <c r="C135" i="8"/>
  <c r="C134" i="8"/>
  <c r="C133" i="8"/>
  <c r="E196" i="5" l="1"/>
  <c r="E195" i="5"/>
  <c r="E194" i="5"/>
  <c r="D196" i="5"/>
  <c r="D195" i="5"/>
  <c r="D194" i="5"/>
  <c r="C196" i="5"/>
  <c r="F196" i="5" s="1"/>
  <c r="C195" i="5"/>
  <c r="F195" i="5" s="1"/>
  <c r="C194" i="5"/>
  <c r="F194" i="5" s="1"/>
  <c r="D20" i="4"/>
  <c r="P19" i="16" l="1"/>
  <c r="P20" i="16"/>
  <c r="P21" i="16"/>
  <c r="P22" i="16"/>
  <c r="P23" i="16"/>
  <c r="P24" i="16"/>
  <c r="P25" i="16"/>
  <c r="P26" i="16"/>
  <c r="P27" i="16"/>
  <c r="P28" i="16"/>
  <c r="P29" i="16"/>
  <c r="P30" i="16"/>
  <c r="P31" i="16"/>
  <c r="P18" i="16"/>
  <c r="E41" i="16"/>
  <c r="H115" i="10" l="1"/>
  <c r="H119" i="10" s="1"/>
  <c r="G115" i="10"/>
  <c r="G119" i="10" s="1"/>
  <c r="F115" i="10"/>
  <c r="F119" i="10" s="1"/>
  <c r="E115" i="10"/>
  <c r="D115" i="10"/>
  <c r="D119" i="10" l="1"/>
  <c r="K115" i="10"/>
  <c r="E119" i="10"/>
  <c r="J115" i="10"/>
  <c r="I115" i="10"/>
  <c r="I119" i="10" s="1"/>
  <c r="F7" i="20"/>
  <c r="D12" i="20"/>
  <c r="D11" i="20"/>
  <c r="D9" i="20"/>
  <c r="J9" i="20" s="1"/>
  <c r="D7" i="20"/>
  <c r="K12" i="20"/>
  <c r="K11" i="20"/>
  <c r="J119" i="10" l="1"/>
  <c r="M115" i="10"/>
  <c r="L115" i="10"/>
  <c r="K119" i="10"/>
  <c r="H13" i="20"/>
  <c r="K8" i="20"/>
  <c r="K10" i="20"/>
  <c r="J7" i="20"/>
  <c r="K9" i="20"/>
  <c r="G13" i="20"/>
  <c r="K7" i="20"/>
  <c r="I13" i="20"/>
  <c r="J11" i="20"/>
  <c r="J12" i="20"/>
  <c r="F13" i="20"/>
  <c r="E13" i="20"/>
  <c r="I18" i="16"/>
  <c r="K13" i="20" l="1"/>
  <c r="E15" i="20" s="1"/>
  <c r="K9" i="14"/>
  <c r="K8" i="14"/>
  <c r="K10" i="14" l="1"/>
  <c r="G15" i="20"/>
  <c r="I15" i="20"/>
  <c r="O182" i="19"/>
  <c r="N182" i="19"/>
  <c r="M182" i="19"/>
  <c r="L182" i="19"/>
  <c r="K182" i="19"/>
  <c r="J182" i="19"/>
  <c r="I182" i="19"/>
  <c r="H182" i="19"/>
  <c r="G182" i="19"/>
  <c r="F182" i="19"/>
  <c r="E182" i="19"/>
  <c r="D182" i="19"/>
  <c r="S181" i="19"/>
  <c r="R181" i="19"/>
  <c r="Q181" i="19"/>
  <c r="P181" i="19"/>
  <c r="S180" i="19"/>
  <c r="R180" i="19"/>
  <c r="Q180" i="19"/>
  <c r="P180" i="19"/>
  <c r="S179" i="19"/>
  <c r="R179" i="19"/>
  <c r="Q179" i="19"/>
  <c r="P179" i="19"/>
  <c r="S178" i="19"/>
  <c r="R178" i="19"/>
  <c r="Q178" i="19"/>
  <c r="Q182" i="19" s="1"/>
  <c r="P178" i="19"/>
  <c r="P182" i="19" s="1"/>
  <c r="O177" i="19"/>
  <c r="N177" i="19"/>
  <c r="M177" i="19"/>
  <c r="L177" i="19"/>
  <c r="K177" i="19"/>
  <c r="J177" i="19"/>
  <c r="I177" i="19"/>
  <c r="H177" i="19"/>
  <c r="G177" i="19"/>
  <c r="F177" i="19"/>
  <c r="E177" i="19"/>
  <c r="D177" i="19"/>
  <c r="S176" i="19"/>
  <c r="R176" i="19"/>
  <c r="Q176" i="19"/>
  <c r="P176" i="19"/>
  <c r="S175" i="19"/>
  <c r="R175" i="19"/>
  <c r="Q175" i="19"/>
  <c r="P175" i="19"/>
  <c r="S174" i="19"/>
  <c r="R174" i="19"/>
  <c r="Q174" i="19"/>
  <c r="P174" i="19"/>
  <c r="S173" i="19"/>
  <c r="S177" i="19" s="1"/>
  <c r="R173" i="19"/>
  <c r="Q173" i="19"/>
  <c r="P173" i="19"/>
  <c r="O172" i="19"/>
  <c r="N172" i="19"/>
  <c r="M172" i="19"/>
  <c r="L172" i="19"/>
  <c r="K172" i="19"/>
  <c r="J172" i="19"/>
  <c r="I172" i="19"/>
  <c r="H172" i="19"/>
  <c r="G172" i="19"/>
  <c r="F172" i="19"/>
  <c r="E172" i="19"/>
  <c r="D172" i="19"/>
  <c r="S171" i="19"/>
  <c r="R171" i="19"/>
  <c r="Q171" i="19"/>
  <c r="P171" i="19"/>
  <c r="S170" i="19"/>
  <c r="R170" i="19"/>
  <c r="Q170" i="19"/>
  <c r="P170" i="19"/>
  <c r="S169" i="19"/>
  <c r="R169" i="19"/>
  <c r="Q169" i="19"/>
  <c r="P169" i="19"/>
  <c r="S168" i="19"/>
  <c r="S172" i="19" s="1"/>
  <c r="R168" i="19"/>
  <c r="R172" i="19" s="1"/>
  <c r="Q168" i="19"/>
  <c r="Q172" i="19" s="1"/>
  <c r="P168" i="19"/>
  <c r="P172" i="19" s="1"/>
  <c r="O167" i="19"/>
  <c r="N167" i="19"/>
  <c r="M167" i="19"/>
  <c r="L167" i="19"/>
  <c r="K167" i="19"/>
  <c r="J167" i="19"/>
  <c r="I167" i="19"/>
  <c r="H167" i="19"/>
  <c r="G167" i="19"/>
  <c r="F167" i="19"/>
  <c r="E167" i="19"/>
  <c r="D167" i="19"/>
  <c r="S166" i="19"/>
  <c r="R166" i="19"/>
  <c r="Q166" i="19"/>
  <c r="U166" i="19" s="1"/>
  <c r="P166" i="19"/>
  <c r="S165" i="19"/>
  <c r="R165" i="19"/>
  <c r="Q165" i="19"/>
  <c r="P165" i="19"/>
  <c r="S164" i="19"/>
  <c r="R164" i="19"/>
  <c r="Q164" i="19"/>
  <c r="U164" i="19" s="1"/>
  <c r="P164" i="19"/>
  <c r="S163" i="19"/>
  <c r="S167" i="19" s="1"/>
  <c r="R163" i="19"/>
  <c r="R167" i="19" s="1"/>
  <c r="Q163" i="19"/>
  <c r="Q167" i="19" s="1"/>
  <c r="P163" i="19"/>
  <c r="P167" i="19" s="1"/>
  <c r="O162" i="19"/>
  <c r="N162" i="19"/>
  <c r="M162" i="19"/>
  <c r="L162" i="19"/>
  <c r="K162" i="19"/>
  <c r="J162" i="19"/>
  <c r="I162" i="19"/>
  <c r="H162" i="19"/>
  <c r="G162" i="19"/>
  <c r="F162" i="19"/>
  <c r="E162" i="19"/>
  <c r="D162" i="19"/>
  <c r="S161" i="19"/>
  <c r="R161" i="19"/>
  <c r="Q161" i="19"/>
  <c r="P161" i="19"/>
  <c r="S160" i="19"/>
  <c r="R160" i="19"/>
  <c r="Q160" i="19"/>
  <c r="P160" i="19"/>
  <c r="S159" i="19"/>
  <c r="R159" i="19"/>
  <c r="Q159" i="19"/>
  <c r="P159" i="19"/>
  <c r="S158" i="19"/>
  <c r="R158" i="19"/>
  <c r="Q158" i="19"/>
  <c r="P158" i="19"/>
  <c r="O157" i="19"/>
  <c r="N157" i="19"/>
  <c r="M157" i="19"/>
  <c r="L157" i="19"/>
  <c r="K157" i="19"/>
  <c r="J157" i="19"/>
  <c r="I157" i="19"/>
  <c r="H157" i="19"/>
  <c r="G157" i="19"/>
  <c r="F157" i="19"/>
  <c r="E157" i="19"/>
  <c r="D157" i="19"/>
  <c r="S156" i="19"/>
  <c r="R156" i="19"/>
  <c r="Q156" i="19"/>
  <c r="P156" i="19"/>
  <c r="S155" i="19"/>
  <c r="R155" i="19"/>
  <c r="Q155" i="19"/>
  <c r="P155" i="19"/>
  <c r="S154" i="19"/>
  <c r="R154" i="19"/>
  <c r="Q154" i="19"/>
  <c r="P154" i="19"/>
  <c r="S153" i="19"/>
  <c r="S157" i="19" s="1"/>
  <c r="R153" i="19"/>
  <c r="R157" i="19" s="1"/>
  <c r="Q153" i="19"/>
  <c r="P153" i="19"/>
  <c r="O152" i="19"/>
  <c r="N152" i="19"/>
  <c r="M152" i="19"/>
  <c r="L152" i="19"/>
  <c r="K152" i="19"/>
  <c r="J152" i="19"/>
  <c r="I152" i="19"/>
  <c r="H152" i="19"/>
  <c r="G152" i="19"/>
  <c r="F152" i="19"/>
  <c r="E152" i="19"/>
  <c r="D152" i="19"/>
  <c r="S151" i="19"/>
  <c r="R151" i="19"/>
  <c r="Q151" i="19"/>
  <c r="P151" i="19"/>
  <c r="S150" i="19"/>
  <c r="R150" i="19"/>
  <c r="Q150" i="19"/>
  <c r="P150" i="19"/>
  <c r="S149" i="19"/>
  <c r="R149" i="19"/>
  <c r="Q149" i="19"/>
  <c r="P149" i="19"/>
  <c r="S148" i="19"/>
  <c r="R148" i="19"/>
  <c r="Q148" i="19"/>
  <c r="Q152" i="19" s="1"/>
  <c r="P148" i="19"/>
  <c r="P152" i="19" s="1"/>
  <c r="O147" i="19"/>
  <c r="N147" i="19"/>
  <c r="M147" i="19"/>
  <c r="L147" i="19"/>
  <c r="K147" i="19"/>
  <c r="J147" i="19"/>
  <c r="I147" i="19"/>
  <c r="H147" i="19"/>
  <c r="G147" i="19"/>
  <c r="F147" i="19"/>
  <c r="E147" i="19"/>
  <c r="D147" i="19"/>
  <c r="S146" i="19"/>
  <c r="R146" i="19"/>
  <c r="Q146" i="19"/>
  <c r="P146" i="19"/>
  <c r="S145" i="19"/>
  <c r="R145" i="19"/>
  <c r="Q145" i="19"/>
  <c r="P145" i="19"/>
  <c r="S144" i="19"/>
  <c r="R144" i="19"/>
  <c r="Q144" i="19"/>
  <c r="P144" i="19"/>
  <c r="S143" i="19"/>
  <c r="R143" i="19"/>
  <c r="Q143" i="19"/>
  <c r="Q147" i="19" s="1"/>
  <c r="P143" i="19"/>
  <c r="P147" i="19" s="1"/>
  <c r="O142" i="19"/>
  <c r="N142" i="19"/>
  <c r="M142" i="19"/>
  <c r="L142" i="19"/>
  <c r="K142" i="19"/>
  <c r="J142" i="19"/>
  <c r="I142" i="19"/>
  <c r="H142" i="19"/>
  <c r="G142" i="19"/>
  <c r="F142" i="19"/>
  <c r="E142" i="19"/>
  <c r="D142" i="19"/>
  <c r="S141" i="19"/>
  <c r="R141" i="19"/>
  <c r="Q141" i="19"/>
  <c r="P141" i="19"/>
  <c r="S140" i="19"/>
  <c r="R140" i="19"/>
  <c r="Q140" i="19"/>
  <c r="P140" i="19"/>
  <c r="S139" i="19"/>
  <c r="R139" i="19"/>
  <c r="Q139" i="19"/>
  <c r="P139" i="19"/>
  <c r="S138" i="19"/>
  <c r="R138" i="19"/>
  <c r="Q138" i="19"/>
  <c r="Q142" i="19" s="1"/>
  <c r="P138" i="19"/>
  <c r="P142" i="19" s="1"/>
  <c r="O137" i="19"/>
  <c r="N137" i="19"/>
  <c r="M137" i="19"/>
  <c r="L137" i="19"/>
  <c r="K137" i="19"/>
  <c r="J137" i="19"/>
  <c r="I137" i="19"/>
  <c r="H137" i="19"/>
  <c r="G137" i="19"/>
  <c r="F137" i="19"/>
  <c r="E137" i="19"/>
  <c r="D137" i="19"/>
  <c r="S136" i="19"/>
  <c r="R136" i="19"/>
  <c r="Q136" i="19"/>
  <c r="U136" i="19" s="1"/>
  <c r="P136" i="19"/>
  <c r="S135" i="19"/>
  <c r="R135" i="19"/>
  <c r="Q135" i="19"/>
  <c r="U135" i="19" s="1"/>
  <c r="P135" i="19"/>
  <c r="S134" i="19"/>
  <c r="R134" i="19"/>
  <c r="Q134" i="19"/>
  <c r="U134" i="19" s="1"/>
  <c r="P134" i="19"/>
  <c r="S133" i="19"/>
  <c r="S137" i="19" s="1"/>
  <c r="R133" i="19"/>
  <c r="R137" i="19" s="1"/>
  <c r="Q133" i="19"/>
  <c r="P133" i="19"/>
  <c r="O132" i="19"/>
  <c r="N132" i="19"/>
  <c r="M132" i="19"/>
  <c r="L132" i="19"/>
  <c r="K132" i="19"/>
  <c r="J132" i="19"/>
  <c r="I132" i="19"/>
  <c r="H132" i="19"/>
  <c r="G132" i="19"/>
  <c r="F132" i="19"/>
  <c r="E132" i="19"/>
  <c r="D132" i="19"/>
  <c r="S131" i="19"/>
  <c r="R131" i="19"/>
  <c r="Q131" i="19"/>
  <c r="P131" i="19"/>
  <c r="S130" i="19"/>
  <c r="R130" i="19"/>
  <c r="Q130" i="19"/>
  <c r="U130" i="19" s="1"/>
  <c r="P130" i="19"/>
  <c r="S129" i="19"/>
  <c r="R129" i="19"/>
  <c r="Q129" i="19"/>
  <c r="U129" i="19" s="1"/>
  <c r="P129" i="19"/>
  <c r="S128" i="19"/>
  <c r="S132" i="19" s="1"/>
  <c r="R128" i="19"/>
  <c r="R132" i="19" s="1"/>
  <c r="Q128" i="19"/>
  <c r="Q132" i="19" s="1"/>
  <c r="P128" i="19"/>
  <c r="P132" i="19" s="1"/>
  <c r="O127" i="19"/>
  <c r="N127" i="19"/>
  <c r="M127" i="19"/>
  <c r="L127" i="19"/>
  <c r="K127" i="19"/>
  <c r="J127" i="19"/>
  <c r="I127" i="19"/>
  <c r="H127" i="19"/>
  <c r="G127" i="19"/>
  <c r="F127" i="19"/>
  <c r="E127" i="19"/>
  <c r="D127" i="19"/>
  <c r="S126" i="19"/>
  <c r="R126" i="19"/>
  <c r="Q126" i="19"/>
  <c r="U126" i="19" s="1"/>
  <c r="P126" i="19"/>
  <c r="S125" i="19"/>
  <c r="R125" i="19"/>
  <c r="Q125" i="19"/>
  <c r="P125" i="19"/>
  <c r="S124" i="19"/>
  <c r="R124" i="19"/>
  <c r="Q124" i="19"/>
  <c r="U124" i="19" s="1"/>
  <c r="P124" i="19"/>
  <c r="S123" i="19"/>
  <c r="S127" i="19" s="1"/>
  <c r="R123" i="19"/>
  <c r="Q123" i="19"/>
  <c r="P123" i="19"/>
  <c r="O122" i="19"/>
  <c r="N122" i="19"/>
  <c r="M122" i="19"/>
  <c r="L122" i="19"/>
  <c r="K122" i="19"/>
  <c r="J122" i="19"/>
  <c r="I122" i="19"/>
  <c r="H122" i="19"/>
  <c r="G122" i="19"/>
  <c r="F122" i="19"/>
  <c r="E122" i="19"/>
  <c r="D122" i="19"/>
  <c r="S121" i="19"/>
  <c r="R121" i="19"/>
  <c r="Q121" i="19"/>
  <c r="U121" i="19" s="1"/>
  <c r="P121" i="19"/>
  <c r="S120" i="19"/>
  <c r="R120" i="19"/>
  <c r="Q120" i="19"/>
  <c r="U120" i="19" s="1"/>
  <c r="P120" i="19"/>
  <c r="S119" i="19"/>
  <c r="R119" i="19"/>
  <c r="Q119" i="19"/>
  <c r="P119" i="19"/>
  <c r="S118" i="19"/>
  <c r="R118" i="19"/>
  <c r="Q118" i="19"/>
  <c r="U118" i="19" s="1"/>
  <c r="P118" i="19"/>
  <c r="O117" i="19"/>
  <c r="N117" i="19"/>
  <c r="M117" i="19"/>
  <c r="L117" i="19"/>
  <c r="K117" i="19"/>
  <c r="J117" i="19"/>
  <c r="I117" i="19"/>
  <c r="H117" i="19"/>
  <c r="G117" i="19"/>
  <c r="F117" i="19"/>
  <c r="E117" i="19"/>
  <c r="D117" i="19"/>
  <c r="S116" i="19"/>
  <c r="R116" i="19"/>
  <c r="Q116" i="19"/>
  <c r="P116" i="19"/>
  <c r="S115" i="19"/>
  <c r="R115" i="19"/>
  <c r="Q115" i="19"/>
  <c r="P115" i="19"/>
  <c r="S114" i="19"/>
  <c r="R114" i="19"/>
  <c r="Q114" i="19"/>
  <c r="P114" i="19"/>
  <c r="S113" i="19"/>
  <c r="S117" i="19" s="1"/>
  <c r="R113" i="19"/>
  <c r="Q113" i="19"/>
  <c r="P113" i="19"/>
  <c r="O112" i="19"/>
  <c r="N112" i="19"/>
  <c r="M112" i="19"/>
  <c r="L112" i="19"/>
  <c r="K112" i="19"/>
  <c r="J112" i="19"/>
  <c r="I112" i="19"/>
  <c r="H112" i="19"/>
  <c r="G112" i="19"/>
  <c r="F112" i="19"/>
  <c r="E112" i="19"/>
  <c r="D112" i="19"/>
  <c r="S111" i="19"/>
  <c r="R111" i="19"/>
  <c r="Q111" i="19"/>
  <c r="P111" i="19"/>
  <c r="S110" i="19"/>
  <c r="R110" i="19"/>
  <c r="Q110" i="19"/>
  <c r="P110" i="19"/>
  <c r="S109" i="19"/>
  <c r="R109" i="19"/>
  <c r="Q109" i="19"/>
  <c r="P109" i="19"/>
  <c r="S108" i="19"/>
  <c r="S112" i="19" s="1"/>
  <c r="R108" i="19"/>
  <c r="R112" i="19" s="1"/>
  <c r="Q108" i="19"/>
  <c r="P108" i="19"/>
  <c r="P112" i="19" s="1"/>
  <c r="S107" i="19"/>
  <c r="O107" i="19"/>
  <c r="N107" i="19"/>
  <c r="M107" i="19"/>
  <c r="L107" i="19"/>
  <c r="K107" i="19"/>
  <c r="J107" i="19"/>
  <c r="I107" i="19"/>
  <c r="H107" i="19"/>
  <c r="G107" i="19"/>
  <c r="F107" i="19"/>
  <c r="E107" i="19"/>
  <c r="D107" i="19"/>
  <c r="S106" i="19"/>
  <c r="R106" i="19"/>
  <c r="Q106" i="19"/>
  <c r="P106" i="19"/>
  <c r="S105" i="19"/>
  <c r="R105" i="19"/>
  <c r="Q105" i="19"/>
  <c r="P105" i="19"/>
  <c r="S104" i="19"/>
  <c r="R104" i="19"/>
  <c r="Q104" i="19"/>
  <c r="P104" i="19"/>
  <c r="S103" i="19"/>
  <c r="R103" i="19"/>
  <c r="Q103" i="19"/>
  <c r="Q107" i="19" s="1"/>
  <c r="P103" i="19"/>
  <c r="P107" i="19" s="1"/>
  <c r="O102" i="19"/>
  <c r="N102" i="19"/>
  <c r="M102" i="19"/>
  <c r="L102" i="19"/>
  <c r="K102" i="19"/>
  <c r="J102" i="19"/>
  <c r="I102" i="19"/>
  <c r="H102" i="19"/>
  <c r="G102" i="19"/>
  <c r="F102" i="19"/>
  <c r="E102" i="19"/>
  <c r="D102" i="19"/>
  <c r="S101" i="19"/>
  <c r="R101" i="19"/>
  <c r="Q101" i="19"/>
  <c r="P101" i="19"/>
  <c r="S100" i="19"/>
  <c r="R100" i="19"/>
  <c r="Q100" i="19"/>
  <c r="P100" i="19"/>
  <c r="S99" i="19"/>
  <c r="R99" i="19"/>
  <c r="Q99" i="19"/>
  <c r="P99" i="19"/>
  <c r="S98" i="19"/>
  <c r="R98" i="19"/>
  <c r="Q98" i="19"/>
  <c r="P98" i="19"/>
  <c r="O97" i="19"/>
  <c r="N97" i="19"/>
  <c r="M97" i="19"/>
  <c r="L97" i="19"/>
  <c r="K97" i="19"/>
  <c r="J97" i="19"/>
  <c r="I97" i="19"/>
  <c r="H97" i="19"/>
  <c r="G97" i="19"/>
  <c r="F97" i="19"/>
  <c r="E97" i="19"/>
  <c r="D97" i="19"/>
  <c r="S96" i="19"/>
  <c r="R96" i="19"/>
  <c r="Q96" i="19"/>
  <c r="U96" i="19" s="1"/>
  <c r="P96" i="19"/>
  <c r="T96" i="19" s="1"/>
  <c r="S95" i="19"/>
  <c r="R95" i="19"/>
  <c r="Q95" i="19"/>
  <c r="P95" i="19"/>
  <c r="T95" i="19" s="1"/>
  <c r="S94" i="19"/>
  <c r="R94" i="19"/>
  <c r="Q94" i="19"/>
  <c r="U94" i="19" s="1"/>
  <c r="P94" i="19"/>
  <c r="T94" i="19" s="1"/>
  <c r="S93" i="19"/>
  <c r="R93" i="19"/>
  <c r="R97" i="19" s="1"/>
  <c r="Q93" i="19"/>
  <c r="P93" i="19"/>
  <c r="P97" i="19" s="1"/>
  <c r="O92" i="19"/>
  <c r="N92" i="19"/>
  <c r="M92" i="19"/>
  <c r="L92" i="19"/>
  <c r="K92" i="19"/>
  <c r="J92" i="19"/>
  <c r="I92" i="19"/>
  <c r="H92" i="19"/>
  <c r="G92" i="19"/>
  <c r="F92" i="19"/>
  <c r="E92" i="19"/>
  <c r="D92" i="19"/>
  <c r="S91" i="19"/>
  <c r="R91" i="19"/>
  <c r="Q91" i="19"/>
  <c r="P91" i="19"/>
  <c r="T91" i="19" s="1"/>
  <c r="S90" i="19"/>
  <c r="R90" i="19"/>
  <c r="Q90" i="19"/>
  <c r="U90" i="19" s="1"/>
  <c r="P90" i="19"/>
  <c r="S89" i="19"/>
  <c r="R89" i="19"/>
  <c r="Q89" i="19"/>
  <c r="P89" i="19"/>
  <c r="S88" i="19"/>
  <c r="R88" i="19"/>
  <c r="Q88" i="19"/>
  <c r="Q92" i="19" s="1"/>
  <c r="P88" i="19"/>
  <c r="P92" i="19" s="1"/>
  <c r="O87" i="19"/>
  <c r="N87" i="19"/>
  <c r="M87" i="19"/>
  <c r="L87" i="19"/>
  <c r="K87" i="19"/>
  <c r="J87" i="19"/>
  <c r="I87" i="19"/>
  <c r="H87" i="19"/>
  <c r="G87" i="19"/>
  <c r="F87" i="19"/>
  <c r="E87" i="19"/>
  <c r="D87" i="19"/>
  <c r="S86" i="19"/>
  <c r="R86" i="19"/>
  <c r="Q86" i="19"/>
  <c r="U86" i="19" s="1"/>
  <c r="P86" i="19"/>
  <c r="S85" i="19"/>
  <c r="R85" i="19"/>
  <c r="Q85" i="19"/>
  <c r="P85" i="19"/>
  <c r="S84" i="19"/>
  <c r="R84" i="19"/>
  <c r="Q84" i="19"/>
  <c r="U84" i="19" s="1"/>
  <c r="P84" i="19"/>
  <c r="S83" i="19"/>
  <c r="S87" i="19" s="1"/>
  <c r="R83" i="19"/>
  <c r="R87" i="19" s="1"/>
  <c r="Q83" i="19"/>
  <c r="Q87" i="19" s="1"/>
  <c r="P83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S81" i="19"/>
  <c r="R81" i="19"/>
  <c r="Q81" i="19"/>
  <c r="P81" i="19"/>
  <c r="S80" i="19"/>
  <c r="R80" i="19"/>
  <c r="Q80" i="19"/>
  <c r="U80" i="19" s="1"/>
  <c r="P80" i="19"/>
  <c r="S79" i="19"/>
  <c r="R79" i="19"/>
  <c r="Q79" i="19"/>
  <c r="P79" i="19"/>
  <c r="S78" i="19"/>
  <c r="R78" i="19"/>
  <c r="R82" i="19" s="1"/>
  <c r="Q78" i="19"/>
  <c r="P78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S76" i="19"/>
  <c r="R76" i="19"/>
  <c r="Q76" i="19"/>
  <c r="U76" i="19" s="1"/>
  <c r="P76" i="19"/>
  <c r="S75" i="19"/>
  <c r="R75" i="19"/>
  <c r="Q75" i="19"/>
  <c r="U75" i="19" s="1"/>
  <c r="P75" i="19"/>
  <c r="S74" i="19"/>
  <c r="R74" i="19"/>
  <c r="Q74" i="19"/>
  <c r="U74" i="19" s="1"/>
  <c r="P74" i="19"/>
  <c r="S73" i="19"/>
  <c r="S77" i="19" s="1"/>
  <c r="R73" i="19"/>
  <c r="R77" i="19" s="1"/>
  <c r="Q73" i="19"/>
  <c r="P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S71" i="19"/>
  <c r="R71" i="19"/>
  <c r="Q71" i="19"/>
  <c r="U71" i="19" s="1"/>
  <c r="P71" i="19"/>
  <c r="S70" i="19"/>
  <c r="R70" i="19"/>
  <c r="Q70" i="19"/>
  <c r="U70" i="19" s="1"/>
  <c r="P70" i="19"/>
  <c r="S69" i="19"/>
  <c r="R69" i="19"/>
  <c r="Q69" i="19"/>
  <c r="U69" i="19" s="1"/>
  <c r="P69" i="19"/>
  <c r="S68" i="19"/>
  <c r="S72" i="19" s="1"/>
  <c r="R68" i="19"/>
  <c r="R72" i="19" s="1"/>
  <c r="Q68" i="19"/>
  <c r="Q72" i="19" s="1"/>
  <c r="P68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S66" i="19"/>
  <c r="R66" i="19"/>
  <c r="Q66" i="19"/>
  <c r="P66" i="19"/>
  <c r="S65" i="19"/>
  <c r="R65" i="19"/>
  <c r="Q65" i="19"/>
  <c r="P65" i="19"/>
  <c r="S64" i="19"/>
  <c r="R64" i="19"/>
  <c r="Q64" i="19"/>
  <c r="P64" i="19"/>
  <c r="S63" i="19"/>
  <c r="R63" i="19"/>
  <c r="Q63" i="19"/>
  <c r="U63" i="19" s="1"/>
  <c r="P63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S61" i="19"/>
  <c r="R61" i="19"/>
  <c r="Q61" i="19"/>
  <c r="P61" i="19"/>
  <c r="U60" i="19"/>
  <c r="S60" i="19"/>
  <c r="R60" i="19"/>
  <c r="Q60" i="19"/>
  <c r="P60" i="19"/>
  <c r="S59" i="19"/>
  <c r="R59" i="19"/>
  <c r="Q59" i="19"/>
  <c r="P59" i="19"/>
  <c r="S58" i="19"/>
  <c r="R58" i="19"/>
  <c r="Q58" i="19"/>
  <c r="P58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S56" i="19"/>
  <c r="R56" i="19"/>
  <c r="Q56" i="19"/>
  <c r="P56" i="19"/>
  <c r="T56" i="19" s="1"/>
  <c r="S55" i="19"/>
  <c r="R55" i="19"/>
  <c r="Q55" i="19"/>
  <c r="U55" i="19" s="1"/>
  <c r="P55" i="19"/>
  <c r="T55" i="19" s="1"/>
  <c r="S54" i="19"/>
  <c r="R54" i="19"/>
  <c r="Q54" i="19"/>
  <c r="U54" i="19" s="1"/>
  <c r="P54" i="19"/>
  <c r="S53" i="19"/>
  <c r="R53" i="19"/>
  <c r="Q53" i="19"/>
  <c r="P53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S51" i="19"/>
  <c r="R51" i="19"/>
  <c r="Q51" i="19"/>
  <c r="U51" i="19" s="1"/>
  <c r="P51" i="19"/>
  <c r="T51" i="19" s="1"/>
  <c r="S50" i="19"/>
  <c r="R50" i="19"/>
  <c r="Q50" i="19"/>
  <c r="P50" i="19"/>
  <c r="T50" i="19" s="1"/>
  <c r="S49" i="19"/>
  <c r="R49" i="19"/>
  <c r="Q49" i="19"/>
  <c r="U49" i="19" s="1"/>
  <c r="P49" i="19"/>
  <c r="S48" i="19"/>
  <c r="R48" i="19"/>
  <c r="Q48" i="19"/>
  <c r="Q52" i="19" s="1"/>
  <c r="P48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S46" i="19"/>
  <c r="R46" i="19"/>
  <c r="Q46" i="19"/>
  <c r="U46" i="19" s="1"/>
  <c r="P46" i="19"/>
  <c r="S45" i="19"/>
  <c r="R45" i="19"/>
  <c r="Q45" i="19"/>
  <c r="U45" i="19" s="1"/>
  <c r="P45" i="19"/>
  <c r="S44" i="19"/>
  <c r="R44" i="19"/>
  <c r="Q44" i="19"/>
  <c r="P44" i="19"/>
  <c r="S43" i="19"/>
  <c r="R43" i="19"/>
  <c r="Q43" i="19"/>
  <c r="U43" i="19" s="1"/>
  <c r="P43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S41" i="19"/>
  <c r="R41" i="19"/>
  <c r="Q41" i="19"/>
  <c r="P41" i="19"/>
  <c r="S40" i="19"/>
  <c r="R40" i="19"/>
  <c r="Q40" i="19"/>
  <c r="P40" i="19"/>
  <c r="S39" i="19"/>
  <c r="R39" i="19"/>
  <c r="Q39" i="19"/>
  <c r="U39" i="19" s="1"/>
  <c r="P39" i="19"/>
  <c r="S38" i="19"/>
  <c r="S42" i="19" s="1"/>
  <c r="R38" i="19"/>
  <c r="Q38" i="19"/>
  <c r="P38" i="19"/>
  <c r="P42" i="19" s="1"/>
  <c r="O37" i="19"/>
  <c r="N37" i="19"/>
  <c r="M37" i="19"/>
  <c r="L37" i="19"/>
  <c r="K37" i="19"/>
  <c r="J37" i="19"/>
  <c r="I37" i="19"/>
  <c r="H37" i="19"/>
  <c r="G37" i="19"/>
  <c r="F37" i="19"/>
  <c r="E37" i="19"/>
  <c r="D37" i="19"/>
  <c r="S36" i="19"/>
  <c r="R36" i="19"/>
  <c r="Q36" i="19"/>
  <c r="P36" i="19"/>
  <c r="T36" i="19" s="1"/>
  <c r="S35" i="19"/>
  <c r="R35" i="19"/>
  <c r="Q35" i="19"/>
  <c r="U35" i="19" s="1"/>
  <c r="P35" i="19"/>
  <c r="T35" i="19" s="1"/>
  <c r="S34" i="19"/>
  <c r="R34" i="19"/>
  <c r="Q34" i="19"/>
  <c r="U34" i="19" s="1"/>
  <c r="P34" i="19"/>
  <c r="S33" i="19"/>
  <c r="S37" i="19" s="1"/>
  <c r="R33" i="19"/>
  <c r="Q33" i="19"/>
  <c r="P33" i="19"/>
  <c r="T33" i="19" s="1"/>
  <c r="O32" i="19"/>
  <c r="N32" i="19"/>
  <c r="M32" i="19"/>
  <c r="L32" i="19"/>
  <c r="K32" i="19"/>
  <c r="J32" i="19"/>
  <c r="I32" i="19"/>
  <c r="H32" i="19"/>
  <c r="G32" i="19"/>
  <c r="F32" i="19"/>
  <c r="E32" i="19"/>
  <c r="D32" i="19"/>
  <c r="S31" i="19"/>
  <c r="R31" i="19"/>
  <c r="Q31" i="19"/>
  <c r="U31" i="19" s="1"/>
  <c r="P31" i="19"/>
  <c r="T31" i="19" s="1"/>
  <c r="S30" i="19"/>
  <c r="R30" i="19"/>
  <c r="Q30" i="19"/>
  <c r="P30" i="19"/>
  <c r="T30" i="19" s="1"/>
  <c r="S29" i="19"/>
  <c r="R29" i="19"/>
  <c r="Q29" i="19"/>
  <c r="U29" i="19" s="1"/>
  <c r="P29" i="19"/>
  <c r="T29" i="19" s="1"/>
  <c r="S28" i="19"/>
  <c r="S32" i="19" s="1"/>
  <c r="R28" i="19"/>
  <c r="R32" i="19" s="1"/>
  <c r="Q28" i="19"/>
  <c r="Q32" i="19" s="1"/>
  <c r="P28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S26" i="19"/>
  <c r="R26" i="19"/>
  <c r="Q26" i="19"/>
  <c r="U26" i="19" s="1"/>
  <c r="P26" i="19"/>
  <c r="S25" i="19"/>
  <c r="R25" i="19"/>
  <c r="Q25" i="19"/>
  <c r="U25" i="19" s="1"/>
  <c r="P25" i="19"/>
  <c r="T25" i="19" s="1"/>
  <c r="S24" i="19"/>
  <c r="R24" i="19"/>
  <c r="Q24" i="19"/>
  <c r="P24" i="19"/>
  <c r="T24" i="19" s="1"/>
  <c r="S23" i="19"/>
  <c r="R23" i="19"/>
  <c r="R27" i="19" s="1"/>
  <c r="Q23" i="19"/>
  <c r="U23" i="19" s="1"/>
  <c r="P23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S21" i="19"/>
  <c r="R21" i="19"/>
  <c r="Q21" i="19"/>
  <c r="U21" i="19" s="1"/>
  <c r="P21" i="19"/>
  <c r="S20" i="19"/>
  <c r="R20" i="19"/>
  <c r="Q20" i="19"/>
  <c r="U20" i="19" s="1"/>
  <c r="P20" i="19"/>
  <c r="S19" i="19"/>
  <c r="R19" i="19"/>
  <c r="Q19" i="19"/>
  <c r="U19" i="19" s="1"/>
  <c r="P19" i="19"/>
  <c r="S18" i="19"/>
  <c r="S22" i="19" s="1"/>
  <c r="R18" i="19"/>
  <c r="Q18" i="19"/>
  <c r="P18" i="19"/>
  <c r="P22" i="19" s="1"/>
  <c r="O17" i="19"/>
  <c r="N17" i="19"/>
  <c r="M17" i="19"/>
  <c r="L17" i="19"/>
  <c r="K17" i="19"/>
  <c r="J17" i="19"/>
  <c r="I17" i="19"/>
  <c r="H17" i="19"/>
  <c r="G17" i="19"/>
  <c r="F17" i="19"/>
  <c r="E17" i="19"/>
  <c r="D17" i="19"/>
  <c r="S16" i="19"/>
  <c r="R16" i="19"/>
  <c r="Q16" i="19"/>
  <c r="P16" i="19"/>
  <c r="S15" i="19"/>
  <c r="R15" i="19"/>
  <c r="Q15" i="19"/>
  <c r="U15" i="19" s="1"/>
  <c r="P15" i="19"/>
  <c r="S14" i="19"/>
  <c r="R14" i="19"/>
  <c r="Q14" i="19"/>
  <c r="P14" i="19"/>
  <c r="S13" i="19"/>
  <c r="R13" i="19"/>
  <c r="Q13" i="19"/>
  <c r="P13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R11" i="19"/>
  <c r="Q11" i="19"/>
  <c r="P11" i="19"/>
  <c r="S10" i="19"/>
  <c r="R10" i="19"/>
  <c r="Q10" i="19"/>
  <c r="P10" i="19"/>
  <c r="S9" i="19"/>
  <c r="R9" i="19"/>
  <c r="Q9" i="19"/>
  <c r="U9" i="19" s="1"/>
  <c r="P9" i="19"/>
  <c r="S8" i="19"/>
  <c r="R8" i="19"/>
  <c r="Q8" i="19"/>
  <c r="P8" i="19"/>
  <c r="O30" i="16"/>
  <c r="F18" i="16"/>
  <c r="P32" i="16" s="1"/>
  <c r="P33" i="16" s="1"/>
  <c r="J10" i="14"/>
  <c r="I10" i="14"/>
  <c r="H10" i="14"/>
  <c r="G10" i="14"/>
  <c r="F10" i="14"/>
  <c r="L9" i="14"/>
  <c r="L8" i="14"/>
  <c r="H13" i="18"/>
  <c r="G13" i="18"/>
  <c r="D13" i="18"/>
  <c r="H12" i="18"/>
  <c r="F12" i="18"/>
  <c r="G12" i="18"/>
  <c r="D12" i="18"/>
  <c r="E12" i="18"/>
  <c r="H9" i="18"/>
  <c r="G9" i="18"/>
  <c r="D9" i="18"/>
  <c r="E9" i="18"/>
  <c r="I7" i="18"/>
  <c r="F7" i="18"/>
  <c r="D7" i="18"/>
  <c r="E7" i="18"/>
  <c r="L10" i="14" l="1"/>
  <c r="R127" i="19"/>
  <c r="R177" i="19"/>
  <c r="P12" i="19"/>
  <c r="P17" i="19"/>
  <c r="T15" i="19"/>
  <c r="U58" i="19"/>
  <c r="T61" i="19"/>
  <c r="T63" i="19"/>
  <c r="U100" i="19"/>
  <c r="U104" i="19"/>
  <c r="U105" i="19"/>
  <c r="U106" i="19"/>
  <c r="T109" i="19"/>
  <c r="T110" i="19"/>
  <c r="T111" i="19"/>
  <c r="T114" i="19"/>
  <c r="T115" i="19"/>
  <c r="T10" i="19"/>
  <c r="T11" i="19"/>
  <c r="T16" i="19"/>
  <c r="R62" i="19"/>
  <c r="T64" i="19"/>
  <c r="T65" i="19"/>
  <c r="T66" i="19"/>
  <c r="T69" i="19"/>
  <c r="T70" i="19"/>
  <c r="T71" i="19"/>
  <c r="T75" i="19"/>
  <c r="T76" i="19"/>
  <c r="T80" i="19"/>
  <c r="T81" i="19"/>
  <c r="T85" i="19"/>
  <c r="R102" i="19"/>
  <c r="U108" i="19"/>
  <c r="U109" i="19"/>
  <c r="U110" i="19"/>
  <c r="U111" i="19"/>
  <c r="U114" i="19"/>
  <c r="T121" i="19"/>
  <c r="T125" i="19"/>
  <c r="T126" i="19"/>
  <c r="T129" i="19"/>
  <c r="T130" i="19"/>
  <c r="T134" i="19"/>
  <c r="T135" i="19"/>
  <c r="T136" i="19"/>
  <c r="T140" i="19"/>
  <c r="T141" i="19"/>
  <c r="T144" i="19"/>
  <c r="T146" i="19"/>
  <c r="T149" i="19"/>
  <c r="T150" i="19"/>
  <c r="T154" i="19"/>
  <c r="T155" i="19"/>
  <c r="T156" i="19"/>
  <c r="T158" i="19"/>
  <c r="T162" i="19" s="1"/>
  <c r="T160" i="19"/>
  <c r="T161" i="19"/>
  <c r="T164" i="19"/>
  <c r="T166" i="19"/>
  <c r="T169" i="19"/>
  <c r="T170" i="19"/>
  <c r="T174" i="19"/>
  <c r="T175" i="19"/>
  <c r="T176" i="19"/>
  <c r="T180" i="19"/>
  <c r="T181" i="19"/>
  <c r="R17" i="19"/>
  <c r="P57" i="19"/>
  <c r="R67" i="19"/>
  <c r="U10" i="19"/>
  <c r="T19" i="19"/>
  <c r="T21" i="19"/>
  <c r="U40" i="19"/>
  <c r="U41" i="19"/>
  <c r="T44" i="19"/>
  <c r="T45" i="19"/>
  <c r="Q47" i="19"/>
  <c r="T59" i="19"/>
  <c r="T60" i="19"/>
  <c r="U65" i="19"/>
  <c r="U66" i="19"/>
  <c r="Q112" i="19"/>
  <c r="U140" i="19"/>
  <c r="U141" i="19"/>
  <c r="U144" i="19"/>
  <c r="U146" i="19"/>
  <c r="U149" i="19"/>
  <c r="U150" i="19"/>
  <c r="U154" i="19"/>
  <c r="U155" i="19"/>
  <c r="U156" i="19"/>
  <c r="U158" i="19"/>
  <c r="U160" i="19"/>
  <c r="U161" i="19"/>
  <c r="Q162" i="19"/>
  <c r="U169" i="19"/>
  <c r="U170" i="19"/>
  <c r="U174" i="19"/>
  <c r="U175" i="19"/>
  <c r="U176" i="19"/>
  <c r="U180" i="19"/>
  <c r="U181" i="19"/>
  <c r="S12" i="19"/>
  <c r="R42" i="19"/>
  <c r="T49" i="19"/>
  <c r="S52" i="19"/>
  <c r="Q62" i="19"/>
  <c r="R92" i="19"/>
  <c r="T99" i="19"/>
  <c r="T100" i="19"/>
  <c r="T116" i="19"/>
  <c r="R147" i="19"/>
  <c r="R22" i="19"/>
  <c r="P37" i="19"/>
  <c r="P87" i="19"/>
  <c r="T86" i="19"/>
  <c r="S97" i="19"/>
  <c r="U98" i="19"/>
  <c r="U99" i="19"/>
  <c r="Q102" i="19"/>
  <c r="T104" i="19"/>
  <c r="T106" i="19"/>
  <c r="U115" i="19"/>
  <c r="U116" i="19"/>
  <c r="T118" i="19"/>
  <c r="S147" i="19"/>
  <c r="Q17" i="19"/>
  <c r="T39" i="19"/>
  <c r="T41" i="19"/>
  <c r="P47" i="19"/>
  <c r="R52" i="19"/>
  <c r="Q57" i="19"/>
  <c r="P62" i="19"/>
  <c r="S62" i="19"/>
  <c r="P67" i="19"/>
  <c r="R117" i="19"/>
  <c r="Q122" i="19"/>
  <c r="P122" i="19"/>
  <c r="P162" i="19"/>
  <c r="D8" i="20"/>
  <c r="D10" i="20"/>
  <c r="J10" i="20" s="1"/>
  <c r="K15" i="20"/>
  <c r="J12" i="18"/>
  <c r="H7" i="18"/>
  <c r="J7" i="18" s="1"/>
  <c r="E23" i="15"/>
  <c r="E11" i="18"/>
  <c r="G11" i="18"/>
  <c r="I11" i="18"/>
  <c r="E13" i="18"/>
  <c r="G7" i="18"/>
  <c r="I10" i="18"/>
  <c r="F13" i="18"/>
  <c r="J13" i="18" s="1"/>
  <c r="D11" i="18"/>
  <c r="H10" i="18"/>
  <c r="T88" i="19"/>
  <c r="F183" i="19"/>
  <c r="F9" i="18"/>
  <c r="J9" i="18" s="1"/>
  <c r="I12" i="18"/>
  <c r="K12" i="18" s="1"/>
  <c r="G10" i="18"/>
  <c r="U11" i="19"/>
  <c r="Q12" i="19"/>
  <c r="Q27" i="19"/>
  <c r="I9" i="18"/>
  <c r="K9" i="18" s="1"/>
  <c r="F11" i="18"/>
  <c r="F10" i="18"/>
  <c r="T53" i="19"/>
  <c r="G183" i="19"/>
  <c r="I13" i="18"/>
  <c r="H11" i="18"/>
  <c r="T8" i="19"/>
  <c r="T103" i="19"/>
  <c r="T178" i="19"/>
  <c r="P27" i="19"/>
  <c r="Q37" i="19"/>
  <c r="R47" i="19"/>
  <c r="S57" i="19"/>
  <c r="S67" i="19"/>
  <c r="U64" i="19"/>
  <c r="U178" i="19"/>
  <c r="D10" i="18"/>
  <c r="U8" i="19"/>
  <c r="T9" i="19"/>
  <c r="S17" i="19"/>
  <c r="U16" i="19"/>
  <c r="U17" i="19" s="1"/>
  <c r="Q22" i="19"/>
  <c r="S27" i="19"/>
  <c r="U24" i="19"/>
  <c r="U27" i="19" s="1"/>
  <c r="U30" i="19"/>
  <c r="U33" i="19"/>
  <c r="U36" i="19"/>
  <c r="Q42" i="19"/>
  <c r="S47" i="19"/>
  <c r="U44" i="19"/>
  <c r="U47" i="19" s="1"/>
  <c r="U50" i="19"/>
  <c r="U53" i="19"/>
  <c r="U56" i="19"/>
  <c r="Q67" i="19"/>
  <c r="P82" i="19"/>
  <c r="T78" i="19"/>
  <c r="U88" i="19"/>
  <c r="T138" i="19"/>
  <c r="N183" i="19"/>
  <c r="R12" i="19"/>
  <c r="T13" i="19"/>
  <c r="T14" i="19"/>
  <c r="T20" i="19"/>
  <c r="T23" i="19"/>
  <c r="T26" i="19"/>
  <c r="P32" i="19"/>
  <c r="R37" i="19"/>
  <c r="T34" i="19"/>
  <c r="T37" i="19" s="1"/>
  <c r="T40" i="19"/>
  <c r="T43" i="19"/>
  <c r="T46" i="19"/>
  <c r="P52" i="19"/>
  <c r="T54" i="19"/>
  <c r="U61" i="19"/>
  <c r="P77" i="19"/>
  <c r="T79" i="19"/>
  <c r="T119" i="19"/>
  <c r="U138" i="19"/>
  <c r="O183" i="19"/>
  <c r="T18" i="19"/>
  <c r="T28" i="19"/>
  <c r="T32" i="19" s="1"/>
  <c r="T38" i="19"/>
  <c r="T48" i="19"/>
  <c r="T52" i="19" s="1"/>
  <c r="R57" i="19"/>
  <c r="T68" i="19"/>
  <c r="T72" i="19" s="1"/>
  <c r="U68" i="19"/>
  <c r="U72" i="19" s="1"/>
  <c r="P72" i="19"/>
  <c r="T73" i="19"/>
  <c r="Q82" i="19"/>
  <c r="U78" i="19"/>
  <c r="U81" i="19"/>
  <c r="T83" i="19"/>
  <c r="T84" i="19"/>
  <c r="T89" i="19"/>
  <c r="T90" i="19"/>
  <c r="T93" i="19"/>
  <c r="T97" i="19" s="1"/>
  <c r="S102" i="19"/>
  <c r="T101" i="19"/>
  <c r="T105" i="19"/>
  <c r="T108" i="19"/>
  <c r="T112" i="19" s="1"/>
  <c r="R122" i="19"/>
  <c r="T120" i="19"/>
  <c r="T124" i="19"/>
  <c r="R152" i="19"/>
  <c r="J183" i="19"/>
  <c r="D183" i="19"/>
  <c r="H183" i="19"/>
  <c r="L183" i="19"/>
  <c r="U18" i="19"/>
  <c r="U22" i="19" s="1"/>
  <c r="U28" i="19"/>
  <c r="U38" i="19"/>
  <c r="U42" i="19" s="1"/>
  <c r="U48" i="19"/>
  <c r="U59" i="19"/>
  <c r="U62" i="19" s="1"/>
  <c r="T74" i="19"/>
  <c r="Q97" i="19"/>
  <c r="P102" i="19"/>
  <c r="T98" i="19"/>
  <c r="T102" i="19" s="1"/>
  <c r="R107" i="19"/>
  <c r="P117" i="19"/>
  <c r="T113" i="19"/>
  <c r="S152" i="19"/>
  <c r="K183" i="19"/>
  <c r="E183" i="19"/>
  <c r="I183" i="19"/>
  <c r="M183" i="19"/>
  <c r="T58" i="19"/>
  <c r="Q77" i="19"/>
  <c r="S82" i="19"/>
  <c r="U79" i="19"/>
  <c r="U85" i="19"/>
  <c r="U91" i="19"/>
  <c r="Q117" i="19"/>
  <c r="S122" i="19"/>
  <c r="U119" i="19"/>
  <c r="U122" i="19" s="1"/>
  <c r="P127" i="19"/>
  <c r="T123" i="19"/>
  <c r="U125" i="19"/>
  <c r="T128" i="19"/>
  <c r="T131" i="19"/>
  <c r="P137" i="19"/>
  <c r="R142" i="19"/>
  <c r="T139" i="19"/>
  <c r="T145" i="19"/>
  <c r="T148" i="19"/>
  <c r="T151" i="19"/>
  <c r="P157" i="19"/>
  <c r="R162" i="19"/>
  <c r="T159" i="19"/>
  <c r="T165" i="19"/>
  <c r="T168" i="19"/>
  <c r="T171" i="19"/>
  <c r="P177" i="19"/>
  <c r="R182" i="19"/>
  <c r="R183" i="19" s="1"/>
  <c r="T179" i="19"/>
  <c r="S92" i="19"/>
  <c r="U89" i="19"/>
  <c r="U95" i="19"/>
  <c r="U101" i="19"/>
  <c r="Q127" i="19"/>
  <c r="U128" i="19"/>
  <c r="U131" i="19"/>
  <c r="Q137" i="19"/>
  <c r="S142" i="19"/>
  <c r="U139" i="19"/>
  <c r="U145" i="19"/>
  <c r="U148" i="19"/>
  <c r="U151" i="19"/>
  <c r="Q157" i="19"/>
  <c r="S162" i="19"/>
  <c r="U159" i="19"/>
  <c r="U165" i="19"/>
  <c r="U168" i="19"/>
  <c r="U171" i="19"/>
  <c r="Q177" i="19"/>
  <c r="S182" i="19"/>
  <c r="U179" i="19"/>
  <c r="T133" i="19"/>
  <c r="T137" i="19" s="1"/>
  <c r="T143" i="19"/>
  <c r="T153" i="19"/>
  <c r="T157" i="19" s="1"/>
  <c r="T163" i="19"/>
  <c r="T173" i="19"/>
  <c r="T177" i="19" s="1"/>
  <c r="U73" i="19"/>
  <c r="U77" i="19" s="1"/>
  <c r="U83" i="19"/>
  <c r="U87" i="19" s="1"/>
  <c r="U93" i="19"/>
  <c r="U103" i="19"/>
  <c r="U107" i="19" s="1"/>
  <c r="U113" i="19"/>
  <c r="U123" i="19"/>
  <c r="U133" i="19"/>
  <c r="U137" i="19" s="1"/>
  <c r="U143" i="19"/>
  <c r="U147" i="19" s="1"/>
  <c r="U153" i="19"/>
  <c r="U163" i="19"/>
  <c r="U167" i="19" s="1"/>
  <c r="U173" i="19"/>
  <c r="E22" i="15" l="1"/>
  <c r="T67" i="19"/>
  <c r="T117" i="19"/>
  <c r="U162" i="19"/>
  <c r="F14" i="18"/>
  <c r="U112" i="19"/>
  <c r="U67" i="19"/>
  <c r="U157" i="19"/>
  <c r="U117" i="19"/>
  <c r="U102" i="19"/>
  <c r="T62" i="19"/>
  <c r="T182" i="19"/>
  <c r="U177" i="19"/>
  <c r="Q183" i="19"/>
  <c r="P183" i="19"/>
  <c r="T127" i="19"/>
  <c r="T77" i="19"/>
  <c r="T122" i="19"/>
  <c r="T142" i="19"/>
  <c r="U12" i="19"/>
  <c r="J8" i="20"/>
  <c r="D13" i="20"/>
  <c r="J13" i="20" s="1"/>
  <c r="K13" i="18"/>
  <c r="I14" i="18"/>
  <c r="T12" i="19"/>
  <c r="J11" i="18"/>
  <c r="E24" i="15"/>
  <c r="U97" i="19"/>
  <c r="U52" i="19"/>
  <c r="T87" i="19"/>
  <c r="T22" i="19"/>
  <c r="U182" i="19"/>
  <c r="D14" i="18"/>
  <c r="G14" i="18"/>
  <c r="U127" i="19"/>
  <c r="T107" i="19"/>
  <c r="T92" i="19"/>
  <c r="K11" i="18"/>
  <c r="T167" i="19"/>
  <c r="U172" i="19"/>
  <c r="U132" i="19"/>
  <c r="T152" i="19"/>
  <c r="U142" i="19"/>
  <c r="T47" i="19"/>
  <c r="U37" i="19"/>
  <c r="S183" i="19"/>
  <c r="T17" i="19"/>
  <c r="U92" i="19"/>
  <c r="J10" i="18"/>
  <c r="T147" i="19"/>
  <c r="U152" i="19"/>
  <c r="T172" i="19"/>
  <c r="T132" i="19"/>
  <c r="U32" i="19"/>
  <c r="U82" i="19"/>
  <c r="T42" i="19"/>
  <c r="T27" i="19"/>
  <c r="T82" i="19"/>
  <c r="U57" i="19"/>
  <c r="T57" i="19"/>
  <c r="K7" i="18"/>
  <c r="E10" i="18"/>
  <c r="H14" i="18"/>
  <c r="T183" i="19" l="1"/>
  <c r="D15" i="20"/>
  <c r="H15" i="20"/>
  <c r="F15" i="20"/>
  <c r="O16" i="15"/>
  <c r="U183" i="19"/>
  <c r="J14" i="18"/>
  <c r="F16" i="18" s="1"/>
  <c r="K10" i="18"/>
  <c r="E14" i="18"/>
  <c r="D22" i="15"/>
  <c r="J15" i="20" l="1"/>
  <c r="D16" i="18"/>
  <c r="H16" i="18"/>
  <c r="D25" i="15"/>
  <c r="H16" i="15"/>
  <c r="I13" i="15"/>
  <c r="I14" i="15"/>
  <c r="F16" i="15"/>
  <c r="E25" i="15"/>
  <c r="K14" i="18"/>
  <c r="U13" i="15" l="1"/>
  <c r="R13" i="15"/>
  <c r="D23" i="15" s="1"/>
  <c r="U14" i="15"/>
  <c r="R14" i="15"/>
  <c r="D24" i="15" s="1"/>
  <c r="I16" i="15"/>
  <c r="J16" i="18"/>
  <c r="I16" i="18"/>
  <c r="G16" i="18"/>
  <c r="E16" i="18"/>
  <c r="K16" i="18" l="1"/>
</calcChain>
</file>

<file path=xl/sharedStrings.xml><?xml version="1.0" encoding="utf-8"?>
<sst xmlns="http://schemas.openxmlformats.org/spreadsheetml/2006/main" count="2106" uniqueCount="745">
  <si>
    <t>ANEXA Nr. 06</t>
  </si>
  <si>
    <t xml:space="preserve">Informaţie privind actele juridice pentru fiecare obiect de achiziţie în parte, </t>
  </si>
  <si>
    <t>CPV</t>
  </si>
  <si>
    <t>Denumirea bunurilor, lucrărilor, serviciilor</t>
  </si>
  <si>
    <t>Total contracte</t>
  </si>
  <si>
    <t>Acorduri adiţionale de majorare</t>
  </si>
  <si>
    <t>Acorduri adiţionale de mișorare/reziliere</t>
  </si>
  <si>
    <t>Alte acorduri adiţionale</t>
  </si>
  <si>
    <t>Total contracte și acorduri adiţionale</t>
  </si>
  <si>
    <t>Suma totală (MDL, inclusiv TVA)</t>
  </si>
  <si>
    <t>Ponderea fiecărei categorii în suma totală a contractelor (%)</t>
  </si>
  <si>
    <t>Ponderea fiecări categorii după numărul de contracte (%)</t>
  </si>
  <si>
    <t>Nr.</t>
  </si>
  <si>
    <t>Suma (MDL, inclusiv TVA)</t>
  </si>
  <si>
    <t>10 (3+5+7+9)</t>
  </si>
  <si>
    <t>11 (4+6+8)</t>
  </si>
  <si>
    <t>030</t>
  </si>
  <si>
    <t>Produse agricole, de fermă, de pescuit, de silvicultură şi produse conexe</t>
  </si>
  <si>
    <t>031</t>
  </si>
  <si>
    <t>Produse agricole şi horticole</t>
  </si>
  <si>
    <t>032</t>
  </si>
  <si>
    <t>Cereale, cartofi, legume, fructe şi fructe cu coajă</t>
  </si>
  <si>
    <t>033</t>
  </si>
  <si>
    <t>Produse agricole, de vânătoare şi de pescuit</t>
  </si>
  <si>
    <t>034</t>
  </si>
  <si>
    <t>Produse de silvicultură şi de exploatare forestieră</t>
  </si>
  <si>
    <t>090</t>
  </si>
  <si>
    <t>Produse petroliere, combustibil, electricitate şi alte surse de energie</t>
  </si>
  <si>
    <t>091</t>
  </si>
  <si>
    <t>Combustibili</t>
  </si>
  <si>
    <t>092</t>
  </si>
  <si>
    <t>Petrol, cărbune şi produse petroliere</t>
  </si>
  <si>
    <t>142</t>
  </si>
  <si>
    <t>Nisip şi argilă</t>
  </si>
  <si>
    <t>143</t>
  </si>
  <si>
    <t>Produse anorganice chimice şi îngrăşăminte minerale</t>
  </si>
  <si>
    <t>150</t>
  </si>
  <si>
    <t>Alimenter, băuturi, tutun şi produse conexe</t>
  </si>
  <si>
    <t>151</t>
  </si>
  <si>
    <t>Carne</t>
  </si>
  <si>
    <t>155</t>
  </si>
  <si>
    <t>Produse lactate</t>
  </si>
  <si>
    <t>156</t>
  </si>
  <si>
    <t>Produse de morărit, amidon şi produse amilacee</t>
  </si>
  <si>
    <t>157</t>
  </si>
  <si>
    <t>Furaje</t>
  </si>
  <si>
    <t>158</t>
  </si>
  <si>
    <t>Diverse produse alimentare</t>
  </si>
  <si>
    <t>167</t>
  </si>
  <si>
    <t>Tractoare</t>
  </si>
  <si>
    <t>180</t>
  </si>
  <si>
    <t>Îmbrăcăminte, încălţăminte, articole de voiaj şi accesorii</t>
  </si>
  <si>
    <t>181</t>
  </si>
  <si>
    <t>Îmbrăcăminte de uz profesional, îmbrăcăminte specială de lucru şi accesorii</t>
  </si>
  <si>
    <t>182</t>
  </si>
  <si>
    <t>Îmbrăcăminte de exterior</t>
  </si>
  <si>
    <t>184</t>
  </si>
  <si>
    <t>Îmbrăcăminte specială şi accesorii</t>
  </si>
  <si>
    <t>185</t>
  </si>
  <si>
    <t>Bijuterii, ceasuri şi articole conexe</t>
  </si>
  <si>
    <t>192</t>
  </si>
  <si>
    <t>Materiale textile şi articole conexe</t>
  </si>
  <si>
    <t>220</t>
  </si>
  <si>
    <t>Imprimate şi produse conexe</t>
  </si>
  <si>
    <t>221</t>
  </si>
  <si>
    <t>Cărţi, broşuri şi pliante tipărite</t>
  </si>
  <si>
    <t>222</t>
  </si>
  <si>
    <t>Ziare, reviste specializate, periodice şi reviste</t>
  </si>
  <si>
    <t>224</t>
  </si>
  <si>
    <t>Timbre, carnete de cecuri, bancnote, acţiuni, materiale publicitare, cataloage şi manuale</t>
  </si>
  <si>
    <t>228</t>
  </si>
  <si>
    <t>Registre, registre contabile, clasoare, formulare şi alte articole imprimate de papetărie din hârtie sau din carton</t>
  </si>
  <si>
    <t>229</t>
  </si>
  <si>
    <t>Diverse imprimate</t>
  </si>
  <si>
    <t>240</t>
  </si>
  <si>
    <t>Produse chimice</t>
  </si>
  <si>
    <t>241</t>
  </si>
  <si>
    <t>Gaze</t>
  </si>
  <si>
    <t>243</t>
  </si>
  <si>
    <t>Produse chimice anorganice şi organice de bază</t>
  </si>
  <si>
    <t>244</t>
  </si>
  <si>
    <t>Îngrăşăminte şi compuşi azotaţi</t>
  </si>
  <si>
    <t>249</t>
  </si>
  <si>
    <t>Produse chimice fine şi produse chimice variate</t>
  </si>
  <si>
    <t>300</t>
  </si>
  <si>
    <t>Echipament informatic şi accesorii de birou, cu excepţia mobilierului şi a pachetelor software</t>
  </si>
  <si>
    <t>301</t>
  </si>
  <si>
    <t>Maşini, echipament şi accesorii de birou, cu excepţia computerelor, a imprimantelor şi a mobilierului</t>
  </si>
  <si>
    <t>302</t>
  </si>
  <si>
    <t>Echipament şi accesorii pentru computer</t>
  </si>
  <si>
    <t>311</t>
  </si>
  <si>
    <t>Motoare, generatoare şi transformatoare electrice</t>
  </si>
  <si>
    <t>315</t>
  </si>
  <si>
    <t>Aparatură de iluminat şi lămpi electrice</t>
  </si>
  <si>
    <t>316</t>
  </si>
  <si>
    <t>Echipament electric</t>
  </si>
  <si>
    <t>320</t>
  </si>
  <si>
    <t>Echipament de radio, televiziune, comunicaţii, telecomunicaţii şi articole conexe</t>
  </si>
  <si>
    <t>323</t>
  </si>
  <si>
    <t>Receptoare de televiziune şi de radio şi aparate de înregistrare sau de redare a sunetului sau a imaginii</t>
  </si>
  <si>
    <t>330</t>
  </si>
  <si>
    <t>Echipamente medicale, produse farmaceutice şi produse de îngrijire personală</t>
  </si>
  <si>
    <t>331</t>
  </si>
  <si>
    <t>Echipamente medicale</t>
  </si>
  <si>
    <t>336</t>
  </si>
  <si>
    <t>Produse farmaceutice</t>
  </si>
  <si>
    <t>337</t>
  </si>
  <si>
    <t>Produse de îngrijire personală</t>
  </si>
  <si>
    <t>340</t>
  </si>
  <si>
    <t>Echipamente de transport şi produse auxiliare pentru transport</t>
  </si>
  <si>
    <t>341</t>
  </si>
  <si>
    <t>Autovehicule</t>
  </si>
  <si>
    <t>343</t>
  </si>
  <si>
    <t>Piese şi accesorii pentru vehicule şi pentru motoare de vehicule</t>
  </si>
  <si>
    <t>345</t>
  </si>
  <si>
    <t>Nave şi ambarcaţiuni</t>
  </si>
  <si>
    <t>349</t>
  </si>
  <si>
    <t>Diverse echipamente de transport şi piese de schimb</t>
  </si>
  <si>
    <t>350</t>
  </si>
  <si>
    <t>Echipament de securitate, de luptă împotriva incendiilor, de poliţie şi de apărare</t>
  </si>
  <si>
    <t>374</t>
  </si>
  <si>
    <t>Articole şi echipament de sport</t>
  </si>
  <si>
    <t>375</t>
  </si>
  <si>
    <t>Jocuri şi jucării; atracţii de bâlci</t>
  </si>
  <si>
    <t>380</t>
  </si>
  <si>
    <t>Echipamente de laborator, optice şi de precizie (cu excepţia ochelarilor)</t>
  </si>
  <si>
    <t>381</t>
  </si>
  <si>
    <t>Instrumente de navigaţie şi de meteorologie</t>
  </si>
  <si>
    <t>384</t>
  </si>
  <si>
    <t>Instrumente de verificare a proprietăţilor fizice</t>
  </si>
  <si>
    <t>385</t>
  </si>
  <si>
    <t>Aparate de control şi de testare</t>
  </si>
  <si>
    <t>386</t>
  </si>
  <si>
    <t>Instrumente optice</t>
  </si>
  <si>
    <t>390</t>
  </si>
  <si>
    <t>Mobilă (inclusiv mobilă de birou), accesorii de mobilier, aparate de uz casnic (exclusiv dispozitive de iluminat) şi produse de curăţat</t>
  </si>
  <si>
    <t>391</t>
  </si>
  <si>
    <t>Mobilier</t>
  </si>
  <si>
    <t>392</t>
  </si>
  <si>
    <t>Accesorii de mobilier</t>
  </si>
  <si>
    <t>393</t>
  </si>
  <si>
    <t>Diverse echipamente</t>
  </si>
  <si>
    <t>395</t>
  </si>
  <si>
    <t>Articole textile</t>
  </si>
  <si>
    <t>397</t>
  </si>
  <si>
    <t>Aparate de uz casnic</t>
  </si>
  <si>
    <t>398</t>
  </si>
  <si>
    <t>Produse de curăţat şi de lustruit</t>
  </si>
  <si>
    <t>422</t>
  </si>
  <si>
    <t>Utilaje de prelucrare a alimentelor, a băuturilor şi a tutunului şi accesorii ale acestora</t>
  </si>
  <si>
    <t>425</t>
  </si>
  <si>
    <t>Echipamente de răcire şi de ventilare</t>
  </si>
  <si>
    <t>429</t>
  </si>
  <si>
    <t>Diverse utilaje de uz general şi special</t>
  </si>
  <si>
    <t>432</t>
  </si>
  <si>
    <t>Utilaje pentru terasamente, utilaje de excavare şi piese ale acestora</t>
  </si>
  <si>
    <t>433</t>
  </si>
  <si>
    <t>Maşini şi echipament de construcţii</t>
  </si>
  <si>
    <t>441</t>
  </si>
  <si>
    <t>Materiale de construcţii şi articole conexe</t>
  </si>
  <si>
    <t>442</t>
  </si>
  <si>
    <t>Produse structurale</t>
  </si>
  <si>
    <t>445</t>
  </si>
  <si>
    <t>Scule, lacăte, chei, balamale, dispozitive de fixare, lanţuri şi resorturi</t>
  </si>
  <si>
    <t>446</t>
  </si>
  <si>
    <t>Cisterne, rezervoare şi containere; radiatoare şi boilere pentru încălzirea centrală</t>
  </si>
  <si>
    <t>448</t>
  </si>
  <si>
    <t>Vopsele, lacuri şi masticuri</t>
  </si>
  <si>
    <t>450</t>
  </si>
  <si>
    <t>Lucrări de construcţii</t>
  </si>
  <si>
    <t>451</t>
  </si>
  <si>
    <t>Lucrări de pregătire a şantierului</t>
  </si>
  <si>
    <t>452</t>
  </si>
  <si>
    <t>Lucrări de construcţii complete sau parţiale şi lucrări publice</t>
  </si>
  <si>
    <t>453</t>
  </si>
  <si>
    <t>Lucrări de instalaţii pentru clădiri</t>
  </si>
  <si>
    <t>454</t>
  </si>
  <si>
    <t>Lucrări de finisare a construcţiilor</t>
  </si>
  <si>
    <t>455</t>
  </si>
  <si>
    <t>Închiriere de utilaje şi de echipament de construcţii şi de lucrări publice cu operator</t>
  </si>
  <si>
    <t>483</t>
  </si>
  <si>
    <t>Pachete software pentru crearea de documente, pentru desen, imagistică, planificare şi productivitate</t>
  </si>
  <si>
    <t>489</t>
  </si>
  <si>
    <t>Diverse pachete software şi sisteme informatice</t>
  </si>
  <si>
    <t>500</t>
  </si>
  <si>
    <t>Servicii de reparare şi întreţinere</t>
  </si>
  <si>
    <t>501</t>
  </si>
  <si>
    <t>Servicii de reparare şi de întreţinere a vehiculelor şi a echipamentelor aferente şi servicii</t>
  </si>
  <si>
    <t>502</t>
  </si>
  <si>
    <t>Servicii de reparare şi de întreţinere şi servicii conexe pentru mijloacele de transport aerian, feroviar, rutier şi maritim</t>
  </si>
  <si>
    <t>503</t>
  </si>
  <si>
    <t>Servicii de reparare şi de întreţinere şi servicii conexe pentru computere personale, pentru echipament de telecomunicaţii şi pentru echipament audiovizual</t>
  </si>
  <si>
    <t>504</t>
  </si>
  <si>
    <t>Servicii de reparare şi de întreţinere a echipamentului medical şi de precizie</t>
  </si>
  <si>
    <t>505</t>
  </si>
  <si>
    <t>Servicii de reparare şi de întreţinere a pompelor, a vanelor, a robinetelor, a containerelor de metal şi a maşinilor</t>
  </si>
  <si>
    <t>507</t>
  </si>
  <si>
    <t>Servicii de reparare şi de întreţinere a instalaţiilor de construcţii</t>
  </si>
  <si>
    <t>508</t>
  </si>
  <si>
    <t>Diverse servicii de întreţinere şi de reparare</t>
  </si>
  <si>
    <t>550</t>
  </si>
  <si>
    <t>Servicii hoteliere, de restaurant şi de vânzare cu amănuntul</t>
  </si>
  <si>
    <t>551</t>
  </si>
  <si>
    <t>Servicii hoteliere</t>
  </si>
  <si>
    <t>552</t>
  </si>
  <si>
    <t>Campinguri şi alte tipuri de cazare decât cea hotelieră</t>
  </si>
  <si>
    <t>553</t>
  </si>
  <si>
    <t>Servicii de restaurant şi de servire a mâncării</t>
  </si>
  <si>
    <t>555</t>
  </si>
  <si>
    <t>Servicii de servire a băuturilor</t>
  </si>
  <si>
    <t>559</t>
  </si>
  <si>
    <t>Servicii de cantină şi servicii de catering</t>
  </si>
  <si>
    <t>600</t>
  </si>
  <si>
    <t>Servicii de transport (cu excepţia transportului de deşeuri)</t>
  </si>
  <si>
    <t>601</t>
  </si>
  <si>
    <t>Servicii de transport rutier</t>
  </si>
  <si>
    <t>604</t>
  </si>
  <si>
    <t>Servicii de transport aerian</t>
  </si>
  <si>
    <t>630</t>
  </si>
  <si>
    <t>Servicii de transport anexe şi conexe; servicii de agenţii de turism</t>
  </si>
  <si>
    <t>641</t>
  </si>
  <si>
    <t>Servicii poştale şi de curierat</t>
  </si>
  <si>
    <t>642</t>
  </si>
  <si>
    <t>Servicii de telecomunicaţii</t>
  </si>
  <si>
    <t>650</t>
  </si>
  <si>
    <t>Utilităţi publice</t>
  </si>
  <si>
    <t>660</t>
  </si>
  <si>
    <t>Servicii financiare şi de asigurare</t>
  </si>
  <si>
    <t>661</t>
  </si>
  <si>
    <t>Servicii bancare</t>
  </si>
  <si>
    <t>665</t>
  </si>
  <si>
    <t>Servicii de asigurare şi de pensie</t>
  </si>
  <si>
    <t>700</t>
  </si>
  <si>
    <t>Servicii imobiliare</t>
  </si>
  <si>
    <t>710</t>
  </si>
  <si>
    <t>Servicii de arhitectură, de construcţii, de inginerie şi de inspecţie</t>
  </si>
  <si>
    <t>712</t>
  </si>
  <si>
    <t>Servicii de arhitectură şi servicii conexe</t>
  </si>
  <si>
    <t>713</t>
  </si>
  <si>
    <t>Servicii de inginerie</t>
  </si>
  <si>
    <t>714</t>
  </si>
  <si>
    <t>Servicii de urbanism şi de arhitectură peisagistică</t>
  </si>
  <si>
    <t>715</t>
  </si>
  <si>
    <t>Servicii privind construcţiile</t>
  </si>
  <si>
    <t>720</t>
  </si>
  <si>
    <t>Servicii IT: consultanţă, dezvoltare de software, internet şi asistenţă</t>
  </si>
  <si>
    <t>722</t>
  </si>
  <si>
    <t>Servicii de programare şi de consultanţă software</t>
  </si>
  <si>
    <t>723</t>
  </si>
  <si>
    <t>Servicii de înlocuire de date</t>
  </si>
  <si>
    <t>724</t>
  </si>
  <si>
    <t>Servicii de internet</t>
  </si>
  <si>
    <t>725</t>
  </si>
  <si>
    <t>Servicii informatice</t>
  </si>
  <si>
    <t>730</t>
  </si>
  <si>
    <t>Servicii de cercetare şi de dezvoltare şi servicii conexe de consultanţă</t>
  </si>
  <si>
    <t>752</t>
  </si>
  <si>
    <t>Prestări de servicii pentru comunitate</t>
  </si>
  <si>
    <t>771</t>
  </si>
  <si>
    <t>Servicii în agricultură</t>
  </si>
  <si>
    <t>772</t>
  </si>
  <si>
    <t>Servicii pentru silvicultură</t>
  </si>
  <si>
    <t>773</t>
  </si>
  <si>
    <t>Servicii pentru horticultură</t>
  </si>
  <si>
    <t>791</t>
  </si>
  <si>
    <t>Servicii juridice</t>
  </si>
  <si>
    <t>793</t>
  </si>
  <si>
    <t>Studii de piaţă şi cercetare economică: sondaje şi statistici</t>
  </si>
  <si>
    <t>794</t>
  </si>
  <si>
    <t>Consultanţă în afaceri şi în management şi servicii conexe</t>
  </si>
  <si>
    <t>795</t>
  </si>
  <si>
    <t>Servicii de asistenţă în birou</t>
  </si>
  <si>
    <t>797</t>
  </si>
  <si>
    <t>Servicii de investigaţie şi de siguranţă</t>
  </si>
  <si>
    <t>798</t>
  </si>
  <si>
    <t>Servicii tipografice şi servicii conexe</t>
  </si>
  <si>
    <t>799</t>
  </si>
  <si>
    <t>Diverse servicii comerciale şi servicii conexe</t>
  </si>
  <si>
    <t>850</t>
  </si>
  <si>
    <t>Servicii de sănătate şi servicii de asistenţă socială</t>
  </si>
  <si>
    <t>851</t>
  </si>
  <si>
    <t>Servicii de sănătate</t>
  </si>
  <si>
    <t>852</t>
  </si>
  <si>
    <t>Servicii veterinare</t>
  </si>
  <si>
    <t>853</t>
  </si>
  <si>
    <t>Servicii de asistenţă socială şi servicii conexe</t>
  </si>
  <si>
    <t>900</t>
  </si>
  <si>
    <t>Servicii de evacuare a apelor reziduale, de eliminare a deşeurilor, de igienizare şi servicii privind mediul</t>
  </si>
  <si>
    <t>905</t>
  </si>
  <si>
    <t>Servicii privind deşeurile menajere şi deşeurile</t>
  </si>
  <si>
    <t>906</t>
  </si>
  <si>
    <t>Servicii de curăţenie şi igienizare în mediul urban sau rural şi servicii conexe</t>
  </si>
  <si>
    <t>907</t>
  </si>
  <si>
    <t>Servicii privind mediul</t>
  </si>
  <si>
    <t>909</t>
  </si>
  <si>
    <t>Servicii de curăţenie şi igienizare</t>
  </si>
  <si>
    <t>921</t>
  </si>
  <si>
    <t>Servicii de cinematografie şi servicii video</t>
  </si>
  <si>
    <t>922</t>
  </si>
  <si>
    <t>Servicii de radio şi televiziune</t>
  </si>
  <si>
    <t>926</t>
  </si>
  <si>
    <t>Servicii sportive</t>
  </si>
  <si>
    <t>980</t>
  </si>
  <si>
    <t>Alte servicii comunicare, sociale şi personale</t>
  </si>
  <si>
    <t>983</t>
  </si>
  <si>
    <t>Servicii diverse</t>
  </si>
  <si>
    <t>TOTAL:</t>
  </si>
  <si>
    <t>Dintre care:</t>
  </si>
  <si>
    <t>Bunuri</t>
  </si>
  <si>
    <t>Lucrări</t>
  </si>
  <si>
    <t>Servicii</t>
  </si>
  <si>
    <t>% Bunuri</t>
  </si>
  <si>
    <t>% Lucrări</t>
  </si>
  <si>
    <t>% Servicii</t>
  </si>
  <si>
    <t>Nr. total contracte</t>
  </si>
  <si>
    <t>Suma total contracte</t>
  </si>
  <si>
    <t>Nr. total acorduri adiționale de majorare</t>
  </si>
  <si>
    <t>Suma total acorduri adiționale de majorare</t>
  </si>
  <si>
    <t>Nr. total acorduri adiționale de micșorare / reziliere</t>
  </si>
  <si>
    <t>Suma total acorduri adiționale de micșorare / reziliere</t>
  </si>
  <si>
    <t>Alte acorduri adiționale</t>
  </si>
  <si>
    <t>Suma totală</t>
  </si>
  <si>
    <t>ANEXA Nr. 05</t>
  </si>
  <si>
    <t>Nr. de ordine</t>
  </si>
  <si>
    <t>Proceduri</t>
  </si>
  <si>
    <t>COP cu publicare în BAP</t>
  </si>
  <si>
    <t>Licitaţii Publice</t>
  </si>
  <si>
    <t>Total proceduri anulate</t>
  </si>
  <si>
    <t>Proceduri anulate de AAP</t>
  </si>
  <si>
    <t>Proceduri anulate de AC din diverse  motive</t>
  </si>
  <si>
    <t>Proceduri anulate de AC din lipsa concurenţei</t>
  </si>
  <si>
    <t>Proceduri anulate de AC din lipsă de oferte</t>
  </si>
  <si>
    <t>Proceduri anulate din lipsa a 3 ofertanţi calificaţi</t>
  </si>
  <si>
    <t>ANEXA Nr. 01</t>
  </si>
  <si>
    <t xml:space="preserve">Informaţie cu privire la tipurile documentelor </t>
  </si>
  <si>
    <t xml:space="preserve">Nr. </t>
  </si>
  <si>
    <t>Tip document</t>
  </si>
  <si>
    <t>Cod</t>
  </si>
  <si>
    <t>Acceptate / examinate</t>
  </si>
  <si>
    <t>Respinse</t>
  </si>
  <si>
    <t>Retrase</t>
  </si>
  <si>
    <t>COP F</t>
  </si>
  <si>
    <t>Anunţ de publicare pentru cererea ofertei de preţ</t>
  </si>
  <si>
    <t>AP COP</t>
  </si>
  <si>
    <t>Modificarea dării de seamă</t>
  </si>
  <si>
    <t>Modificare DS</t>
  </si>
  <si>
    <t>Darea de seamă privind licitaţia publică</t>
  </si>
  <si>
    <t>LP</t>
  </si>
  <si>
    <t>Anunţ de publicare pentru licitaţii publice</t>
  </si>
  <si>
    <t>AP LP</t>
  </si>
  <si>
    <t>Darea de seamă privind cererea ofertei de preţ cu publicare</t>
  </si>
  <si>
    <t>COP</t>
  </si>
  <si>
    <t>Scrisori de diferit gen</t>
  </si>
  <si>
    <t>Scrisoare</t>
  </si>
  <si>
    <t>Darea de seamă privind contracte de o singură sursă</t>
  </si>
  <si>
    <t>OSS</t>
  </si>
  <si>
    <t>Contestaţii de diferit gen din partea operatorilor economici</t>
  </si>
  <si>
    <t>Contestații</t>
  </si>
  <si>
    <t>Dare de seamă privind achiziţiile de mică valoare</t>
  </si>
  <si>
    <t>Valoare mică</t>
  </si>
  <si>
    <t>Anunţ de intenţie</t>
  </si>
  <si>
    <t>AI</t>
  </si>
  <si>
    <t>Modificarea conţinutului documentelor de licitaţie</t>
  </si>
  <si>
    <t>Modificare DL</t>
  </si>
  <si>
    <t>Demers de diferit gen</t>
  </si>
  <si>
    <t>Demers</t>
  </si>
  <si>
    <t>Anunț BAP</t>
  </si>
  <si>
    <t>Indicaţii de diferit gen</t>
  </si>
  <si>
    <t>Indicaţii</t>
  </si>
  <si>
    <t>Solicitare privind modificarea conţinutului anunţului de publicare</t>
  </si>
  <si>
    <t>Modificare anunţ</t>
  </si>
  <si>
    <t>Ordin</t>
  </si>
  <si>
    <t>Altele</t>
  </si>
  <si>
    <t>x</t>
  </si>
  <si>
    <t>ANEXA Nr. 02</t>
  </si>
  <si>
    <t xml:space="preserve">Informaţia privind conţinutul scrisorilor întocmite de către angajaţii </t>
  </si>
  <si>
    <t>Conținutul scrisorii</t>
  </si>
  <si>
    <t>Anulare procedură de achiziţie</t>
  </si>
  <si>
    <t>Anulare procedură de achiziţie din cauza lipsei 3 ofertanţi calificaţi</t>
  </si>
  <si>
    <t>Aviz</t>
  </si>
  <si>
    <t>Prezentare informaţie solicitată</t>
  </si>
  <si>
    <t>Solicitarea operării modificărilor în darea de seamă prezentată</t>
  </si>
  <si>
    <t>Solicitarea prezentării informaţiei suplimentare</t>
  </si>
  <si>
    <t>Răspuns la contestaţie</t>
  </si>
  <si>
    <t>Răspuns la demersuri</t>
  </si>
  <si>
    <t>Respingerea înregistrării acordurilor adiţionale</t>
  </si>
  <si>
    <t>Respingerea înregistrării dărilor de seamă</t>
  </si>
  <si>
    <t>Solicitarea revizuirii deciziei grupului de lucru</t>
  </si>
  <si>
    <t>Alte</t>
  </si>
  <si>
    <t>ANEXA Nr. 03</t>
  </si>
  <si>
    <t>Denumirea bunurilor, serviciilor, lucrărilor</t>
  </si>
  <si>
    <t>140</t>
  </si>
  <si>
    <t>Produse de minerit, metale de bază şi produse conexe</t>
  </si>
  <si>
    <t>152</t>
  </si>
  <si>
    <t>Peşte preparat şi conserve de peşte</t>
  </si>
  <si>
    <t>153</t>
  </si>
  <si>
    <t>Fructe, legume şi produse conexe</t>
  </si>
  <si>
    <t>159</t>
  </si>
  <si>
    <t>Băuturi, tutun şi produse conexe</t>
  </si>
  <si>
    <t>324</t>
  </si>
  <si>
    <t>Reţele</t>
  </si>
  <si>
    <t>370</t>
  </si>
  <si>
    <t>Instrumente muzicale, articole sportive, jocuri, jucării, obiecte de artizanat, obiecte de artă şi accesorii</t>
  </si>
  <si>
    <t>411</t>
  </si>
  <si>
    <t>Apă naturală brută</t>
  </si>
  <si>
    <t>444</t>
  </si>
  <si>
    <t>Diverse produse fabricate şi articole conexe</t>
  </si>
  <si>
    <t>635</t>
  </si>
  <si>
    <t>Servicii de agenţii de turism, de ghizi turistici şi de asistenţă turistică</t>
  </si>
  <si>
    <t>640</t>
  </si>
  <si>
    <t>Servicii poştale şi de telecomunicaţii</t>
  </si>
  <si>
    <t>701</t>
  </si>
  <si>
    <t>Servicii imobiliare proprii</t>
  </si>
  <si>
    <t>716</t>
  </si>
  <si>
    <t>Servicii de testare, analiză şi consultanţă tehnică</t>
  </si>
  <si>
    <t>731</t>
  </si>
  <si>
    <t>Servicii de cercetare şi dezvoltare experimentală</t>
  </si>
  <si>
    <t>732</t>
  </si>
  <si>
    <t>Servicii de consultanţă în cercetare şi în dezvoltare</t>
  </si>
  <si>
    <t>790</t>
  </si>
  <si>
    <t>Servicii pentru întreprinderi: drept, marketing, consultanţă, recrutare, tipărire şi securitate</t>
  </si>
  <si>
    <t>792</t>
  </si>
  <si>
    <t>Servicii de contabilitate, servicii de audit şi servicii fiscale</t>
  </si>
  <si>
    <t>796</t>
  </si>
  <si>
    <t>Servicii de recrutare</t>
  </si>
  <si>
    <t>800</t>
  </si>
  <si>
    <t>Servicii de învăţământ şi formare profesională</t>
  </si>
  <si>
    <t>805</t>
  </si>
  <si>
    <t>Servicii de formare</t>
  </si>
  <si>
    <t>923</t>
  </si>
  <si>
    <t>Servicii de divertisment</t>
  </si>
  <si>
    <t>981</t>
  </si>
  <si>
    <t>Servicii de organizaţii asociative</t>
  </si>
  <si>
    <t>Din care:</t>
  </si>
  <si>
    <t>Bunuri:</t>
  </si>
  <si>
    <t>Lucrări:</t>
  </si>
  <si>
    <t>Servicii:</t>
  </si>
  <si>
    <t>ANEXA Nr. 04</t>
  </si>
  <si>
    <t>Tipul anunţului</t>
  </si>
  <si>
    <t>Total 2012</t>
  </si>
  <si>
    <t>Nr. de anunţuri</t>
  </si>
  <si>
    <t>Anunţuri publicate</t>
  </si>
  <si>
    <t>Anunţuri de modificare a obiectului de achiziţie/ relaţii de contact etc.</t>
  </si>
  <si>
    <t>Anunţuri de anulare a procedurii</t>
  </si>
  <si>
    <t>Alte modificari</t>
  </si>
  <si>
    <t>ANEXA Nr. 07</t>
  </si>
  <si>
    <t>246</t>
  </si>
  <si>
    <t>Explozibili</t>
  </si>
  <si>
    <t>312</t>
  </si>
  <si>
    <t>Aparate de distribuţie şi control ale energiei electrice</t>
  </si>
  <si>
    <t>314</t>
  </si>
  <si>
    <t>Acumulatori, pile galvanice şi baterii primare</t>
  </si>
  <si>
    <t>652</t>
  </si>
  <si>
    <t>Distribuţie de gaz şi servicii conexe</t>
  </si>
  <si>
    <t>ANEXA Nr. 08</t>
  </si>
  <si>
    <t>484</t>
  </si>
  <si>
    <t>Pachete software pentru tranzacţii comerciale şi personale</t>
  </si>
  <si>
    <t>ANEXA Nr. 09</t>
  </si>
  <si>
    <t>Informaţie privind actele juridice pentru fiecare obiect de achiziţie în parte,</t>
  </si>
  <si>
    <t>727</t>
  </si>
  <si>
    <t>Servicii de reţele locale</t>
  </si>
  <si>
    <t>734</t>
  </si>
  <si>
    <t>Servicii de cercetare şi dezvoltare de materiale de securitate şi apărare</t>
  </si>
  <si>
    <t>806</t>
  </si>
  <si>
    <t>Servicii de formare profesională în domeniul materialelor de apărare şi securitate</t>
  </si>
  <si>
    <t>Informaţie cu privire la coordonarea contractelor de către specialiştii în achiziţii publice</t>
  </si>
  <si>
    <t xml:space="preserve"> din cadrul Consiliilor Raionale în anul 2012</t>
  </si>
  <si>
    <t>Unitatea Teritorial Administrativă</t>
  </si>
  <si>
    <t>COP fără publicare obligatorie în BAP</t>
  </si>
  <si>
    <t>COP cu publicare obligatorie în BAP</t>
  </si>
  <si>
    <t>Suma cu TVA</t>
  </si>
  <si>
    <t>Nr. de contracte</t>
  </si>
  <si>
    <t>Anenii Noi</t>
  </si>
  <si>
    <t>Basarabeasca</t>
  </si>
  <si>
    <t>Briceni</t>
  </si>
  <si>
    <t>Cahul</t>
  </si>
  <si>
    <t>Cantemir</t>
  </si>
  <si>
    <t xml:space="preserve">Călăraşi </t>
  </si>
  <si>
    <t>Căuşeni</t>
  </si>
  <si>
    <t>Cimişlia</t>
  </si>
  <si>
    <t xml:space="preserve">Criuleni </t>
  </si>
  <si>
    <t xml:space="preserve">Donduşeni </t>
  </si>
  <si>
    <t>Drochia</t>
  </si>
  <si>
    <t>Dubăsari</t>
  </si>
  <si>
    <t>Edineţ</t>
  </si>
  <si>
    <t>Făleşti</t>
  </si>
  <si>
    <t>Floreşti</t>
  </si>
  <si>
    <t>Glodeni</t>
  </si>
  <si>
    <t xml:space="preserve">Hînceşti </t>
  </si>
  <si>
    <t xml:space="preserve">Ialoveni </t>
  </si>
  <si>
    <t xml:space="preserve">Leova </t>
  </si>
  <si>
    <t>Nisporeni</t>
  </si>
  <si>
    <t>Ocniţa</t>
  </si>
  <si>
    <t>Orhei</t>
  </si>
  <si>
    <t>Rezina</t>
  </si>
  <si>
    <t>Rîşcani</t>
  </si>
  <si>
    <t>Sîngerei</t>
  </si>
  <si>
    <t>Soroca</t>
  </si>
  <si>
    <t>Străşeni</t>
  </si>
  <si>
    <t>Şoldăneşti</t>
  </si>
  <si>
    <t>Ştefan Vodă</t>
  </si>
  <si>
    <t>Taraclia</t>
  </si>
  <si>
    <t>Teleneşti</t>
  </si>
  <si>
    <t>Ungheni</t>
  </si>
  <si>
    <t>Municipiul Chişinău</t>
  </si>
  <si>
    <t>Municipiul Bălţi</t>
  </si>
  <si>
    <t>UTA Gagauzia</t>
  </si>
  <si>
    <t>ANEXA Nr. 11</t>
  </si>
  <si>
    <t>ANEXA Nr. 12</t>
  </si>
  <si>
    <t>Informaţie privind actele juridice, înregistrate în rezultatul procedurilor de achiziţii</t>
  </si>
  <si>
    <t>Licitații deschise</t>
  </si>
  <si>
    <t>ANEXA Nr. 13</t>
  </si>
  <si>
    <t>Tip procedură</t>
  </si>
  <si>
    <t>Procedura de achiziţie</t>
  </si>
  <si>
    <t xml:space="preserve">Rata de modificare a nr. de proceduri </t>
  </si>
  <si>
    <t xml:space="preserve">Rata de modificare a sumei contractelor </t>
  </si>
  <si>
    <t>Rata de modificare a sumei contractelor după tipul procedurii</t>
  </si>
  <si>
    <t>Rata de modificare a numărului contractelor</t>
  </si>
  <si>
    <t>Rata de modificare a numărului contractelor după tipul procedurii</t>
  </si>
  <si>
    <t>Rata de modificare a ponderii fiecărei categorii în suma totală a contractelor</t>
  </si>
  <si>
    <t>Nr. de proceduri</t>
  </si>
  <si>
    <t>Suma contractelor, (lei)</t>
  </si>
  <si>
    <t>3/9-1</t>
  </si>
  <si>
    <t>6/12-1</t>
  </si>
  <si>
    <t>4/10-1</t>
  </si>
  <si>
    <t>8/14-1</t>
  </si>
  <si>
    <t>Proceduri desfășurate prin pubicarea anunțului de participare in BAP</t>
  </si>
  <si>
    <t>Licitaţii deschise</t>
  </si>
  <si>
    <t>Licitaţii deschise desfășurate prin intermediul SIA RSAP</t>
  </si>
  <si>
    <r>
      <t xml:space="preserve">Cererea ofertelor de preţuri </t>
    </r>
    <r>
      <rPr>
        <u/>
        <sz val="8"/>
        <rFont val="Calibri"/>
        <family val="2"/>
        <charset val="204"/>
      </rPr>
      <t xml:space="preserve">cu </t>
    </r>
    <r>
      <rPr>
        <sz val="8"/>
        <rFont val="Calibri"/>
        <family val="2"/>
        <charset val="204"/>
      </rPr>
      <t>publicarea în BAP</t>
    </r>
  </si>
  <si>
    <t>Cererea ofertelor de preţuri cu publicarea în BAP desfășurate prin intermediul SIA RSAP</t>
  </si>
  <si>
    <t>Cererea ofertelor de preţuri cu publicarea în BAP coordonate în cadrul Consiliilor Raionale, mun. Chişinău, mun. Bălţi şi UTA Gagauzia</t>
  </si>
  <si>
    <t>Proceduri desfășurate fără pubicarea anunțului de participare in BAP</t>
  </si>
  <si>
    <r>
      <t xml:space="preserve">Cererea ofertelor de preţuri </t>
    </r>
    <r>
      <rPr>
        <u/>
        <sz val="8"/>
        <rFont val="Calibri"/>
        <family val="2"/>
        <charset val="204"/>
      </rPr>
      <t xml:space="preserve">fără </t>
    </r>
    <r>
      <rPr>
        <sz val="8"/>
        <rFont val="Calibri"/>
        <family val="2"/>
        <charset val="204"/>
      </rPr>
      <t>publicarea în BAP</t>
    </r>
  </si>
  <si>
    <t>Proceduri dint-o singură sursă</t>
  </si>
  <si>
    <t>O singură sursă</t>
  </si>
  <si>
    <t>ANEXA Nr. 14</t>
  </si>
  <si>
    <t>Licitaţii Publice anunţate (AP LP)</t>
  </si>
  <si>
    <t>COP cu publicare anunţate (AP COP)</t>
  </si>
  <si>
    <t>Contestaţii depuse (Contestatii)</t>
  </si>
  <si>
    <t>Contestaţii/proceduri publicate*</t>
  </si>
  <si>
    <t>Rezultatele contestaţiilor depuse</t>
  </si>
  <si>
    <t>Contestaţii soluţionate</t>
  </si>
  <si>
    <t>Licitaţii publice anulate de AAP</t>
  </si>
  <si>
    <t>Licitaţii publice anulate de AC</t>
  </si>
  <si>
    <t>Licitaţii publice parţial anulate de AAP</t>
  </si>
  <si>
    <t>Licitaţii publice parţial anulate de AC</t>
  </si>
  <si>
    <t>COP anulate de AAP</t>
  </si>
  <si>
    <t>COP anulate de AC</t>
  </si>
  <si>
    <t>COP parţial anulate de AAP</t>
  </si>
  <si>
    <t>COP parţial anulate de AC</t>
  </si>
  <si>
    <t>Pretenţii satisfăcute</t>
  </si>
  <si>
    <t>Pretenţii parţial satisfăcute</t>
  </si>
  <si>
    <t>Pretenţii respinse</t>
  </si>
  <si>
    <t>Contestaţii retrase</t>
  </si>
  <si>
    <t>Contestație depusă tardiv</t>
  </si>
  <si>
    <t>Contestaţii nesoluţionate</t>
  </si>
  <si>
    <t xml:space="preserve">Subiectul contestaţiilor depuse </t>
  </si>
  <si>
    <t>Referitor la rezultatele procedurilor</t>
  </si>
  <si>
    <t>Referitor la desfăşurarea procedurii</t>
  </si>
  <si>
    <t>Referitor la invitaţia de participare sau documente de licitaţie</t>
  </si>
  <si>
    <t>Informaţia privind repartizarea achiziţiilor după tipul obiectului de achiziţie</t>
  </si>
  <si>
    <t xml:space="preserve"> (bunuri/lucrări/servicii) realizate de autorităţile contractante în anul 2012</t>
  </si>
  <si>
    <t>Cererea ofertelor de preţuri cu publicarea în BAP</t>
  </si>
  <si>
    <t>Cererea ofertelor de preţuri fără publicarea în BAPcoordonate în cadrul Consiliilor Raionale, mun. Chişinău, mun. Bălţi şi UTA Gagauzia</t>
  </si>
  <si>
    <t>Cererea ofertelor de preţuri fără publicarea în BAP</t>
  </si>
  <si>
    <t>TOTAL</t>
  </si>
  <si>
    <t>Cota parte %</t>
  </si>
  <si>
    <r>
      <t xml:space="preserve">Suma total contracte </t>
    </r>
    <r>
      <rPr>
        <b/>
        <sz val="10"/>
        <rFont val="Calibri"/>
        <family val="2"/>
        <charset val="204"/>
      </rPr>
      <t>Bunuri</t>
    </r>
  </si>
  <si>
    <r>
      <t xml:space="preserve">Nr. total contracte </t>
    </r>
    <r>
      <rPr>
        <b/>
        <sz val="10"/>
        <rFont val="Calibri"/>
        <family val="2"/>
        <charset val="204"/>
      </rPr>
      <t>Bunuri</t>
    </r>
  </si>
  <si>
    <r>
      <t xml:space="preserve">Suma total contracte </t>
    </r>
    <r>
      <rPr>
        <b/>
        <sz val="10"/>
        <rFont val="Calibri"/>
        <family val="2"/>
        <charset val="204"/>
      </rPr>
      <t>Lucrări</t>
    </r>
  </si>
  <si>
    <r>
      <t xml:space="preserve">Nr. total contracte </t>
    </r>
    <r>
      <rPr>
        <b/>
        <sz val="10"/>
        <rFont val="Calibri"/>
        <family val="2"/>
        <charset val="204"/>
      </rPr>
      <t xml:space="preserve"> Lucrări</t>
    </r>
  </si>
  <si>
    <r>
      <t xml:space="preserve">Suma total contracte </t>
    </r>
    <r>
      <rPr>
        <b/>
        <sz val="10"/>
        <rFont val="Calibri"/>
        <family val="2"/>
        <charset val="204"/>
      </rPr>
      <t>Servicii</t>
    </r>
  </si>
  <si>
    <r>
      <t xml:space="preserve">Nr. total contracte </t>
    </r>
    <r>
      <rPr>
        <b/>
        <sz val="10"/>
        <rFont val="Calibri"/>
        <family val="2"/>
        <charset val="204"/>
      </rPr>
      <t xml:space="preserve">  Servicii</t>
    </r>
  </si>
  <si>
    <t>perioada</t>
  </si>
  <si>
    <t>tr I</t>
  </si>
  <si>
    <t>tr II</t>
  </si>
  <si>
    <t>tr III</t>
  </si>
  <si>
    <t>tr IV</t>
  </si>
  <si>
    <t>Total pe raion:</t>
  </si>
  <si>
    <t>RATA DE MODIFICARE A SUMEI CONTRACTELOR</t>
  </si>
  <si>
    <t>RATA DE MODIFICARE A NUMĂRULUI CONTRACTELOR</t>
  </si>
  <si>
    <t>Anunț de publicare privind Acord Cadru</t>
  </si>
  <si>
    <t>AP ACD</t>
  </si>
  <si>
    <t>ACD</t>
  </si>
  <si>
    <t>Dare de seamă privind cererea ofertei de preţ fără publicare</t>
  </si>
  <si>
    <t>168</t>
  </si>
  <si>
    <t>Piese pentru utilaje agricole şi forestiere</t>
  </si>
  <si>
    <t>190</t>
  </si>
  <si>
    <t>Produse din piele, materiale textile, din plastic şi din cauciuc</t>
  </si>
  <si>
    <t>342</t>
  </si>
  <si>
    <t>Caroserii, remorci sau semiremorci pentru vehicule</t>
  </si>
  <si>
    <t>443</t>
  </si>
  <si>
    <t>Cablu, sârmă şi produse conexe</t>
  </si>
  <si>
    <t>760</t>
  </si>
  <si>
    <t>Servicii privind industria petrolului şi gazului</t>
  </si>
  <si>
    <t>519</t>
  </si>
  <si>
    <t>Servicii de instalare de sisteme de orientare şi control</t>
  </si>
  <si>
    <t>803</t>
  </si>
  <si>
    <t>Servicii de învăţământ superior</t>
  </si>
  <si>
    <t>925</t>
  </si>
  <si>
    <t>Servicii prestate de biblioteci, arhive, muzee şi alte servicii culturale</t>
  </si>
  <si>
    <t>Total Proceduri</t>
  </si>
  <si>
    <t>11 (4+6+8+10)</t>
  </si>
  <si>
    <t>12 (5+7+9)</t>
  </si>
  <si>
    <t>Solicitare răspuns</t>
  </si>
  <si>
    <t>Total 2011</t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</si>
  <si>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</si>
  <si>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>Bunuri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</si>
  <si>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Lucrări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</si>
  <si>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Lucrări</t>
    </r>
  </si>
  <si>
    <r>
      <t xml:space="preserve">Suma total contracte </t>
    </r>
    <r>
      <rPr>
        <b/>
        <sz val="10"/>
        <color indexed="9"/>
        <rFont val="Calibri"/>
        <family val="2"/>
        <charset val="204"/>
      </rPr>
      <t>Servicii</t>
    </r>
  </si>
  <si>
    <r>
      <t xml:space="preserve">Nr. total contracte </t>
    </r>
    <r>
      <rPr>
        <b/>
        <sz val="10"/>
        <color indexed="9"/>
        <rFont val="Calibri"/>
        <family val="2"/>
        <charset val="204"/>
      </rPr>
      <t xml:space="preserve">  Servicii</t>
    </r>
  </si>
  <si>
    <t>*</t>
  </si>
  <si>
    <t>O singură sursă *</t>
  </si>
  <si>
    <t>093</t>
  </si>
  <si>
    <t>Electricitate, încălzire, energie solară şi nucleară</t>
  </si>
  <si>
    <t>163</t>
  </si>
  <si>
    <t>Secerătoare</t>
  </si>
  <si>
    <t>183</t>
  </si>
  <si>
    <t>Articole de îmbrăcăminte</t>
  </si>
  <si>
    <t>317</t>
  </si>
  <si>
    <t>Accesorii electronice, electromecanice şi electrotehnice</t>
  </si>
  <si>
    <t>325</t>
  </si>
  <si>
    <t>Echipament de telecomunicaţii</t>
  </si>
  <si>
    <t>373</t>
  </si>
  <si>
    <t>Instrumente muzicale şi piese pentru acestea</t>
  </si>
  <si>
    <t>420</t>
  </si>
  <si>
    <t>Echipamente industriale</t>
  </si>
  <si>
    <t>424</t>
  </si>
  <si>
    <t>Echipamente de ridicare şi de manipulare şi piese ale acestora</t>
  </si>
  <si>
    <t>449</t>
  </si>
  <si>
    <t>Piatră de construcţie, piatră calcaroasă, ghips şi ardezie</t>
  </si>
  <si>
    <t>487</t>
  </si>
  <si>
    <t>Utilitare pentru pachete software</t>
  </si>
  <si>
    <t>764</t>
  </si>
  <si>
    <t>Servicii de întocmire a profilului geologic al puţurilor</t>
  </si>
  <si>
    <t>770</t>
  </si>
  <si>
    <t>Servicii pentru agricultură, silvicultură, horticultură, acvacultură şi apicultură</t>
  </si>
  <si>
    <t>920</t>
  </si>
  <si>
    <t>Servicii de recreere, culturale şi sportive</t>
  </si>
  <si>
    <t>322</t>
  </si>
  <si>
    <t>Aparate de emisie pentru radiotelefonie, radiotelegrafie, radiodifuziune şi televiziune</t>
  </si>
  <si>
    <t>Total primul sem. 2013</t>
  </si>
  <si>
    <t xml:space="preserve"> (bunuri/lucrări/servicii) realizate de autorităţile contractante în primul semestru al anului 2013</t>
  </si>
  <si>
    <t>Primul Sem. 2013</t>
  </si>
  <si>
    <t>513</t>
  </si>
  <si>
    <t>Servicii de instalare de echipament de comunicaţii</t>
  </si>
  <si>
    <t>înregistrate de către Agenția de Achiziții Publice în primul semestru al anului 2014</t>
  </si>
  <si>
    <t>Primite în I sem 2014</t>
  </si>
  <si>
    <t>Primite în I sem 2013</t>
  </si>
  <si>
    <t>Număr scrisori în I sem 2014</t>
  </si>
  <si>
    <t>Număr scrisori în I sem 2013</t>
  </si>
  <si>
    <t>145</t>
  </si>
  <si>
    <t>Produse conexe de exploatare minieră şi în carieră</t>
  </si>
  <si>
    <t>160</t>
  </si>
  <si>
    <t>Utilaje agricole</t>
  </si>
  <si>
    <t>165</t>
  </si>
  <si>
    <t>Maşini agricole cu încărcare automată sau de descărcare pentru agricultură</t>
  </si>
  <si>
    <t>223</t>
  </si>
  <si>
    <t>Cărţi poştale, felicitări şi alte imprimate</t>
  </si>
  <si>
    <t>245</t>
  </si>
  <si>
    <t>Materiale plastice primare</t>
  </si>
  <si>
    <t>310</t>
  </si>
  <si>
    <t>Maşini, aparate, echipamente şi consumabile electrice; iluminat</t>
  </si>
  <si>
    <t>339</t>
  </si>
  <si>
    <t>Echipamente şi articole pentru autopsie şi uz mortuar</t>
  </si>
  <si>
    <t>346</t>
  </si>
  <si>
    <t>Locomotive şi materiale rulante feroviare şi piese</t>
  </si>
  <si>
    <t>421</t>
  </si>
  <si>
    <t>Utilaje de producţie şi utilizare a puterii mecanice</t>
  </si>
  <si>
    <t>427</t>
  </si>
  <si>
    <t>Utilaje pentru producţia de textile, de îmbrăcăminte şi de piele</t>
  </si>
  <si>
    <t>434</t>
  </si>
  <si>
    <t>Utilaje de procesare a mineralelor şi de modelare a formelor de turnătorie</t>
  </si>
  <si>
    <t>438</t>
  </si>
  <si>
    <t>Echipament de atelier</t>
  </si>
  <si>
    <t>440</t>
  </si>
  <si>
    <t>Structuri şi materiale de construcţii; produse auxiliare pentru construcţii (cu excepţia aparatelor electrice)</t>
  </si>
  <si>
    <t>488</t>
  </si>
  <si>
    <t>Sisteme de informare şi servere</t>
  </si>
  <si>
    <t>506</t>
  </si>
  <si>
    <t>Servicii de reparare şi de întreţinere a echipamentului de securitate şi apărare</t>
  </si>
  <si>
    <t>637</t>
  </si>
  <si>
    <t>Servicii anexe pentru transportul terestru, naval şi aerian</t>
  </si>
  <si>
    <t xml:space="preserve">Total proceduri publicate </t>
  </si>
  <si>
    <t>Alimente, băuturi, tutun şi produse conexe</t>
  </si>
  <si>
    <t xml:space="preserve">Informaţie privind anunţurile publicate de Agenţia Achiziţii Publice </t>
  </si>
  <si>
    <t>Total primul sem. 2014</t>
  </si>
  <si>
    <t>COP fără publicare în BAP</t>
  </si>
  <si>
    <t>desfășurate prin intermediul SIA RSAP în primul semestru al anului 2014</t>
  </si>
  <si>
    <t>Nr. contracte</t>
  </si>
  <si>
    <t>Informaţie privind Licitaţiile Publice, COP si procedurile de Acord-Cadru (desfășurate prin metoda tradițională pe hîrtie) pentru fiecare obiect de înregistrate de către Agenția de Achiziții Publice în primul semestru al anului 2014</t>
  </si>
  <si>
    <t>în BAP pentru procedurile desfășurate prin metoda tradițională pe hîrtie în primul semestru al anului 2014</t>
  </si>
  <si>
    <t>Informaţia privind procedurile de achiziţii desfășurate prin metoda tradițională pe hîrtie anulate în primul semestru al anului 2014</t>
  </si>
  <si>
    <r>
      <t xml:space="preserve">încheiate în rezultatul </t>
    </r>
    <r>
      <rPr>
        <b/>
        <u/>
        <sz val="12"/>
        <color indexed="8"/>
        <rFont val="Calibri"/>
        <family val="2"/>
      </rPr>
      <t>Licitaţiilor Publice (desfășurate prin metoda tradițională pe hîrtie)</t>
    </r>
    <r>
      <rPr>
        <b/>
        <sz val="12"/>
        <color indexed="8"/>
        <rFont val="Calibri"/>
        <family val="2"/>
        <charset val="204"/>
      </rPr>
      <t xml:space="preserve"> şi înregistrate de Agenţia Achiziţii Publice în primul semestru al anului 2014</t>
    </r>
  </si>
  <si>
    <t>410</t>
  </si>
  <si>
    <t>Apă captată şi epurată</t>
  </si>
  <si>
    <t>480</t>
  </si>
  <si>
    <t>Pachete software şi sisteme informatice</t>
  </si>
  <si>
    <t>şi înregistrate de Agenţia Achiziţii Publice  în primul semestru al anului 2014</t>
  </si>
  <si>
    <t>188</t>
  </si>
  <si>
    <t>Articole de încălţăminte</t>
  </si>
  <si>
    <t>195</t>
  </si>
  <si>
    <t>Materiale din cauciuc şi din plastic</t>
  </si>
  <si>
    <t>226</t>
  </si>
  <si>
    <t>Cerneală</t>
  </si>
  <si>
    <t>358</t>
  </si>
  <si>
    <t>Echipament individual şi de sprijin</t>
  </si>
  <si>
    <t>382</t>
  </si>
  <si>
    <t>Instrumente de geologie şi de geofizică</t>
  </si>
  <si>
    <t>510</t>
  </si>
  <si>
    <t>Servicii de instalare (cu excepţia programelor software)</t>
  </si>
  <si>
    <t>904</t>
  </si>
  <si>
    <t>Servicii privind apele reziduale</t>
  </si>
  <si>
    <t>Informaţie privind actele juridice pentru fiecare obiect de achiziţie în parte, încheiate în rezultatul procedurilor desfăşurate prin metoda</t>
  </si>
  <si>
    <r>
      <t xml:space="preserve">încheiate în rezultatul procedurilor prin metoda </t>
    </r>
    <r>
      <rPr>
        <b/>
        <u/>
        <sz val="12"/>
        <color indexed="8"/>
        <rFont val="Calibri"/>
        <family val="2"/>
      </rPr>
      <t>COP  cu publicare în BAP</t>
    </r>
    <r>
      <rPr>
        <b/>
        <sz val="12"/>
        <color indexed="8"/>
        <rFont val="Calibri"/>
        <family val="2"/>
        <charset val="204"/>
      </rPr>
      <t xml:space="preserve"> (desfășurate prin metoda tradițională pe hîrtie)</t>
    </r>
  </si>
  <si>
    <t>146</t>
  </si>
  <si>
    <t>Minereuri metalifere şi aliaje</t>
  </si>
  <si>
    <t>651</t>
  </si>
  <si>
    <t>Distribuţie de apă şi servicii conexe</t>
  </si>
  <si>
    <t>703</t>
  </si>
  <si>
    <t>Servicii de intermediere imobiliară pentru terţi</t>
  </si>
  <si>
    <t>733</t>
  </si>
  <si>
    <t>Proiectare şi executare în domeniul cercetării şi dezvoltării</t>
  </si>
  <si>
    <r>
      <t xml:space="preserve">încheiate în rezultatul achiziţiilor publice </t>
    </r>
    <r>
      <rPr>
        <b/>
        <u/>
        <sz val="12"/>
        <color indexed="8"/>
        <rFont val="Calibri"/>
        <family val="2"/>
      </rPr>
      <t>dintr-o singură sursă</t>
    </r>
    <r>
      <rPr>
        <b/>
        <sz val="12"/>
        <color indexed="8"/>
        <rFont val="Calibri"/>
        <family val="2"/>
        <charset val="204"/>
      </rPr>
      <t xml:space="preserve"> şi înregistrate de Agenţia Achiziţii Publice în primul semestru al anului 2014</t>
    </r>
  </si>
  <si>
    <t>ANEXA Nr. 10</t>
  </si>
  <si>
    <t>Primul Sem. 2014</t>
  </si>
  <si>
    <t>Alocații directe pentru servicii educaționale *</t>
  </si>
  <si>
    <t>Primul semestru 2013</t>
  </si>
  <si>
    <t>Informaţia privind realizarea achiziţiilor publice în primul semestru al anului 2014 comparativ cu primul semestru al anului 2013</t>
  </si>
  <si>
    <t>Acord cadru</t>
  </si>
  <si>
    <t>* Raportul contestaţiilor depuse în perioada primului semestru al anului 2014 la numărul total de proceduri anunţate în BAP în aceiaşi perioadă.</t>
  </si>
  <si>
    <t xml:space="preserve">nr. </t>
  </si>
  <si>
    <t>Cota parte</t>
  </si>
  <si>
    <t xml:space="preserve">Cota parte </t>
  </si>
  <si>
    <t xml:space="preserve">Pretenţii admise şi transmise CNA </t>
  </si>
  <si>
    <t>Informaţie privind contestaţiile depuse de către operatorii economici</t>
  </si>
  <si>
    <t>în urma procedurilor de achiziţii publice desfăşurate în primul semestru al anului 2014</t>
  </si>
  <si>
    <r>
      <t xml:space="preserve">încheiate în rezultatul achiziţiilor publice efctuate prin </t>
    </r>
    <r>
      <rPr>
        <b/>
        <u/>
        <sz val="11"/>
        <color indexed="8"/>
        <rFont val="Calibri"/>
        <family val="2"/>
      </rPr>
      <t>Acord Cadru</t>
    </r>
    <r>
      <rPr>
        <b/>
        <sz val="11"/>
        <color indexed="8"/>
        <rFont val="Calibri"/>
        <family val="2"/>
        <charset val="204"/>
      </rPr>
      <t xml:space="preserve"> şi înregistrate de Agenţia Achiziţii Publice în primul semestru al anului 2014</t>
    </r>
  </si>
  <si>
    <r>
      <t xml:space="preserve">  </t>
    </r>
    <r>
      <rPr>
        <b/>
        <u/>
        <sz val="12"/>
        <color indexed="8"/>
        <rFont val="Calibri"/>
        <family val="2"/>
      </rPr>
      <t xml:space="preserve">COP fără publicare în BAP </t>
    </r>
    <r>
      <rPr>
        <b/>
        <sz val="12"/>
        <color indexed="8"/>
        <rFont val="Calibri"/>
        <family val="2"/>
        <charset val="204"/>
      </rPr>
      <t xml:space="preserve"> şi înregistrate de Agenţia Achiziţii Publice în primul semestru al anului 2014</t>
    </r>
  </si>
  <si>
    <t>Darea de seamă privind contractele subsecvente pentru Acord Cadru</t>
  </si>
  <si>
    <t>COP cu publicare in BAP</t>
  </si>
  <si>
    <r>
      <t>suma de  </t>
    </r>
    <r>
      <rPr>
        <b/>
        <sz val="10"/>
        <color theme="1"/>
        <rFont val="Calibri"/>
        <family val="2"/>
        <scheme val="minor"/>
      </rPr>
      <t>695 130 450 lei</t>
    </r>
    <r>
      <rPr>
        <sz val="10"/>
        <color theme="1"/>
        <rFont val="Calibri"/>
        <family val="2"/>
        <charset val="204"/>
        <scheme val="minor"/>
      </rPr>
      <t xml:space="preserve">  lei constituie procurarea serviciilor educationale pentru realizarea planului de pregatire a cadrelor de specialitate (alocații directe din bugetul de stat), care au fost achiziționate de către Ministerul Educației, Ministerul Agriculturii și Industriei Alimentare, Ministerul Culturii, Ministerul Sănătății și Academia de Științe a Moldovei și nu este inclusă în suma totală a achizițiilor publice.</t>
    </r>
  </si>
  <si>
    <t>Licitaţii Publice anunţate prin intermediul SIA RSAP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</si>
</sst>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8"/>
      <color theme="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sz val="8"/>
      <color theme="0" tint="-0.249977111117893"/>
      <name val="Calibri"/>
      <family val="2"/>
      <charset val="204"/>
    </font>
    <font>
      <b/>
      <sz val="8"/>
      <color theme="0" tint="-0.249977111117893"/>
      <name val="Calibri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8"/>
      <name val="Calibri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9"/>
      <name val="Calibri"/>
      <family val="2"/>
      <charset val="204"/>
    </font>
    <font>
      <sz val="10"/>
      <color indexed="22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indexed="9"/>
      <name val="Calibri"/>
      <family val="2"/>
      <charset val="204"/>
    </font>
    <font>
      <b/>
      <sz val="8"/>
      <color indexed="9"/>
      <name val="Calibri"/>
      <family val="2"/>
      <charset val="204"/>
    </font>
    <font>
      <u/>
      <sz val="8"/>
      <name val="Calibri"/>
      <family val="2"/>
      <charset val="204"/>
    </font>
    <font>
      <b/>
      <sz val="10"/>
      <color indexed="22"/>
      <name val="Calibri"/>
      <family val="2"/>
      <charset val="204"/>
    </font>
    <font>
      <sz val="9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sz val="7"/>
      <name val="Calibri"/>
      <family val="2"/>
      <charset val="204"/>
    </font>
    <font>
      <sz val="8"/>
      <color theme="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u/>
      <sz val="12"/>
      <color indexed="8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44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99CCFF"/>
        <bgColor indexed="8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/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/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/>
      <top style="thin">
        <color indexed="64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 style="medium">
        <color theme="8" tint="-0.499984740745262"/>
      </top>
      <bottom/>
      <diagonal/>
    </border>
    <border>
      <left/>
      <right style="thin">
        <color theme="0"/>
      </right>
      <top style="medium">
        <color theme="8" tint="-0.499984740745262"/>
      </top>
      <bottom style="thin">
        <color indexed="64"/>
      </bottom>
      <diagonal/>
    </border>
    <border>
      <left/>
      <right/>
      <top style="medium">
        <color theme="8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/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/>
      </right>
      <top/>
      <bottom style="medium">
        <color theme="8" tint="-0.499984740745262"/>
      </bottom>
      <diagonal/>
    </border>
    <border>
      <left style="thin">
        <color theme="0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/>
      <top style="thin">
        <color indexed="64"/>
      </top>
      <bottom style="medium">
        <color theme="8" tint="-0.499984740745262"/>
      </bottom>
      <diagonal/>
    </border>
    <border>
      <left/>
      <right/>
      <top style="thin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8" tint="-0.499984740745262"/>
      </right>
      <top/>
      <bottom/>
      <diagonal/>
    </border>
    <border>
      <left style="thin">
        <color theme="0"/>
      </left>
      <right/>
      <top style="medium">
        <color theme="8" tint="-0.499984740745262"/>
      </top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medium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 style="medium">
        <color theme="0"/>
      </left>
      <right style="thin">
        <color indexed="64"/>
      </right>
      <top style="medium">
        <color theme="8" tint="-0.499984740745262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8" tint="-0.499984740745262"/>
      </bottom>
      <diagonal/>
    </border>
    <border>
      <left style="thin">
        <color indexed="64"/>
      </left>
      <right style="medium">
        <color theme="0"/>
      </right>
      <top/>
      <bottom style="medium">
        <color theme="8" tint="-0.499984740745262"/>
      </bottom>
      <diagonal/>
    </border>
    <border>
      <left style="medium">
        <color theme="0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0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medium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medium">
        <color theme="8" tint="-0.49998474074526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0"/>
      </right>
      <top style="thin">
        <color indexed="64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8" tint="-0.499984740745262"/>
      </right>
      <top/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8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8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medium">
        <color theme="8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0"/>
      </bottom>
      <diagonal/>
    </border>
    <border>
      <left style="thin">
        <color indexed="64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theme="5" tint="-0.499984740745262"/>
      </right>
      <top style="thin">
        <color theme="0"/>
      </top>
      <bottom style="medium">
        <color theme="8" tint="-0.499984740745262"/>
      </bottom>
      <diagonal/>
    </border>
    <border>
      <left style="thin">
        <color theme="5" tint="-0.499984740745262"/>
      </left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0"/>
      </left>
      <right/>
      <top/>
      <bottom style="medium">
        <color theme="8" tint="-0.499984740745262"/>
      </bottom>
      <diagonal/>
    </border>
    <border>
      <left/>
      <right style="medium">
        <color theme="0"/>
      </right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/>
      <diagonal/>
    </border>
    <border>
      <left style="medium">
        <color theme="0"/>
      </left>
      <right/>
      <top style="medium">
        <color theme="8" tint="-0.499984740745262"/>
      </top>
      <bottom style="medium">
        <color theme="0"/>
      </bottom>
      <diagonal/>
    </border>
    <border>
      <left/>
      <right/>
      <top style="medium">
        <color theme="8" tint="-0.499984740745262"/>
      </top>
      <bottom style="medium">
        <color theme="0"/>
      </bottom>
      <diagonal/>
    </border>
    <border>
      <left/>
      <right style="medium">
        <color theme="0"/>
      </right>
      <top style="medium">
        <color theme="8" tint="-0.499984740745262"/>
      </top>
      <bottom style="medium">
        <color theme="0"/>
      </bottom>
      <diagonal/>
    </border>
    <border>
      <left style="medium">
        <color theme="8" tint="-0.499984740745262"/>
      </left>
      <right style="medium">
        <color theme="0"/>
      </right>
      <top/>
      <bottom style="medium">
        <color theme="8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8" tint="-0.499984740745262"/>
      </bottom>
      <diagonal/>
    </border>
    <border>
      <left/>
      <right style="medium">
        <color theme="0"/>
      </right>
      <top style="medium">
        <color theme="0"/>
      </top>
      <bottom style="medium">
        <color theme="8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thin">
        <color theme="1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1"/>
      </top>
      <bottom style="thin">
        <color theme="1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1"/>
      </top>
      <bottom/>
      <diagonal/>
    </border>
    <border>
      <left style="medium">
        <color theme="8" tint="-0.499984740745262"/>
      </left>
      <right style="thin">
        <color theme="3" tint="-0.499984740745262"/>
      </right>
      <top style="medium">
        <color theme="8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medium">
        <color theme="8" tint="-0.499984740745262"/>
      </top>
      <bottom style="thin">
        <color theme="3" tint="-0.499984740745262"/>
      </bottom>
      <diagonal/>
    </border>
    <border>
      <left style="thin">
        <color theme="1"/>
      </left>
      <right style="thin">
        <color theme="1"/>
      </right>
      <top style="medium">
        <color theme="8" tint="-0.499984740745262"/>
      </top>
      <bottom style="thin">
        <color theme="1"/>
      </bottom>
      <diagonal/>
    </border>
    <border>
      <left style="thin">
        <color theme="1"/>
      </left>
      <right style="medium">
        <color theme="8" tint="-0.499984740745262"/>
      </right>
      <top style="medium">
        <color theme="8" tint="-0.499984740745262"/>
      </top>
      <bottom style="thin">
        <color theme="1"/>
      </bottom>
      <diagonal/>
    </border>
    <border>
      <left style="thin">
        <color theme="1"/>
      </left>
      <right style="medium">
        <color theme="8" tint="-0.499984740745262"/>
      </right>
      <top style="thin">
        <color theme="1"/>
      </top>
      <bottom style="thin">
        <color theme="1"/>
      </bottom>
      <diagonal/>
    </border>
    <border>
      <left style="medium">
        <color theme="8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8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medium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8" tint="-0.499984740745262"/>
      </bottom>
      <diagonal/>
    </border>
    <border>
      <left style="thin">
        <color theme="1"/>
      </left>
      <right style="medium">
        <color theme="8" tint="-0.499984740745262"/>
      </right>
      <top style="thin">
        <color theme="1"/>
      </top>
      <bottom style="medium">
        <color theme="8" tint="-0.499984740745262"/>
      </bottom>
      <diagonal/>
    </border>
    <border>
      <left style="medium">
        <color theme="3" tint="-0.499984740745262"/>
      </left>
      <right style="thin">
        <color theme="0"/>
      </right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thin">
        <color theme="0"/>
      </left>
      <right/>
      <top/>
      <bottom style="medium">
        <color theme="3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3" tint="-0.499984740745262"/>
      </bottom>
      <diagonal/>
    </border>
    <border>
      <left style="thin">
        <color theme="0"/>
      </left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-0.499984740745262"/>
      </left>
      <right style="medium">
        <color theme="8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8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theme="8" tint="-0.499984740745262"/>
      </right>
      <top style="thin">
        <color theme="3" tint="-0.499984740745262"/>
      </top>
      <bottom/>
      <diagonal/>
    </border>
    <border>
      <left style="medium">
        <color theme="8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medium">
        <color theme="8" tint="-0.49998474074526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theme="8" tint="-0.499984740745262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theme="8" tint="-0.499984740745262"/>
      </left>
      <right style="thin">
        <color indexed="64"/>
      </right>
      <top/>
      <bottom style="thin">
        <color theme="4" tint="0.39997558519241921"/>
      </bottom>
      <diagonal/>
    </border>
    <border>
      <left style="medium">
        <color theme="8" tint="-0.499984740745262"/>
      </left>
      <right/>
      <top/>
      <bottom style="thin">
        <color theme="4" tint="0.39997558519241921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105">
    <xf numFmtId="0" fontId="0" fillId="0" borderId="0" xfId="0"/>
    <xf numFmtId="0" fontId="3" fillId="0" borderId="1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4" fontId="9" fillId="0" borderId="0" xfId="1" applyNumberFormat="1" applyFont="1" applyAlignment="1">
      <alignment horizontal="center" vertical="center" wrapText="1"/>
    </xf>
    <xf numFmtId="0" fontId="6" fillId="0" borderId="0" xfId="1" applyFont="1"/>
    <xf numFmtId="0" fontId="1" fillId="0" borderId="0" xfId="1"/>
    <xf numFmtId="0" fontId="11" fillId="0" borderId="0" xfId="1" applyFont="1" applyAlignment="1">
      <alignment vertical="center"/>
    </xf>
    <xf numFmtId="0" fontId="11" fillId="0" borderId="0" xfId="1" applyNumberFormat="1" applyFont="1" applyBorder="1" applyAlignment="1">
      <alignment vertical="center" wrapText="1"/>
    </xf>
    <xf numFmtId="4" fontId="12" fillId="0" borderId="0" xfId="1" applyNumberFormat="1" applyFont="1"/>
    <xf numFmtId="0" fontId="12" fillId="0" borderId="0" xfId="1" applyFont="1"/>
    <xf numFmtId="0" fontId="11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14" fillId="3" borderId="2" xfId="1" applyFont="1" applyFill="1" applyBorder="1" applyAlignment="1">
      <alignment vertical="center"/>
    </xf>
    <xf numFmtId="0" fontId="14" fillId="2" borderId="2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14" fillId="2" borderId="1" xfId="1" applyFont="1" applyFill="1" applyBorder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0" fontId="14" fillId="0" borderId="0" xfId="1" applyFont="1" applyFill="1"/>
    <xf numFmtId="0" fontId="17" fillId="0" borderId="0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19" fillId="0" borderId="0" xfId="1" applyFont="1" applyFill="1" applyAlignment="1">
      <alignment horizontal="right"/>
    </xf>
    <xf numFmtId="0" fontId="19" fillId="0" borderId="0" xfId="1" applyFont="1" applyFill="1" applyBorder="1" applyAlignment="1">
      <alignment horizontal="right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Fill="1"/>
    <xf numFmtId="0" fontId="3" fillId="0" borderId="0" xfId="1" applyFont="1" applyFill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Border="1"/>
    <xf numFmtId="0" fontId="8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top" wrapText="1"/>
    </xf>
    <xf numFmtId="0" fontId="9" fillId="0" borderId="0" xfId="1" applyNumberFormat="1" applyFont="1" applyAlignment="1">
      <alignment horizontal="center" vertical="center" wrapText="1"/>
    </xf>
    <xf numFmtId="4" fontId="25" fillId="0" borderId="0" xfId="1" applyNumberFormat="1" applyFont="1" applyAlignment="1">
      <alignment horizontal="center" vertical="center" wrapText="1"/>
    </xf>
    <xf numFmtId="0" fontId="1" fillId="0" borderId="0" xfId="1" applyNumberFormat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28" fillId="6" borderId="2" xfId="0" applyNumberFormat="1" applyFont="1" applyFill="1" applyBorder="1" applyAlignment="1">
      <alignment horizontal="center" vertical="center" wrapText="1"/>
    </xf>
    <xf numFmtId="0" fontId="29" fillId="6" borderId="2" xfId="0" applyNumberFormat="1" applyFont="1" applyFill="1" applyBorder="1" applyAlignment="1">
      <alignment horizontal="center" vertical="center" wrapText="1"/>
    </xf>
    <xf numFmtId="2" fontId="28" fillId="6" borderId="2" xfId="0" applyNumberFormat="1" applyFont="1" applyFill="1" applyBorder="1" applyAlignment="1">
      <alignment horizontal="center" vertical="center" wrapText="1"/>
    </xf>
    <xf numFmtId="2" fontId="29" fillId="6" borderId="2" xfId="0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2" fontId="29" fillId="0" borderId="2" xfId="0" applyNumberFormat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top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9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right" vertical="top" wrapText="1"/>
    </xf>
    <xf numFmtId="0" fontId="25" fillId="0" borderId="0" xfId="1" applyFont="1" applyFill="1" applyBorder="1" applyAlignment="1">
      <alignment horizontal="center" vertical="center" wrapText="1"/>
    </xf>
    <xf numFmtId="4" fontId="25" fillId="0" borderId="0" xfId="1" applyNumberFormat="1" applyFont="1" applyFill="1" applyBorder="1" applyAlignment="1">
      <alignment horizontal="center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2" fontId="9" fillId="3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/>
    <xf numFmtId="4" fontId="9" fillId="3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NumberFormat="1" applyFont="1" applyAlignment="1">
      <alignment horizontal="center" vertical="center" wrapText="1"/>
    </xf>
    <xf numFmtId="4" fontId="32" fillId="0" borderId="0" xfId="1" applyNumberFormat="1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4" fontId="9" fillId="0" borderId="0" xfId="4" applyNumberFormat="1" applyFont="1" applyAlignment="1">
      <alignment horizontal="center" vertical="center" wrapText="1"/>
    </xf>
    <xf numFmtId="0" fontId="1" fillId="0" borderId="0" xfId="4" applyFont="1"/>
    <xf numFmtId="0" fontId="11" fillId="0" borderId="0" xfId="4" applyNumberFormat="1" applyFont="1" applyBorder="1" applyAlignment="1">
      <alignment horizontal="center" vertical="center" wrapText="1"/>
    </xf>
    <xf numFmtId="4" fontId="12" fillId="0" borderId="0" xfId="4" applyNumberFormat="1" applyFont="1"/>
    <xf numFmtId="0" fontId="3" fillId="0" borderId="1" xfId="4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center" vertical="center" wrapText="1"/>
    </xf>
    <xf numFmtId="0" fontId="4" fillId="0" borderId="0" xfId="4" applyFont="1"/>
    <xf numFmtId="0" fontId="33" fillId="0" borderId="0" xfId="4" applyFont="1"/>
    <xf numFmtId="0" fontId="9" fillId="0" borderId="0" xfId="4" applyFont="1" applyFill="1" applyBorder="1" applyAlignment="1">
      <alignment horizontal="center" vertical="center" wrapText="1"/>
    </xf>
    <xf numFmtId="0" fontId="25" fillId="0" borderId="0" xfId="4" applyFont="1" applyFill="1" applyBorder="1" applyAlignment="1">
      <alignment horizontal="right" vertical="center" wrapText="1"/>
    </xf>
    <xf numFmtId="0" fontId="25" fillId="0" borderId="0" xfId="4" applyFont="1" applyFill="1" applyBorder="1" applyAlignment="1">
      <alignment horizontal="center" vertical="center" wrapText="1"/>
    </xf>
    <xf numFmtId="4" fontId="25" fillId="0" borderId="0" xfId="4" applyNumberFormat="1" applyFont="1" applyFill="1" applyBorder="1" applyAlignment="1">
      <alignment horizontal="center" vertical="center" wrapText="1"/>
    </xf>
    <xf numFmtId="2" fontId="25" fillId="0" borderId="0" xfId="4" applyNumberFormat="1" applyFont="1" applyFill="1" applyBorder="1" applyAlignment="1">
      <alignment horizontal="center" vertical="center" wrapText="1"/>
    </xf>
    <xf numFmtId="0" fontId="1" fillId="0" borderId="0" xfId="4" applyFont="1" applyFill="1" applyBorder="1"/>
    <xf numFmtId="0" fontId="30" fillId="0" borderId="0" xfId="4" applyFont="1" applyFill="1" applyBorder="1" applyAlignment="1">
      <alignment horizontal="right" vertical="center" wrapText="1"/>
    </xf>
    <xf numFmtId="0" fontId="9" fillId="3" borderId="2" xfId="4" applyFont="1" applyFill="1" applyBorder="1" applyAlignment="1">
      <alignment horizontal="center" vertical="center" wrapText="1"/>
    </xf>
    <xf numFmtId="2" fontId="9" fillId="3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2" fontId="9" fillId="0" borderId="2" xfId="4" applyNumberFormat="1" applyFont="1" applyFill="1" applyBorder="1" applyAlignment="1">
      <alignment horizontal="center" vertical="center" wrapText="1"/>
    </xf>
    <xf numFmtId="4" fontId="9" fillId="0" borderId="0" xfId="4" applyNumberFormat="1" applyFont="1" applyFill="1" applyBorder="1" applyAlignment="1">
      <alignment horizontal="center" vertical="center" wrapText="1"/>
    </xf>
    <xf numFmtId="2" fontId="9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0" fontId="31" fillId="0" borderId="0" xfId="4" applyFont="1" applyAlignment="1">
      <alignment horizontal="center" vertical="center" wrapText="1"/>
    </xf>
    <xf numFmtId="0" fontId="31" fillId="0" borderId="0" xfId="4" applyNumberFormat="1" applyFont="1" applyAlignment="1">
      <alignment horizontal="center" vertical="center" wrapText="1"/>
    </xf>
    <xf numFmtId="4" fontId="32" fillId="0" borderId="0" xfId="4" applyNumberFormat="1" applyFont="1" applyAlignment="1">
      <alignment horizontal="center" vertical="center" wrapText="1"/>
    </xf>
    <xf numFmtId="2" fontId="3" fillId="0" borderId="0" xfId="4" applyNumberFormat="1" applyFont="1" applyAlignment="1">
      <alignment horizontal="center" vertical="center" wrapText="1"/>
    </xf>
    <xf numFmtId="0" fontId="34" fillId="0" borderId="0" xfId="4" applyFont="1"/>
    <xf numFmtId="2" fontId="9" fillId="0" borderId="0" xfId="4" applyNumberFormat="1" applyFont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4" fillId="0" borderId="0" xfId="1" applyFont="1"/>
    <xf numFmtId="0" fontId="36" fillId="0" borderId="0" xfId="1" applyFont="1"/>
    <xf numFmtId="0" fontId="37" fillId="0" borderId="0" xfId="1" applyFont="1"/>
    <xf numFmtId="0" fontId="9" fillId="0" borderId="0" xfId="1" applyFont="1" applyFill="1" applyBorder="1" applyAlignment="1">
      <alignment horizontal="right" vertical="center" wrapText="1"/>
    </xf>
    <xf numFmtId="0" fontId="30" fillId="0" borderId="0" xfId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0" fontId="36" fillId="0" borderId="0" xfId="4" applyFont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right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left" vertical="center" wrapText="1"/>
    </xf>
    <xf numFmtId="4" fontId="9" fillId="0" borderId="0" xfId="4" applyNumberFormat="1" applyFont="1" applyBorder="1" applyAlignment="1">
      <alignment horizontal="center" vertical="center" wrapText="1"/>
    </xf>
    <xf numFmtId="0" fontId="1" fillId="0" borderId="0" xfId="4" applyFont="1" applyBorder="1"/>
    <xf numFmtId="0" fontId="9" fillId="0" borderId="2" xfId="6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horizontal="left" vertical="center" wrapText="1"/>
    </xf>
    <xf numFmtId="4" fontId="9" fillId="0" borderId="0" xfId="9" applyNumberFormat="1" applyFont="1" applyAlignment="1">
      <alignment horizontal="center" vertical="center" wrapText="1"/>
    </xf>
    <xf numFmtId="0" fontId="1" fillId="0" borderId="0" xfId="9" applyFont="1"/>
    <xf numFmtId="0" fontId="3" fillId="0" borderId="1" xfId="9" applyNumberFormat="1" applyFont="1" applyFill="1" applyBorder="1" applyAlignment="1">
      <alignment horizontal="center" vertical="center" wrapText="1"/>
    </xf>
    <xf numFmtId="0" fontId="36" fillId="0" borderId="0" xfId="9" applyFont="1" applyAlignment="1">
      <alignment horizontal="center" vertical="center"/>
    </xf>
    <xf numFmtId="0" fontId="29" fillId="6" borderId="2" xfId="0" applyFont="1" applyFill="1" applyBorder="1" applyAlignment="1">
      <alignment horizontal="left" vertical="center" wrapText="1"/>
    </xf>
    <xf numFmtId="3" fontId="29" fillId="6" borderId="2" xfId="0" applyNumberFormat="1" applyFont="1" applyFill="1" applyBorder="1" applyAlignment="1">
      <alignment horizontal="center" vertical="center" wrapText="1"/>
    </xf>
    <xf numFmtId="4" fontId="29" fillId="6" borderId="2" xfId="0" applyNumberFormat="1" applyFont="1" applyFill="1" applyBorder="1" applyAlignment="1">
      <alignment horizontal="center" vertical="center" wrapText="1"/>
    </xf>
    <xf numFmtId="0" fontId="37" fillId="0" borderId="0" xfId="9" applyFont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center" vertical="center" wrapText="1"/>
    </xf>
    <xf numFmtId="2" fontId="29" fillId="0" borderId="3" xfId="0" applyNumberFormat="1" applyFont="1" applyBorder="1" applyAlignment="1">
      <alignment horizontal="center" vertical="center" wrapText="1"/>
    </xf>
    <xf numFmtId="0" fontId="9" fillId="0" borderId="0" xfId="9" applyFont="1" applyFill="1" applyBorder="1" applyAlignment="1">
      <alignment horizontal="center" vertical="center" wrapText="1"/>
    </xf>
    <xf numFmtId="0" fontId="25" fillId="0" borderId="0" xfId="9" applyFont="1" applyFill="1" applyBorder="1" applyAlignment="1">
      <alignment horizontal="right" vertical="center" wrapText="1"/>
    </xf>
    <xf numFmtId="4" fontId="9" fillId="0" borderId="0" xfId="9" applyNumberFormat="1" applyFont="1" applyFill="1" applyBorder="1" applyAlignment="1">
      <alignment horizontal="center" vertical="center" wrapText="1"/>
    </xf>
    <xf numFmtId="0" fontId="9" fillId="0" borderId="0" xfId="9" applyNumberFormat="1" applyFont="1" applyFill="1" applyBorder="1" applyAlignment="1">
      <alignment horizontal="center" vertical="center" wrapText="1"/>
    </xf>
    <xf numFmtId="2" fontId="9" fillId="0" borderId="0" xfId="9" applyNumberFormat="1" applyFont="1" applyFill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left" vertical="center" wrapText="1"/>
    </xf>
    <xf numFmtId="0" fontId="41" fillId="0" borderId="0" xfId="9" applyFont="1" applyBorder="1" applyAlignment="1">
      <alignment horizontal="center" vertical="center" wrapText="1"/>
    </xf>
    <xf numFmtId="0" fontId="41" fillId="0" borderId="0" xfId="9" applyNumberFormat="1" applyFont="1" applyBorder="1" applyAlignment="1">
      <alignment horizontal="center" vertical="center" wrapText="1"/>
    </xf>
    <xf numFmtId="4" fontId="42" fillId="0" borderId="0" xfId="9" applyNumberFormat="1" applyFont="1" applyBorder="1" applyAlignment="1">
      <alignment horizontal="center" vertical="center" wrapText="1"/>
    </xf>
    <xf numFmtId="4" fontId="9" fillId="0" borderId="0" xfId="9" applyNumberFormat="1" applyFont="1" applyBorder="1" applyAlignment="1">
      <alignment horizontal="center" vertical="center" wrapText="1"/>
    </xf>
    <xf numFmtId="0" fontId="1" fillId="0" borderId="0" xfId="9" applyFont="1" applyBorder="1"/>
    <xf numFmtId="0" fontId="6" fillId="0" borderId="0" xfId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0" fontId="6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10" fontId="3" fillId="0" borderId="2" xfId="11" applyNumberFormat="1" applyFont="1" applyFill="1" applyBorder="1" applyAlignment="1">
      <alignment horizontal="center" vertical="center" wrapText="1"/>
    </xf>
    <xf numFmtId="3" fontId="3" fillId="4" borderId="2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 wrapText="1"/>
    </xf>
    <xf numFmtId="10" fontId="3" fillId="4" borderId="2" xfId="11" applyNumberFormat="1" applyFont="1" applyFill="1" applyBorder="1" applyAlignment="1">
      <alignment horizontal="center" vertical="center" wrapText="1"/>
    </xf>
    <xf numFmtId="0" fontId="24" fillId="0" borderId="0" xfId="6" applyFont="1" applyFill="1" applyBorder="1" applyAlignment="1">
      <alignment horizontal="center" vertical="center" wrapText="1"/>
    </xf>
    <xf numFmtId="0" fontId="44" fillId="0" borderId="0" xfId="1" applyNumberFormat="1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39" fillId="0" borderId="0" xfId="1" applyNumberFormat="1" applyFont="1" applyBorder="1" applyAlignment="1">
      <alignment horizontal="center" vertical="center" wrapText="1"/>
    </xf>
    <xf numFmtId="10" fontId="39" fillId="0" borderId="0" xfId="1" applyNumberFormat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10" fontId="44" fillId="0" borderId="0" xfId="1" applyNumberFormat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0" fontId="44" fillId="0" borderId="0" xfId="1" applyNumberFormat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 wrapText="1"/>
    </xf>
    <xf numFmtId="4" fontId="4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4" fontId="38" fillId="0" borderId="0" xfId="1" applyNumberFormat="1" applyFont="1" applyFill="1" applyBorder="1" applyAlignment="1">
      <alignment horizontal="center" vertical="center" wrapText="1"/>
    </xf>
    <xf numFmtId="0" fontId="6" fillId="0" borderId="0" xfId="4" applyFont="1"/>
    <xf numFmtId="0" fontId="6" fillId="0" borderId="0" xfId="4" applyFont="1" applyAlignment="1">
      <alignment horizontal="center" vertical="center" wrapText="1"/>
    </xf>
    <xf numFmtId="4" fontId="10" fillId="0" borderId="0" xfId="4" applyNumberFormat="1" applyFont="1" applyAlignment="1">
      <alignment horizontal="right" vertical="center" wrapText="1"/>
    </xf>
    <xf numFmtId="0" fontId="6" fillId="0" borderId="0" xfId="4" applyFont="1" applyBorder="1"/>
    <xf numFmtId="0" fontId="6" fillId="0" borderId="0" xfId="4" applyFont="1" applyFill="1" applyBorder="1" applyAlignment="1">
      <alignment horizontal="center" vertical="center" wrapText="1"/>
    </xf>
    <xf numFmtId="0" fontId="46" fillId="0" borderId="0" xfId="4" applyFont="1"/>
    <xf numFmtId="0" fontId="6" fillId="0" borderId="0" xfId="4" applyFont="1" applyBorder="1" applyAlignment="1">
      <alignment horizontal="left" vertical="center" wrapText="1"/>
    </xf>
    <xf numFmtId="0" fontId="14" fillId="0" borderId="0" xfId="4" applyFont="1"/>
    <xf numFmtId="0" fontId="47" fillId="0" borderId="0" xfId="4" applyFont="1" applyFill="1" applyBorder="1"/>
    <xf numFmtId="0" fontId="46" fillId="0" borderId="0" xfId="4" applyFont="1" applyFill="1" applyBorder="1"/>
    <xf numFmtId="0" fontId="47" fillId="0" borderId="0" xfId="4" applyFont="1" applyFill="1" applyBorder="1" applyAlignment="1">
      <alignment horizontal="center" vertical="center" wrapText="1"/>
    </xf>
    <xf numFmtId="0" fontId="46" fillId="0" borderId="0" xfId="4" applyFont="1" applyFill="1" applyBorder="1" applyAlignment="1">
      <alignment horizontal="center" vertical="center"/>
    </xf>
    <xf numFmtId="0" fontId="47" fillId="0" borderId="0" xfId="4" applyFont="1" applyFill="1" applyBorder="1" applyAlignment="1">
      <alignment horizontal="center"/>
    </xf>
    <xf numFmtId="0" fontId="47" fillId="0" borderId="0" xfId="4" applyFont="1"/>
    <xf numFmtId="0" fontId="47" fillId="0" borderId="0" xfId="4" applyFont="1" applyAlignment="1">
      <alignment horizontal="center"/>
    </xf>
    <xf numFmtId="0" fontId="6" fillId="0" borderId="0" xfId="4" applyFont="1" applyAlignment="1">
      <alignment horizontal="lef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4" fontId="38" fillId="8" borderId="30" xfId="1" applyNumberFormat="1" applyFont="1" applyFill="1" applyBorder="1" applyAlignment="1">
      <alignment horizontal="center" vertical="center" wrapText="1"/>
    </xf>
    <xf numFmtId="0" fontId="38" fillId="8" borderId="3" xfId="1" applyNumberFormat="1" applyFont="1" applyFill="1" applyBorder="1" applyAlignment="1">
      <alignment horizontal="center" vertical="center" wrapText="1"/>
    </xf>
    <xf numFmtId="4" fontId="38" fillId="8" borderId="3" xfId="1" applyNumberFormat="1" applyFont="1" applyFill="1" applyBorder="1" applyAlignment="1">
      <alignment horizontal="center" vertical="center" wrapText="1"/>
    </xf>
    <xf numFmtId="0" fontId="38" fillId="8" borderId="16" xfId="1" applyNumberFormat="1" applyFont="1" applyFill="1" applyBorder="1" applyAlignment="1">
      <alignment horizontal="center" vertical="center" wrapText="1"/>
    </xf>
    <xf numFmtId="4" fontId="38" fillId="8" borderId="22" xfId="1" applyNumberFormat="1" applyFont="1" applyFill="1" applyBorder="1" applyAlignment="1">
      <alignment horizontal="center" vertical="center" wrapText="1"/>
    </xf>
    <xf numFmtId="0" fontId="38" fillId="8" borderId="12" xfId="1" applyNumberFormat="1" applyFont="1" applyFill="1" applyBorder="1" applyAlignment="1">
      <alignment horizontal="center" vertical="center" wrapText="1"/>
    </xf>
    <xf numFmtId="0" fontId="45" fillId="0" borderId="8" xfId="5" applyNumberFormat="1" applyFont="1" applyFill="1" applyBorder="1" applyAlignment="1">
      <alignment horizontal="center" vertical="center" wrapText="1"/>
    </xf>
    <xf numFmtId="0" fontId="45" fillId="0" borderId="9" xfId="1" applyFont="1" applyFill="1" applyBorder="1" applyAlignment="1">
      <alignment horizontal="left" vertical="center" wrapText="1"/>
    </xf>
    <xf numFmtId="4" fontId="45" fillId="0" borderId="20" xfId="1" applyNumberFormat="1" applyFont="1" applyFill="1" applyBorder="1" applyAlignment="1">
      <alignment horizontal="center" vertical="center" wrapText="1"/>
    </xf>
    <xf numFmtId="0" fontId="45" fillId="0" borderId="8" xfId="1" applyFont="1" applyFill="1" applyBorder="1" applyAlignment="1">
      <alignment horizontal="center" vertical="center" wrapText="1"/>
    </xf>
    <xf numFmtId="4" fontId="45" fillId="0" borderId="8" xfId="1" applyNumberFormat="1" applyFont="1" applyFill="1" applyBorder="1" applyAlignment="1">
      <alignment horizontal="center" vertical="center" wrapText="1"/>
    </xf>
    <xf numFmtId="0" fontId="45" fillId="0" borderId="9" xfId="1" applyFont="1" applyFill="1" applyBorder="1" applyAlignment="1">
      <alignment horizontal="center" vertical="center" wrapText="1"/>
    </xf>
    <xf numFmtId="0" fontId="45" fillId="0" borderId="1" xfId="5" applyNumberFormat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left" vertical="center" wrapText="1"/>
    </xf>
    <xf numFmtId="4" fontId="45" fillId="0" borderId="27" xfId="1" applyNumberFormat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horizontal="center" vertical="center" wrapText="1"/>
    </xf>
    <xf numFmtId="4" fontId="45" fillId="0" borderId="1" xfId="1" applyNumberFormat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left" vertical="center" wrapText="1"/>
    </xf>
    <xf numFmtId="4" fontId="45" fillId="0" borderId="5" xfId="1" applyNumberFormat="1" applyFont="1" applyFill="1" applyBorder="1" applyAlignment="1">
      <alignment horizontal="center" vertic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12" fillId="0" borderId="11" xfId="6" applyFont="1" applyFill="1" applyBorder="1" applyAlignment="1">
      <alignment horizontal="center" vertical="center" wrapText="1"/>
    </xf>
    <xf numFmtId="0" fontId="45" fillId="0" borderId="12" xfId="1" applyFont="1" applyFill="1" applyBorder="1" applyAlignment="1">
      <alignment horizontal="left" vertical="center" wrapText="1"/>
    </xf>
    <xf numFmtId="4" fontId="45" fillId="0" borderId="22" xfId="1" applyNumberFormat="1" applyFont="1" applyFill="1" applyBorder="1" applyAlignment="1">
      <alignment horizontal="center" vertical="center" wrapText="1"/>
    </xf>
    <xf numFmtId="0" fontId="45" fillId="0" borderId="11" xfId="1" applyFont="1" applyFill="1" applyBorder="1" applyAlignment="1">
      <alignment horizontal="center" vertical="center" wrapText="1"/>
    </xf>
    <xf numFmtId="4" fontId="45" fillId="0" borderId="11" xfId="1" applyNumberFormat="1" applyFont="1" applyFill="1" applyBorder="1" applyAlignment="1">
      <alignment horizontal="center" vertical="center" wrapText="1"/>
    </xf>
    <xf numFmtId="0" fontId="45" fillId="0" borderId="12" xfId="1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45" fillId="4" borderId="9" xfId="1" applyFont="1" applyFill="1" applyBorder="1" applyAlignment="1">
      <alignment horizontal="left" vertical="center" wrapText="1"/>
    </xf>
    <xf numFmtId="4" fontId="45" fillId="4" borderId="20" xfId="1" applyNumberFormat="1" applyFont="1" applyFill="1" applyBorder="1" applyAlignment="1">
      <alignment horizontal="center" vertical="center" wrapText="1"/>
    </xf>
    <xf numFmtId="0" fontId="45" fillId="4" borderId="8" xfId="1" applyFont="1" applyFill="1" applyBorder="1" applyAlignment="1">
      <alignment horizontal="center" vertical="center" wrapText="1"/>
    </xf>
    <xf numFmtId="4" fontId="45" fillId="4" borderId="8" xfId="1" applyNumberFormat="1" applyFont="1" applyFill="1" applyBorder="1" applyAlignment="1">
      <alignment horizontal="center" vertical="center" wrapText="1"/>
    </xf>
    <xf numFmtId="0" fontId="45" fillId="4" borderId="9" xfId="1" applyFont="1" applyFill="1" applyBorder="1" applyAlignment="1">
      <alignment horizontal="center" vertical="center" wrapText="1"/>
    </xf>
    <xf numFmtId="4" fontId="7" fillId="0" borderId="0" xfId="1" applyNumberFormat="1" applyFont="1" applyBorder="1" applyAlignment="1">
      <alignment vertical="center" wrapText="1"/>
    </xf>
    <xf numFmtId="0" fontId="12" fillId="5" borderId="11" xfId="6" applyFont="1" applyFill="1" applyBorder="1" applyAlignment="1">
      <alignment horizontal="center" vertical="center" wrapText="1"/>
    </xf>
    <xf numFmtId="0" fontId="45" fillId="4" borderId="12" xfId="1" applyFont="1" applyFill="1" applyBorder="1" applyAlignment="1">
      <alignment horizontal="left" vertical="center" wrapText="1"/>
    </xf>
    <xf numFmtId="4" fontId="45" fillId="4" borderId="22" xfId="1" applyNumberFormat="1" applyFont="1" applyFill="1" applyBorder="1" applyAlignment="1">
      <alignment horizontal="center" vertical="center" wrapText="1"/>
    </xf>
    <xf numFmtId="0" fontId="45" fillId="4" borderId="11" xfId="1" applyFont="1" applyFill="1" applyBorder="1" applyAlignment="1">
      <alignment horizontal="center" vertical="center" wrapText="1"/>
    </xf>
    <xf numFmtId="4" fontId="45" fillId="4" borderId="11" xfId="1" applyNumberFormat="1" applyFont="1" applyFill="1" applyBorder="1" applyAlignment="1">
      <alignment horizontal="center" vertical="center" wrapText="1"/>
    </xf>
    <xf numFmtId="0" fontId="45" fillId="4" borderId="12" xfId="1" applyFont="1" applyFill="1" applyBorder="1" applyAlignment="1">
      <alignment horizontal="center" vertical="center" wrapText="1"/>
    </xf>
    <xf numFmtId="0" fontId="45" fillId="0" borderId="43" xfId="1" applyFont="1" applyFill="1" applyBorder="1" applyAlignment="1">
      <alignment horizontal="center" vertical="center" wrapText="1"/>
    </xf>
    <xf numFmtId="0" fontId="12" fillId="0" borderId="23" xfId="6" applyFont="1" applyFill="1" applyBorder="1" applyAlignment="1">
      <alignment horizontal="center" vertical="center" wrapText="1"/>
    </xf>
    <xf numFmtId="0" fontId="45" fillId="0" borderId="44" xfId="1" applyFont="1" applyFill="1" applyBorder="1" applyAlignment="1">
      <alignment horizontal="left" vertical="center" wrapText="1"/>
    </xf>
    <xf numFmtId="4" fontId="45" fillId="0" borderId="45" xfId="1" applyNumberFormat="1" applyFont="1" applyFill="1" applyBorder="1" applyAlignment="1">
      <alignment horizontal="center" vertical="center" wrapText="1"/>
    </xf>
    <xf numFmtId="0" fontId="45" fillId="0" borderId="25" xfId="1" applyFont="1" applyFill="1" applyBorder="1" applyAlignment="1">
      <alignment horizontal="center" vertical="center" wrapText="1"/>
    </xf>
    <xf numFmtId="4" fontId="45" fillId="0" borderId="25" xfId="1" applyNumberFormat="1" applyFont="1" applyFill="1" applyBorder="1" applyAlignment="1">
      <alignment horizontal="center" vertical="center" wrapText="1"/>
    </xf>
    <xf numFmtId="0" fontId="45" fillId="0" borderId="26" xfId="1" applyFont="1" applyFill="1" applyBorder="1" applyAlignment="1">
      <alignment horizontal="center" vertical="center" wrapText="1"/>
    </xf>
    <xf numFmtId="4" fontId="38" fillId="8" borderId="17" xfId="1" applyNumberFormat="1" applyFont="1" applyFill="1" applyBorder="1" applyAlignment="1">
      <alignment horizontal="center" vertical="center" wrapText="1"/>
    </xf>
    <xf numFmtId="0" fontId="38" fillId="8" borderId="18" xfId="1" applyNumberFormat="1" applyFont="1" applyFill="1" applyBorder="1" applyAlignment="1">
      <alignment horizontal="center" vertical="center" wrapText="1"/>
    </xf>
    <xf numFmtId="4" fontId="38" fillId="8" borderId="18" xfId="1" applyNumberFormat="1" applyFont="1" applyFill="1" applyBorder="1" applyAlignment="1">
      <alignment horizontal="center" vertical="center" wrapText="1"/>
    </xf>
    <xf numFmtId="0" fontId="38" fillId="8" borderId="19" xfId="1" applyNumberFormat="1" applyFont="1" applyFill="1" applyBorder="1" applyAlignment="1">
      <alignment horizontal="center" vertical="center" wrapText="1"/>
    </xf>
    <xf numFmtId="4" fontId="38" fillId="8" borderId="46" xfId="1" applyNumberFormat="1" applyFont="1" applyFill="1" applyBorder="1" applyAlignment="1">
      <alignment horizontal="center" vertical="center" wrapText="1"/>
    </xf>
    <xf numFmtId="0" fontId="38" fillId="8" borderId="19" xfId="1" applyFont="1" applyFill="1" applyBorder="1" applyAlignment="1">
      <alignment horizontal="center" vertical="center" wrapText="1"/>
    </xf>
    <xf numFmtId="0" fontId="6" fillId="0" borderId="0" xfId="1" applyFont="1" applyFill="1" applyBorder="1"/>
    <xf numFmtId="4" fontId="8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right" vertical="center" wrapText="1"/>
    </xf>
    <xf numFmtId="10" fontId="6" fillId="1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0" xfId="12" applyFont="1" applyAlignment="1">
      <alignment horizontal="center" vertical="center" wrapText="1"/>
    </xf>
    <xf numFmtId="4" fontId="9" fillId="0" borderId="0" xfId="12" applyNumberFormat="1" applyFont="1" applyAlignment="1">
      <alignment horizontal="center" vertical="center" wrapText="1"/>
    </xf>
    <xf numFmtId="4" fontId="25" fillId="0" borderId="0" xfId="12" applyNumberFormat="1" applyFont="1" applyAlignment="1">
      <alignment horizontal="center" vertical="center" wrapText="1"/>
    </xf>
    <xf numFmtId="0" fontId="25" fillId="0" borderId="0" xfId="12" applyNumberFormat="1" applyFont="1" applyAlignment="1">
      <alignment horizontal="center" vertical="center" wrapText="1"/>
    </xf>
    <xf numFmtId="0" fontId="1" fillId="0" borderId="0" xfId="12"/>
    <xf numFmtId="4" fontId="25" fillId="0" borderId="0" xfId="12" applyNumberFormat="1" applyFont="1" applyBorder="1" applyAlignment="1">
      <alignment horizontal="center" vertical="center" wrapText="1"/>
    </xf>
    <xf numFmtId="0" fontId="25" fillId="0" borderId="0" xfId="12" applyNumberFormat="1" applyFont="1" applyBorder="1" applyAlignment="1">
      <alignment horizontal="center" vertical="center" wrapText="1"/>
    </xf>
    <xf numFmtId="0" fontId="11" fillId="0" borderId="0" xfId="12" applyNumberFormat="1" applyFont="1" applyBorder="1" applyAlignment="1">
      <alignment vertical="center" wrapText="1"/>
    </xf>
    <xf numFmtId="4" fontId="12" fillId="0" borderId="0" xfId="12" applyNumberFormat="1" applyFont="1"/>
    <xf numFmtId="0" fontId="12" fillId="0" borderId="0" xfId="12" applyFont="1"/>
    <xf numFmtId="0" fontId="11" fillId="0" borderId="0" xfId="12" applyNumberFormat="1" applyFont="1" applyBorder="1" applyAlignment="1">
      <alignment horizontal="center" vertical="center" wrapText="1"/>
    </xf>
    <xf numFmtId="4" fontId="11" fillId="0" borderId="0" xfId="12" applyNumberFormat="1" applyFont="1" applyBorder="1" applyAlignment="1">
      <alignment horizontal="center" vertical="center" wrapText="1"/>
    </xf>
    <xf numFmtId="0" fontId="6" fillId="0" borderId="0" xfId="12" applyFont="1"/>
    <xf numFmtId="4" fontId="35" fillId="8" borderId="11" xfId="12" applyNumberFormat="1" applyFont="1" applyFill="1" applyBorder="1" applyAlignment="1">
      <alignment horizontal="center" vertical="center" wrapText="1"/>
    </xf>
    <xf numFmtId="0" fontId="35" fillId="8" borderId="11" xfId="12" applyNumberFormat="1" applyFont="1" applyFill="1" applyBorder="1" applyAlignment="1">
      <alignment horizontal="center" vertical="center" wrapText="1"/>
    </xf>
    <xf numFmtId="0" fontId="35" fillId="8" borderId="12" xfId="12" applyNumberFormat="1" applyFont="1" applyFill="1" applyBorder="1" applyAlignment="1">
      <alignment horizontal="center" vertical="center" wrapText="1"/>
    </xf>
    <xf numFmtId="0" fontId="35" fillId="12" borderId="8" xfId="12" applyFont="1" applyFill="1" applyBorder="1" applyAlignment="1">
      <alignment horizontal="center" vertical="center" wrapText="1"/>
    </xf>
    <xf numFmtId="4" fontId="3" fillId="12" borderId="8" xfId="12" applyNumberFormat="1" applyFont="1" applyFill="1" applyBorder="1" applyAlignment="1">
      <alignment horizontal="center" vertical="center" wrapText="1"/>
    </xf>
    <xf numFmtId="0" fontId="3" fillId="12" borderId="8" xfId="12" applyNumberFormat="1" applyFont="1" applyFill="1" applyBorder="1" applyAlignment="1">
      <alignment horizontal="center" vertical="center" wrapText="1"/>
    </xf>
    <xf numFmtId="4" fontId="35" fillId="13" borderId="8" xfId="12" applyNumberFormat="1" applyFont="1" applyFill="1" applyBorder="1" applyAlignment="1">
      <alignment horizontal="center" vertical="center" wrapText="1"/>
    </xf>
    <xf numFmtId="0" fontId="35" fillId="13" borderId="9" xfId="12" applyNumberFormat="1" applyFont="1" applyFill="1" applyBorder="1" applyAlignment="1">
      <alignment horizontal="center" vertical="center" wrapText="1"/>
    </xf>
    <xf numFmtId="0" fontId="35" fillId="12" borderId="2" xfId="12" applyFont="1" applyFill="1" applyBorder="1" applyAlignment="1">
      <alignment horizontal="center" vertical="center" wrapText="1"/>
    </xf>
    <xf numFmtId="4" fontId="3" fillId="12" borderId="2" xfId="12" applyNumberFormat="1" applyFont="1" applyFill="1" applyBorder="1" applyAlignment="1">
      <alignment horizontal="center" vertical="center" wrapText="1"/>
    </xf>
    <xf numFmtId="0" fontId="3" fillId="12" borderId="2" xfId="12" applyNumberFormat="1" applyFont="1" applyFill="1" applyBorder="1" applyAlignment="1">
      <alignment horizontal="center" vertical="center" wrapText="1"/>
    </xf>
    <xf numFmtId="4" fontId="35" fillId="13" borderId="2" xfId="12" applyNumberFormat="1" applyFont="1" applyFill="1" applyBorder="1" applyAlignment="1">
      <alignment horizontal="center" vertical="center" wrapText="1"/>
    </xf>
    <xf numFmtId="0" fontId="35" fillId="13" borderId="15" xfId="12" applyNumberFormat="1" applyFont="1" applyFill="1" applyBorder="1" applyAlignment="1">
      <alignment horizontal="center" vertical="center" wrapText="1"/>
    </xf>
    <xf numFmtId="4" fontId="3" fillId="13" borderId="2" xfId="12" applyNumberFormat="1" applyFont="1" applyFill="1" applyBorder="1" applyAlignment="1">
      <alignment horizontal="center" vertical="center" wrapText="1"/>
    </xf>
    <xf numFmtId="4" fontId="35" fillId="12" borderId="11" xfId="12" applyNumberFormat="1" applyFont="1" applyFill="1" applyBorder="1" applyAlignment="1">
      <alignment horizontal="center" vertical="center" wrapText="1"/>
    </xf>
    <xf numFmtId="4" fontId="35" fillId="12" borderId="12" xfId="12" applyNumberFormat="1" applyFont="1" applyFill="1" applyBorder="1" applyAlignment="1">
      <alignment horizontal="center" vertical="center" wrapText="1"/>
    </xf>
    <xf numFmtId="0" fontId="35" fillId="9" borderId="8" xfId="12" applyFont="1" applyFill="1" applyBorder="1" applyAlignment="1">
      <alignment horizontal="center" vertical="center" wrapText="1"/>
    </xf>
    <xf numFmtId="4" fontId="3" fillId="8" borderId="8" xfId="12" applyNumberFormat="1" applyFont="1" applyFill="1" applyBorder="1" applyAlignment="1">
      <alignment horizontal="center" vertical="center" wrapText="1"/>
    </xf>
    <xf numFmtId="0" fontId="3" fillId="8" borderId="8" xfId="12" applyNumberFormat="1" applyFont="1" applyFill="1" applyBorder="1" applyAlignment="1">
      <alignment horizontal="center" vertical="center" wrapText="1"/>
    </xf>
    <xf numFmtId="4" fontId="35" fillId="8" borderId="8" xfId="12" applyNumberFormat="1" applyFont="1" applyFill="1" applyBorder="1" applyAlignment="1">
      <alignment horizontal="center" vertical="center" wrapText="1"/>
    </xf>
    <xf numFmtId="0" fontId="35" fillId="8" borderId="9" xfId="12" applyNumberFormat="1" applyFont="1" applyFill="1" applyBorder="1" applyAlignment="1">
      <alignment horizontal="center" vertical="center" wrapText="1"/>
    </xf>
    <xf numFmtId="0" fontId="35" fillId="9" borderId="2" xfId="12" applyFont="1" applyFill="1" applyBorder="1" applyAlignment="1">
      <alignment horizontal="center" vertical="center" wrapText="1"/>
    </xf>
    <xf numFmtId="4" fontId="3" fillId="8" borderId="2" xfId="12" applyNumberFormat="1" applyFont="1" applyFill="1" applyBorder="1" applyAlignment="1">
      <alignment horizontal="center" vertical="center" wrapText="1"/>
    </xf>
    <xf numFmtId="0" fontId="3" fillId="8" borderId="2" xfId="12" applyNumberFormat="1" applyFont="1" applyFill="1" applyBorder="1" applyAlignment="1">
      <alignment horizontal="center" vertical="center" wrapText="1"/>
    </xf>
    <xf numFmtId="4" fontId="35" fillId="8" borderId="2" xfId="12" applyNumberFormat="1" applyFont="1" applyFill="1" applyBorder="1" applyAlignment="1">
      <alignment horizontal="center" vertical="center" wrapText="1"/>
    </xf>
    <xf numFmtId="0" fontId="35" fillId="8" borderId="15" xfId="12" applyNumberFormat="1" applyFont="1" applyFill="1" applyBorder="1" applyAlignment="1">
      <alignment horizontal="center" vertical="center" wrapText="1"/>
    </xf>
    <xf numFmtId="0" fontId="7" fillId="0" borderId="0" xfId="12" applyFont="1" applyBorder="1" applyAlignment="1">
      <alignment horizontal="center" vertical="center" wrapText="1"/>
    </xf>
    <xf numFmtId="4" fontId="3" fillId="9" borderId="2" xfId="12" applyNumberFormat="1" applyFont="1" applyFill="1" applyBorder="1" applyAlignment="1">
      <alignment horizontal="center" vertical="center" wrapText="1"/>
    </xf>
    <xf numFmtId="4" fontId="35" fillId="9" borderId="11" xfId="12" applyNumberFormat="1" applyFont="1" applyFill="1" applyBorder="1" applyAlignment="1">
      <alignment horizontal="center" vertical="center" wrapText="1"/>
    </xf>
    <xf numFmtId="4" fontId="35" fillId="9" borderId="12" xfId="12" applyNumberFormat="1" applyFont="1" applyFill="1" applyBorder="1" applyAlignment="1">
      <alignment horizontal="center" vertical="center" wrapText="1"/>
    </xf>
    <xf numFmtId="4" fontId="3" fillId="9" borderId="8" xfId="12" applyNumberFormat="1" applyFont="1" applyFill="1" applyBorder="1" applyAlignment="1">
      <alignment horizontal="center" vertical="center" wrapText="1"/>
    </xf>
    <xf numFmtId="0" fontId="3" fillId="9" borderId="8" xfId="12" applyNumberFormat="1" applyFont="1" applyFill="1" applyBorder="1" applyAlignment="1">
      <alignment horizontal="center" vertical="center" wrapText="1"/>
    </xf>
    <xf numFmtId="4" fontId="35" fillId="9" borderId="8" xfId="12" applyNumberFormat="1" applyFont="1" applyFill="1" applyBorder="1" applyAlignment="1">
      <alignment horizontal="center" vertical="center" wrapText="1"/>
    </xf>
    <xf numFmtId="0" fontId="35" fillId="9" borderId="9" xfId="12" applyNumberFormat="1" applyFont="1" applyFill="1" applyBorder="1" applyAlignment="1">
      <alignment horizontal="center" vertical="center" wrapText="1"/>
    </xf>
    <xf numFmtId="0" fontId="3" fillId="9" borderId="2" xfId="12" applyNumberFormat="1" applyFont="1" applyFill="1" applyBorder="1" applyAlignment="1">
      <alignment horizontal="center" vertical="center" wrapText="1"/>
    </xf>
    <xf numFmtId="4" fontId="35" fillId="9" borderId="2" xfId="12" applyNumberFormat="1" applyFont="1" applyFill="1" applyBorder="1" applyAlignment="1">
      <alignment horizontal="center" vertical="center" wrapText="1"/>
    </xf>
    <xf numFmtId="0" fontId="35" fillId="9" borderId="15" xfId="12" applyNumberFormat="1" applyFont="1" applyFill="1" applyBorder="1" applyAlignment="1">
      <alignment horizontal="center" vertical="center" wrapText="1"/>
    </xf>
    <xf numFmtId="0" fontId="3" fillId="13" borderId="2" xfId="12" applyFont="1" applyFill="1" applyBorder="1" applyAlignment="1">
      <alignment horizontal="center"/>
    </xf>
    <xf numFmtId="3" fontId="35" fillId="12" borderId="11" xfId="12" applyNumberFormat="1" applyFont="1" applyFill="1" applyBorder="1" applyAlignment="1">
      <alignment horizontal="center" vertical="center" wrapText="1"/>
    </xf>
    <xf numFmtId="3" fontId="35" fillId="12" borderId="12" xfId="12" applyNumberFormat="1" applyFont="1" applyFill="1" applyBorder="1" applyAlignment="1">
      <alignment horizontal="center" vertical="center" wrapText="1"/>
    </xf>
    <xf numFmtId="4" fontId="8" fillId="8" borderId="11" xfId="12" applyNumberFormat="1" applyFont="1" applyFill="1" applyBorder="1" applyAlignment="1">
      <alignment horizontal="center" vertical="center" wrapText="1"/>
    </xf>
    <xf numFmtId="3" fontId="8" fillId="8" borderId="11" xfId="12" applyNumberFormat="1" applyFont="1" applyFill="1" applyBorder="1" applyAlignment="1">
      <alignment horizontal="center" vertical="center" wrapText="1"/>
    </xf>
    <xf numFmtId="0" fontId="48" fillId="0" borderId="0" xfId="12" applyFont="1"/>
    <xf numFmtId="0" fontId="6" fillId="0" borderId="0" xfId="12" applyFont="1" applyAlignment="1">
      <alignment horizontal="center" vertical="center"/>
    </xf>
    <xf numFmtId="4" fontId="6" fillId="0" borderId="0" xfId="12" applyNumberFormat="1" applyFont="1" applyAlignment="1">
      <alignment horizontal="center" vertical="center" wrapText="1"/>
    </xf>
    <xf numFmtId="0" fontId="6" fillId="0" borderId="0" xfId="12" applyFont="1" applyAlignment="1">
      <alignment horizontal="center" vertical="center" wrapText="1"/>
    </xf>
    <xf numFmtId="4" fontId="8" fillId="0" borderId="0" xfId="12" applyNumberFormat="1" applyFont="1" applyAlignment="1">
      <alignment horizontal="center" vertical="center" wrapText="1"/>
    </xf>
    <xf numFmtId="0" fontId="6" fillId="0" borderId="0" xfId="12" applyNumberFormat="1" applyFont="1" applyAlignment="1">
      <alignment horizontal="center" vertical="center" wrapText="1"/>
    </xf>
    <xf numFmtId="4" fontId="35" fillId="0" borderId="0" xfId="12" applyNumberFormat="1" applyFont="1" applyAlignment="1">
      <alignment horizontal="center" vertical="center" wrapText="1"/>
    </xf>
    <xf numFmtId="0" fontId="35" fillId="0" borderId="0" xfId="12" applyNumberFormat="1" applyFont="1" applyAlignment="1">
      <alignment horizontal="center" vertical="center" wrapText="1"/>
    </xf>
    <xf numFmtId="0" fontId="13" fillId="16" borderId="52" xfId="1" applyFont="1" applyFill="1" applyBorder="1" applyAlignment="1">
      <alignment horizontal="center" vertical="center" wrapText="1"/>
    </xf>
    <xf numFmtId="0" fontId="13" fillId="16" borderId="54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/>
    </xf>
    <xf numFmtId="0" fontId="13" fillId="16" borderId="52" xfId="1" applyFont="1" applyFill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3" borderId="58" xfId="1" applyFont="1" applyFill="1" applyBorder="1" applyAlignment="1">
      <alignment horizontal="center" vertical="center"/>
    </xf>
    <xf numFmtId="0" fontId="14" fillId="2" borderId="58" xfId="1" applyFont="1" applyFill="1" applyBorder="1" applyAlignment="1">
      <alignment horizontal="center" vertical="center"/>
    </xf>
    <xf numFmtId="0" fontId="13" fillId="16" borderId="62" xfId="1" applyFont="1" applyFill="1" applyBorder="1" applyAlignment="1">
      <alignment horizontal="center" vertical="center" wrapText="1"/>
    </xf>
    <xf numFmtId="0" fontId="18" fillId="3" borderId="65" xfId="1" applyFont="1" applyFill="1" applyBorder="1" applyAlignment="1">
      <alignment horizontal="center" vertical="center" wrapText="1"/>
    </xf>
    <xf numFmtId="0" fontId="18" fillId="0" borderId="66" xfId="1" applyFont="1" applyFill="1" applyBorder="1" applyAlignment="1">
      <alignment horizontal="center" vertical="center" wrapText="1"/>
    </xf>
    <xf numFmtId="0" fontId="18" fillId="3" borderId="67" xfId="1" applyFont="1" applyFill="1" applyBorder="1" applyAlignment="1">
      <alignment horizontal="center" vertical="center" wrapText="1"/>
    </xf>
    <xf numFmtId="0" fontId="18" fillId="0" borderId="68" xfId="1" applyFont="1" applyFill="1" applyBorder="1" applyAlignment="1">
      <alignment horizontal="center" vertical="center" wrapText="1"/>
    </xf>
    <xf numFmtId="0" fontId="18" fillId="0" borderId="69" xfId="1" applyFont="1" applyFill="1" applyBorder="1" applyAlignment="1">
      <alignment horizontal="center" vertical="center" wrapText="1"/>
    </xf>
    <xf numFmtId="0" fontId="18" fillId="0" borderId="70" xfId="1" applyFont="1" applyFill="1" applyBorder="1" applyAlignment="1">
      <alignment horizontal="center" vertical="center" wrapText="1"/>
    </xf>
    <xf numFmtId="0" fontId="13" fillId="16" borderId="72" xfId="1" applyFont="1" applyFill="1" applyBorder="1" applyAlignment="1">
      <alignment horizontal="center" vertical="center" wrapText="1"/>
    </xf>
    <xf numFmtId="0" fontId="6" fillId="0" borderId="56" xfId="1" applyFont="1" applyFill="1" applyBorder="1" applyAlignment="1">
      <alignment horizontal="center" vertical="center"/>
    </xf>
    <xf numFmtId="0" fontId="6" fillId="4" borderId="58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75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left" vertical="center" wrapText="1"/>
    </xf>
    <xf numFmtId="0" fontId="8" fillId="0" borderId="76" xfId="1" applyFont="1" applyFill="1" applyBorder="1" applyAlignment="1">
      <alignment horizontal="center" vertical="center" wrapText="1"/>
    </xf>
    <xf numFmtId="0" fontId="22" fillId="16" borderId="80" xfId="1" applyFont="1" applyFill="1" applyBorder="1" applyAlignment="1">
      <alignment horizontal="center" vertical="center" wrapText="1"/>
    </xf>
    <xf numFmtId="0" fontId="23" fillId="17" borderId="62" xfId="5" applyFont="1" applyFill="1" applyBorder="1" applyAlignment="1">
      <alignment horizontal="center" vertical="center" wrapText="1"/>
    </xf>
    <xf numFmtId="0" fontId="26" fillId="17" borderId="88" xfId="5" applyFont="1" applyFill="1" applyBorder="1" applyAlignment="1">
      <alignment horizontal="center" vertical="center" wrapText="1"/>
    </xf>
    <xf numFmtId="4" fontId="26" fillId="17" borderId="89" xfId="5" applyNumberFormat="1" applyFont="1" applyFill="1" applyBorder="1" applyAlignment="1">
      <alignment horizontal="center" vertical="center" wrapText="1"/>
    </xf>
    <xf numFmtId="0" fontId="26" fillId="17" borderId="88" xfId="5" applyNumberFormat="1" applyFont="1" applyFill="1" applyBorder="1" applyAlignment="1">
      <alignment horizontal="center" vertical="center" wrapText="1"/>
    </xf>
    <xf numFmtId="0" fontId="22" fillId="16" borderId="52" xfId="1" applyFont="1" applyFill="1" applyBorder="1" applyAlignment="1">
      <alignment horizontal="center" vertical="center" wrapText="1"/>
    </xf>
    <xf numFmtId="4" fontId="22" fillId="16" borderId="52" xfId="1" applyNumberFormat="1" applyFont="1" applyFill="1" applyBorder="1" applyAlignment="1">
      <alignment horizontal="center" vertical="center" wrapText="1"/>
    </xf>
    <xf numFmtId="0" fontId="22" fillId="16" borderId="52" xfId="1" applyNumberFormat="1" applyFont="1" applyFill="1" applyBorder="1" applyAlignment="1">
      <alignment horizontal="center" vertical="center" wrapText="1"/>
    </xf>
    <xf numFmtId="4" fontId="22" fillId="16" borderId="54" xfId="1" applyNumberFormat="1" applyFont="1" applyFill="1" applyBorder="1" applyAlignment="1">
      <alignment horizontal="center" vertical="center" wrapText="1"/>
    </xf>
    <xf numFmtId="0" fontId="3" fillId="0" borderId="56" xfId="5" applyNumberFormat="1" applyFont="1" applyFill="1" applyBorder="1" applyAlignment="1">
      <alignment horizontal="center" vertical="center" wrapText="1"/>
    </xf>
    <xf numFmtId="0" fontId="3" fillId="0" borderId="57" xfId="1" applyNumberFormat="1" applyFont="1" applyFill="1" applyBorder="1" applyAlignment="1">
      <alignment horizontal="center" vertical="center" wrapText="1"/>
    </xf>
    <xf numFmtId="2" fontId="29" fillId="6" borderId="59" xfId="0" applyNumberFormat="1" applyFont="1" applyFill="1" applyBorder="1" applyAlignment="1">
      <alignment horizontal="center" vertical="center" wrapText="1"/>
    </xf>
    <xf numFmtId="0" fontId="11" fillId="0" borderId="0" xfId="4" applyNumberFormat="1" applyFont="1" applyBorder="1" applyAlignment="1">
      <alignment horizontal="center" vertical="center" wrapText="1"/>
    </xf>
    <xf numFmtId="0" fontId="22" fillId="16" borderId="52" xfId="4" applyFont="1" applyFill="1" applyBorder="1" applyAlignment="1">
      <alignment horizontal="center" vertical="center" wrapText="1"/>
    </xf>
    <xf numFmtId="4" fontId="22" fillId="16" borderId="52" xfId="4" applyNumberFormat="1" applyFont="1" applyFill="1" applyBorder="1" applyAlignment="1">
      <alignment horizontal="center" vertical="center" wrapText="1"/>
    </xf>
    <xf numFmtId="2" fontId="22" fillId="16" borderId="52" xfId="4" applyNumberFormat="1" applyFont="1" applyFill="1" applyBorder="1" applyAlignment="1">
      <alignment horizontal="center" vertical="center" wrapText="1"/>
    </xf>
    <xf numFmtId="2" fontId="22" fillId="16" borderId="54" xfId="4" applyNumberFormat="1" applyFont="1" applyFill="1" applyBorder="1" applyAlignment="1">
      <alignment horizontal="center" vertical="center" wrapText="1"/>
    </xf>
    <xf numFmtId="0" fontId="3" fillId="0" borderId="57" xfId="4" applyNumberFormat="1" applyFont="1" applyFill="1" applyBorder="1" applyAlignment="1">
      <alignment horizontal="center" vertical="center" wrapText="1"/>
    </xf>
    <xf numFmtId="4" fontId="22" fillId="16" borderId="55" xfId="1" applyNumberFormat="1" applyFont="1" applyFill="1" applyBorder="1" applyAlignment="1">
      <alignment horizontal="center" vertical="center" wrapText="1"/>
    </xf>
    <xf numFmtId="0" fontId="22" fillId="16" borderId="53" xfId="1" applyFont="1" applyFill="1" applyBorder="1" applyAlignment="1">
      <alignment horizontal="center" vertical="center" wrapText="1"/>
    </xf>
    <xf numFmtId="2" fontId="22" fillId="16" borderId="52" xfId="1" applyNumberFormat="1" applyFont="1" applyFill="1" applyBorder="1" applyAlignment="1">
      <alignment horizontal="center" vertical="center" wrapText="1"/>
    </xf>
    <xf numFmtId="4" fontId="22" fillId="16" borderId="53" xfId="1" applyNumberFormat="1" applyFont="1" applyFill="1" applyBorder="1" applyAlignment="1">
      <alignment horizontal="center" vertical="center" wrapText="1"/>
    </xf>
    <xf numFmtId="0" fontId="22" fillId="16" borderId="54" xfId="1" applyFont="1" applyFill="1" applyBorder="1" applyAlignment="1">
      <alignment horizontal="center" vertical="center" wrapText="1"/>
    </xf>
    <xf numFmtId="0" fontId="26" fillId="17" borderId="97" xfId="5" applyFont="1" applyFill="1" applyBorder="1" applyAlignment="1">
      <alignment horizontal="center" vertical="center" wrapText="1"/>
    </xf>
    <xf numFmtId="4" fontId="26" fillId="17" borderId="88" xfId="5" applyNumberFormat="1" applyFont="1" applyFill="1" applyBorder="1" applyAlignment="1">
      <alignment horizontal="center" vertical="center" wrapText="1"/>
    </xf>
    <xf numFmtId="4" fontId="26" fillId="17" borderId="98" xfId="5" applyNumberFormat="1" applyFont="1" applyFill="1" applyBorder="1" applyAlignment="1">
      <alignment horizontal="center" vertical="center" wrapText="1"/>
    </xf>
    <xf numFmtId="4" fontId="23" fillId="17" borderId="98" xfId="5" applyNumberFormat="1" applyFont="1" applyFill="1" applyBorder="1" applyAlignment="1">
      <alignment horizontal="center" vertical="center" wrapText="1"/>
    </xf>
    <xf numFmtId="4" fontId="22" fillId="16" borderId="53" xfId="4" applyNumberFormat="1" applyFont="1" applyFill="1" applyBorder="1" applyAlignment="1">
      <alignment horizontal="center" vertical="center" wrapText="1"/>
    </xf>
    <xf numFmtId="0" fontId="22" fillId="16" borderId="99" xfId="4" applyNumberFormat="1" applyFont="1" applyFill="1" applyBorder="1" applyAlignment="1">
      <alignment horizontal="center" vertical="center" wrapText="1"/>
    </xf>
    <xf numFmtId="0" fontId="22" fillId="16" borderId="52" xfId="4" applyNumberFormat="1" applyFont="1" applyFill="1" applyBorder="1" applyAlignment="1">
      <alignment horizontal="center" vertical="center" wrapText="1"/>
    </xf>
    <xf numFmtId="2" fontId="22" fillId="16" borderId="99" xfId="4" applyNumberFormat="1" applyFont="1" applyFill="1" applyBorder="1" applyAlignment="1">
      <alignment horizontal="center" vertical="center" wrapText="1"/>
    </xf>
    <xf numFmtId="2" fontId="22" fillId="16" borderId="63" xfId="4" applyNumberFormat="1" applyFont="1" applyFill="1" applyBorder="1" applyAlignment="1">
      <alignment horizontal="center" vertical="center" wrapText="1"/>
    </xf>
    <xf numFmtId="2" fontId="29" fillId="0" borderId="61" xfId="0" applyNumberFormat="1" applyFont="1" applyBorder="1" applyAlignment="1">
      <alignment horizontal="center" vertical="center" wrapText="1"/>
    </xf>
    <xf numFmtId="0" fontId="22" fillId="16" borderId="52" xfId="9" applyFont="1" applyFill="1" applyBorder="1" applyAlignment="1">
      <alignment horizontal="center" vertical="center" wrapText="1"/>
    </xf>
    <xf numFmtId="4" fontId="22" fillId="16" borderId="52" xfId="9" applyNumberFormat="1" applyFont="1" applyFill="1" applyBorder="1" applyAlignment="1">
      <alignment horizontal="center" vertical="center" wrapText="1"/>
    </xf>
    <xf numFmtId="4" fontId="22" fillId="16" borderId="53" xfId="9" applyNumberFormat="1" applyFont="1" applyFill="1" applyBorder="1" applyAlignment="1">
      <alignment horizontal="center" vertical="center" wrapText="1"/>
    </xf>
    <xf numFmtId="2" fontId="22" fillId="16" borderId="53" xfId="9" applyNumberFormat="1" applyFont="1" applyFill="1" applyBorder="1" applyAlignment="1">
      <alignment horizontal="center" vertical="center" wrapText="1"/>
    </xf>
    <xf numFmtId="2" fontId="22" fillId="16" borderId="63" xfId="9" applyNumberFormat="1" applyFont="1" applyFill="1" applyBorder="1" applyAlignment="1">
      <alignment horizontal="center" vertical="center" wrapText="1"/>
    </xf>
    <xf numFmtId="0" fontId="40" fillId="6" borderId="58" xfId="0" applyFont="1" applyFill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22" fillId="16" borderId="53" xfId="9" applyFont="1" applyFill="1" applyBorder="1" applyAlignment="1">
      <alignment horizontal="center" vertical="center" wrapText="1"/>
    </xf>
    <xf numFmtId="0" fontId="22" fillId="16" borderId="53" xfId="9" applyNumberFormat="1" applyFont="1" applyFill="1" applyBorder="1" applyAlignment="1">
      <alignment horizontal="center" vertical="center" wrapText="1"/>
    </xf>
    <xf numFmtId="0" fontId="26" fillId="16" borderId="88" xfId="1" applyFont="1" applyFill="1" applyBorder="1" applyAlignment="1">
      <alignment horizontal="center" vertical="center" wrapText="1"/>
    </xf>
    <xf numFmtId="0" fontId="26" fillId="16" borderId="88" xfId="1" applyNumberFormat="1" applyFont="1" applyFill="1" applyBorder="1" applyAlignment="1">
      <alignment horizontal="center" vertical="center" wrapText="1"/>
    </xf>
    <xf numFmtId="4" fontId="26" fillId="16" borderId="88" xfId="1" applyNumberFormat="1" applyFont="1" applyFill="1" applyBorder="1" applyAlignment="1">
      <alignment horizontal="center" vertical="center" wrapText="1"/>
    </xf>
    <xf numFmtId="10" fontId="26" fillId="16" borderId="63" xfId="11" applyNumberFormat="1" applyFont="1" applyFill="1" applyBorder="1" applyAlignment="1">
      <alignment horizontal="center" vertical="center" wrapText="1"/>
    </xf>
    <xf numFmtId="10" fontId="26" fillId="16" borderId="52" xfId="11" applyNumberFormat="1" applyFont="1" applyFill="1" applyBorder="1" applyAlignment="1">
      <alignment horizontal="center" vertical="center" wrapText="1"/>
    </xf>
    <xf numFmtId="2" fontId="26" fillId="16" borderId="52" xfId="1" applyNumberFormat="1" applyFont="1" applyFill="1" applyBorder="1" applyAlignment="1">
      <alignment horizontal="center" vertical="center" wrapText="1"/>
    </xf>
    <xf numFmtId="4" fontId="26" fillId="16" borderId="52" xfId="1" applyNumberFormat="1" applyFont="1" applyFill="1" applyBorder="1" applyAlignment="1">
      <alignment horizontal="center" vertical="center" wrapText="1"/>
    </xf>
    <xf numFmtId="3" fontId="26" fillId="16" borderId="53" xfId="1" applyNumberFormat="1" applyFont="1" applyFill="1" applyBorder="1" applyAlignment="1">
      <alignment horizontal="center" vertical="center" wrapText="1"/>
    </xf>
    <xf numFmtId="0" fontId="26" fillId="16" borderId="113" xfId="1" applyFont="1" applyFill="1" applyBorder="1" applyAlignment="1">
      <alignment horizontal="center" vertical="center" wrapText="1"/>
    </xf>
    <xf numFmtId="0" fontId="26" fillId="16" borderId="89" xfId="1" applyFont="1" applyFill="1" applyBorder="1" applyAlignment="1">
      <alignment horizontal="center" vertical="center" wrapText="1"/>
    </xf>
    <xf numFmtId="0" fontId="26" fillId="16" borderId="118" xfId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56" xfId="4" applyFont="1" applyFill="1" applyBorder="1" applyAlignment="1">
      <alignment horizontal="center" vertical="center"/>
    </xf>
    <xf numFmtId="0" fontId="6" fillId="4" borderId="58" xfId="4" applyFont="1" applyFill="1" applyBorder="1" applyAlignment="1">
      <alignment horizontal="center" vertical="center"/>
    </xf>
    <xf numFmtId="0" fontId="6" fillId="0" borderId="60" xfId="4" applyFont="1" applyFill="1" applyBorder="1" applyAlignment="1">
      <alignment horizontal="center" vertical="center"/>
    </xf>
    <xf numFmtId="0" fontId="3" fillId="4" borderId="58" xfId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1" fontId="3" fillId="0" borderId="1" xfId="9" applyNumberFormat="1" applyFont="1" applyFill="1" applyBorder="1" applyAlignment="1">
      <alignment horizontal="center" vertical="center" wrapText="1"/>
    </xf>
    <xf numFmtId="1" fontId="3" fillId="0" borderId="57" xfId="9" applyNumberFormat="1" applyFont="1" applyFill="1" applyBorder="1" applyAlignment="1">
      <alignment horizontal="center" vertical="center" wrapText="1"/>
    </xf>
    <xf numFmtId="10" fontId="3" fillId="4" borderId="59" xfId="11" applyNumberFormat="1" applyFont="1" applyFill="1" applyBorder="1" applyAlignment="1">
      <alignment horizontal="center" vertical="center" wrapText="1"/>
    </xf>
    <xf numFmtId="0" fontId="14" fillId="0" borderId="60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vertical="center"/>
    </xf>
    <xf numFmtId="0" fontId="0" fillId="0" borderId="0" xfId="0" applyBorder="1"/>
    <xf numFmtId="0" fontId="51" fillId="0" borderId="0" xfId="0" applyNumberFormat="1" applyFont="1" applyBorder="1"/>
    <xf numFmtId="0" fontId="50" fillId="0" borderId="0" xfId="0" applyNumberFormat="1" applyFont="1" applyBorder="1"/>
    <xf numFmtId="0" fontId="0" fillId="0" borderId="0" xfId="0" applyNumberFormat="1" applyBorder="1"/>
    <xf numFmtId="0" fontId="6" fillId="4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76" xfId="1" applyFont="1" applyFill="1" applyBorder="1" applyAlignment="1">
      <alignment horizontal="center" vertical="center" wrapText="1"/>
    </xf>
    <xf numFmtId="0" fontId="14" fillId="0" borderId="0" xfId="1" applyFont="1"/>
    <xf numFmtId="0" fontId="14" fillId="0" borderId="0" xfId="1" applyFont="1" applyFill="1" applyBorder="1"/>
    <xf numFmtId="0" fontId="52" fillId="0" borderId="0" xfId="1" applyFont="1" applyFill="1" applyBorder="1" applyAlignment="1">
      <alignment horizontal="center" vertical="center" wrapText="1"/>
    </xf>
    <xf numFmtId="4" fontId="52" fillId="0" borderId="0" xfId="1" applyNumberFormat="1" applyFont="1" applyFill="1" applyBorder="1" applyAlignment="1">
      <alignment horizontal="center" vertical="center" wrapText="1"/>
    </xf>
    <xf numFmtId="0" fontId="52" fillId="0" borderId="0" xfId="1" applyNumberFormat="1" applyFont="1" applyFill="1" applyBorder="1" applyAlignment="1">
      <alignment horizontal="center" vertical="center" wrapText="1"/>
    </xf>
    <xf numFmtId="0" fontId="47" fillId="2" borderId="0" xfId="1" applyFont="1" applyFill="1" applyBorder="1" applyAlignment="1">
      <alignment horizontal="right" vertical="center" wrapText="1"/>
    </xf>
    <xf numFmtId="10" fontId="47" fillId="2" borderId="0" xfId="1" applyNumberFormat="1" applyFont="1" applyFill="1" applyBorder="1" applyAlignment="1">
      <alignment horizontal="center" vertical="center" wrapText="1"/>
    </xf>
    <xf numFmtId="4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75" xfId="1" applyFont="1" applyFill="1" applyBorder="1" applyAlignment="1">
      <alignment horizontal="center" vertical="center" wrapText="1"/>
    </xf>
    <xf numFmtId="3" fontId="3" fillId="0" borderId="58" xfId="1" applyNumberFormat="1" applyFont="1" applyFill="1" applyBorder="1" applyAlignment="1">
      <alignment horizontal="center" vertical="center" wrapText="1"/>
    </xf>
    <xf numFmtId="3" fontId="3" fillId="4" borderId="58" xfId="1" applyNumberFormat="1" applyFont="1" applyFill="1" applyBorder="1" applyAlignment="1">
      <alignment horizontal="center" vertical="center" wrapText="1"/>
    </xf>
    <xf numFmtId="3" fontId="3" fillId="0" borderId="76" xfId="1" applyNumberFormat="1" applyFont="1" applyFill="1" applyBorder="1" applyAlignment="1">
      <alignment horizontal="center" vertical="center" wrapText="1"/>
    </xf>
    <xf numFmtId="2" fontId="3" fillId="0" borderId="76" xfId="1" applyNumberFormat="1" applyFont="1" applyFill="1" applyBorder="1" applyAlignment="1">
      <alignment horizontal="center" vertical="center" wrapText="1"/>
    </xf>
    <xf numFmtId="4" fontId="3" fillId="0" borderId="76" xfId="1" applyNumberFormat="1" applyFont="1" applyFill="1" applyBorder="1" applyAlignment="1">
      <alignment horizontal="center" vertical="center" wrapText="1"/>
    </xf>
    <xf numFmtId="10" fontId="3" fillId="0" borderId="76" xfId="11" applyNumberFormat="1" applyFont="1" applyFill="1" applyBorder="1" applyAlignment="1">
      <alignment horizontal="center" vertical="center" wrapText="1"/>
    </xf>
    <xf numFmtId="10" fontId="3" fillId="0" borderId="77" xfId="11" applyNumberFormat="1" applyFont="1" applyFill="1" applyBorder="1" applyAlignment="1">
      <alignment horizontal="center" vertical="center" wrapText="1"/>
    </xf>
    <xf numFmtId="0" fontId="3" fillId="0" borderId="125" xfId="1" applyFont="1" applyFill="1" applyBorder="1" applyAlignment="1">
      <alignment horizontal="left" vertical="center" wrapText="1"/>
    </xf>
    <xf numFmtId="0" fontId="3" fillId="0" borderId="57" xfId="1" applyFont="1" applyFill="1" applyBorder="1" applyAlignment="1">
      <alignment horizontal="left" vertical="center" wrapText="1"/>
    </xf>
    <xf numFmtId="0" fontId="3" fillId="0" borderId="59" xfId="1" applyFont="1" applyFill="1" applyBorder="1" applyAlignment="1">
      <alignment horizontal="left" vertical="center" wrapText="1"/>
    </xf>
    <xf numFmtId="0" fontId="3" fillId="18" borderId="65" xfId="1" applyFont="1" applyFill="1" applyBorder="1" applyAlignment="1">
      <alignment horizontal="center" vertical="center" wrapText="1"/>
    </xf>
    <xf numFmtId="0" fontId="3" fillId="0" borderId="136" xfId="1" applyFont="1" applyFill="1" applyBorder="1" applyAlignment="1">
      <alignment horizontal="center" vertical="center" wrapText="1"/>
    </xf>
    <xf numFmtId="4" fontId="54" fillId="16" borderId="97" xfId="1" applyNumberFormat="1" applyFont="1" applyFill="1" applyBorder="1" applyAlignment="1">
      <alignment horizontal="center" vertical="center" wrapText="1"/>
    </xf>
    <xf numFmtId="0" fontId="54" fillId="16" borderId="88" xfId="1" applyNumberFormat="1" applyFont="1" applyFill="1" applyBorder="1" applyAlignment="1">
      <alignment horizontal="center" vertical="center" wrapText="1"/>
    </xf>
    <xf numFmtId="4" fontId="54" fillId="16" borderId="89" xfId="1" applyNumberFormat="1" applyFont="1" applyFill="1" applyBorder="1" applyAlignment="1">
      <alignment horizontal="center" vertical="center" wrapText="1"/>
    </xf>
    <xf numFmtId="0" fontId="54" fillId="16" borderId="98" xfId="1" applyNumberFormat="1" applyFont="1" applyFill="1" applyBorder="1" applyAlignment="1">
      <alignment horizontal="center" vertical="center" wrapText="1"/>
    </xf>
    <xf numFmtId="0" fontId="54" fillId="16" borderId="133" xfId="1" applyNumberFormat="1" applyFont="1" applyFill="1" applyBorder="1" applyAlignment="1">
      <alignment horizontal="center" vertical="center" wrapText="1"/>
    </xf>
    <xf numFmtId="4" fontId="54" fillId="16" borderId="109" xfId="1" applyNumberFormat="1" applyFont="1" applyFill="1" applyBorder="1" applyAlignment="1">
      <alignment horizontal="center" vertical="center" wrapText="1"/>
    </xf>
    <xf numFmtId="0" fontId="54" fillId="16" borderId="132" xfId="1" applyNumberFormat="1" applyFont="1" applyFill="1" applyBorder="1" applyAlignment="1">
      <alignment horizontal="center" vertical="center" wrapText="1"/>
    </xf>
    <xf numFmtId="0" fontId="18" fillId="0" borderId="56" xfId="5" applyNumberFormat="1" applyFont="1" applyFill="1" applyBorder="1" applyAlignment="1">
      <alignment horizontal="center" vertical="center" wrapText="1"/>
    </xf>
    <xf numFmtId="0" fontId="18" fillId="0" borderId="124" xfId="1" applyFont="1" applyFill="1" applyBorder="1" applyAlignment="1">
      <alignment horizontal="center" vertical="center" wrapText="1"/>
    </xf>
    <xf numFmtId="4" fontId="18" fillId="0" borderId="124" xfId="1" applyNumberFormat="1" applyFont="1" applyFill="1" applyBorder="1" applyAlignment="1">
      <alignment horizontal="center" vertical="center" wrapText="1"/>
    </xf>
    <xf numFmtId="0" fontId="18" fillId="0" borderId="125" xfId="1" applyFont="1" applyFill="1" applyBorder="1" applyAlignment="1">
      <alignment horizontal="center" vertical="center" wrapText="1"/>
    </xf>
    <xf numFmtId="4" fontId="18" fillId="0" borderId="56" xfId="1" applyNumberFormat="1" applyFont="1" applyFill="1" applyBorder="1" applyAlignment="1">
      <alignment horizontal="center" vertical="center" wrapText="1"/>
    </xf>
    <xf numFmtId="0" fontId="18" fillId="0" borderId="57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0" fontId="18" fillId="0" borderId="28" xfId="1" applyFont="1" applyFill="1" applyBorder="1" applyAlignment="1">
      <alignment horizontal="center" vertical="center" wrapText="1"/>
    </xf>
    <xf numFmtId="0" fontId="55" fillId="0" borderId="58" xfId="6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4" fontId="18" fillId="0" borderId="2" xfId="1" applyNumberFormat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4" fontId="18" fillId="0" borderId="58" xfId="1" applyNumberFormat="1" applyFont="1" applyFill="1" applyBorder="1" applyAlignment="1">
      <alignment horizontal="center" vertical="center" wrapText="1"/>
    </xf>
    <xf numFmtId="0" fontId="18" fillId="0" borderId="59" xfId="1" applyFont="1" applyFill="1" applyBorder="1" applyAlignment="1">
      <alignment horizontal="center" vertical="center" wrapText="1"/>
    </xf>
    <xf numFmtId="0" fontId="55" fillId="18" borderId="58" xfId="6" applyFont="1" applyFill="1" applyBorder="1" applyAlignment="1">
      <alignment horizontal="center" vertical="center" wrapText="1"/>
    </xf>
    <xf numFmtId="0" fontId="18" fillId="18" borderId="59" xfId="1" applyFont="1" applyFill="1" applyBorder="1" applyAlignment="1">
      <alignment horizontal="left" vertical="center" wrapText="1"/>
    </xf>
    <xf numFmtId="0" fontId="18" fillId="18" borderId="2" xfId="1" applyFont="1" applyFill="1" applyBorder="1" applyAlignment="1">
      <alignment horizontal="center" vertical="center" wrapText="1"/>
    </xf>
    <xf numFmtId="4" fontId="18" fillId="18" borderId="2" xfId="1" applyNumberFormat="1" applyFont="1" applyFill="1" applyBorder="1" applyAlignment="1">
      <alignment horizontal="center" vertical="center" wrapText="1"/>
    </xf>
    <xf numFmtId="0" fontId="18" fillId="18" borderId="6" xfId="1" applyFont="1" applyFill="1" applyBorder="1" applyAlignment="1">
      <alignment horizontal="center" vertical="center" wrapText="1"/>
    </xf>
    <xf numFmtId="4" fontId="18" fillId="18" borderId="58" xfId="1" applyNumberFormat="1" applyFont="1" applyFill="1" applyBorder="1" applyAlignment="1">
      <alignment horizontal="center" vertical="center" wrapText="1"/>
    </xf>
    <xf numFmtId="0" fontId="18" fillId="18" borderId="59" xfId="1" applyFont="1" applyFill="1" applyBorder="1" applyAlignment="1">
      <alignment horizontal="center" vertical="center" wrapText="1"/>
    </xf>
    <xf numFmtId="0" fontId="55" fillId="0" borderId="60" xfId="6" applyFont="1" applyFill="1" applyBorder="1" applyAlignment="1">
      <alignment horizontal="center" vertical="center" wrapText="1"/>
    </xf>
    <xf numFmtId="0" fontId="18" fillId="0" borderId="61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center" vertical="center" wrapText="1"/>
    </xf>
    <xf numFmtId="4" fontId="18" fillId="0" borderId="3" xfId="1" applyNumberFormat="1" applyFont="1" applyFill="1" applyBorder="1" applyAlignment="1">
      <alignment horizontal="center" vertical="center" wrapText="1"/>
    </xf>
    <xf numFmtId="0" fontId="18" fillId="0" borderId="31" xfId="1" applyFont="1" applyFill="1" applyBorder="1" applyAlignment="1">
      <alignment horizontal="center" vertical="center" wrapText="1"/>
    </xf>
    <xf numFmtId="4" fontId="18" fillId="0" borderId="60" xfId="1" applyNumberFormat="1" applyFont="1" applyFill="1" applyBorder="1" applyAlignment="1">
      <alignment horizontal="center" vertical="center" wrapText="1"/>
    </xf>
    <xf numFmtId="0" fontId="18" fillId="0" borderId="61" xfId="1" applyFont="1" applyFill="1" applyBorder="1" applyAlignment="1">
      <alignment horizontal="center" vertical="center" wrapText="1"/>
    </xf>
    <xf numFmtId="4" fontId="54" fillId="16" borderId="113" xfId="1" applyNumberFormat="1" applyFont="1" applyFill="1" applyBorder="1" applyAlignment="1">
      <alignment horizontal="center" vertical="center" wrapText="1"/>
    </xf>
    <xf numFmtId="0" fontId="54" fillId="16" borderId="53" xfId="1" applyNumberFormat="1" applyFont="1" applyFill="1" applyBorder="1" applyAlignment="1">
      <alignment horizontal="center" vertical="center" wrapText="1"/>
    </xf>
    <xf numFmtId="4" fontId="54" fillId="16" borderId="99" xfId="1" applyNumberFormat="1" applyFont="1" applyFill="1" applyBorder="1" applyAlignment="1">
      <alignment horizontal="center" vertical="center" wrapText="1"/>
    </xf>
    <xf numFmtId="0" fontId="54" fillId="16" borderId="99" xfId="1" applyNumberFormat="1" applyFont="1" applyFill="1" applyBorder="1" applyAlignment="1">
      <alignment horizontal="center" vertical="center" wrapText="1"/>
    </xf>
    <xf numFmtId="0" fontId="54" fillId="16" borderId="63" xfId="1" applyFont="1" applyFill="1" applyBorder="1" applyAlignment="1">
      <alignment horizontal="center" vertical="center" wrapText="1"/>
    </xf>
    <xf numFmtId="4" fontId="56" fillId="0" borderId="128" xfId="1" applyNumberFormat="1" applyFont="1" applyFill="1" applyBorder="1" applyAlignment="1">
      <alignment horizontal="center" vertical="center" wrapText="1"/>
    </xf>
    <xf numFmtId="4" fontId="56" fillId="0" borderId="27" xfId="1" applyNumberFormat="1" applyFont="1" applyFill="1" applyBorder="1" applyAlignment="1">
      <alignment horizontal="center" vertical="center" wrapText="1"/>
    </xf>
    <xf numFmtId="4" fontId="56" fillId="0" borderId="5" xfId="1" applyNumberFormat="1" applyFont="1" applyFill="1" applyBorder="1" applyAlignment="1">
      <alignment horizontal="center" vertical="center" wrapText="1"/>
    </xf>
    <xf numFmtId="4" fontId="56" fillId="18" borderId="5" xfId="1" applyNumberFormat="1" applyFont="1" applyFill="1" applyBorder="1" applyAlignment="1">
      <alignment horizontal="center" vertical="center" wrapText="1"/>
    </xf>
    <xf numFmtId="4" fontId="56" fillId="0" borderId="30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3" fontId="26" fillId="2" borderId="0" xfId="1" applyNumberFormat="1" applyFont="1" applyFill="1" applyBorder="1" applyAlignment="1">
      <alignment horizontal="center" vertical="center" wrapText="1"/>
    </xf>
    <xf numFmtId="2" fontId="26" fillId="2" borderId="0" xfId="1" applyNumberFormat="1" applyFont="1" applyFill="1" applyBorder="1" applyAlignment="1">
      <alignment horizontal="center" vertical="center" wrapText="1"/>
    </xf>
    <xf numFmtId="4" fontId="26" fillId="2" borderId="0" xfId="1" applyNumberFormat="1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>
      <alignment horizontal="center" vertical="center" wrapText="1"/>
    </xf>
    <xf numFmtId="2" fontId="49" fillId="2" borderId="0" xfId="1" applyNumberFormat="1" applyFont="1" applyFill="1" applyBorder="1" applyAlignment="1">
      <alignment horizontal="center" vertical="center" wrapText="1"/>
    </xf>
    <xf numFmtId="10" fontId="26" fillId="2" borderId="0" xfId="11" applyNumberFormat="1" applyFont="1" applyFill="1" applyBorder="1" applyAlignment="1">
      <alignment horizontal="center" vertical="center" wrapText="1"/>
    </xf>
    <xf numFmtId="0" fontId="6" fillId="2" borderId="0" xfId="1" applyFont="1" applyFill="1"/>
    <xf numFmtId="0" fontId="7" fillId="2" borderId="0" xfId="1" applyFont="1" applyFill="1" applyBorder="1" applyAlignment="1">
      <alignment horizontal="right" vertical="top" wrapText="1"/>
    </xf>
    <xf numFmtId="0" fontId="28" fillId="0" borderId="1" xfId="0" applyNumberFormat="1" applyFont="1" applyBorder="1" applyAlignment="1">
      <alignment horizontal="center" vertical="center" wrapText="1"/>
    </xf>
    <xf numFmtId="1" fontId="28" fillId="6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0" fontId="28" fillId="0" borderId="137" xfId="0" applyFont="1" applyBorder="1" applyAlignment="1">
      <alignment horizontal="left" wrapText="1"/>
    </xf>
    <xf numFmtId="0" fontId="28" fillId="6" borderId="138" xfId="0" applyFont="1" applyFill="1" applyBorder="1" applyAlignment="1">
      <alignment horizontal="left" wrapText="1"/>
    </xf>
    <xf numFmtId="0" fontId="4" fillId="0" borderId="0" xfId="1" applyNumberFormat="1" applyFont="1" applyAlignment="1">
      <alignment vertical="center"/>
    </xf>
    <xf numFmtId="0" fontId="29" fillId="3" borderId="2" xfId="0" applyNumberFormat="1" applyFont="1" applyFill="1" applyBorder="1" applyAlignment="1">
      <alignment horizontal="center" vertical="center" wrapText="1"/>
    </xf>
    <xf numFmtId="2" fontId="28" fillId="3" borderId="2" xfId="0" applyNumberFormat="1" applyFont="1" applyFill="1" applyBorder="1" applyAlignment="1">
      <alignment horizontal="center" vertical="center" wrapText="1"/>
    </xf>
    <xf numFmtId="2" fontId="29" fillId="3" borderId="2" xfId="0" applyNumberFormat="1" applyFont="1" applyFill="1" applyBorder="1" applyAlignment="1">
      <alignment horizontal="center" vertical="center" wrapText="1"/>
    </xf>
    <xf numFmtId="0" fontId="29" fillId="19" borderId="2" xfId="0" applyNumberFormat="1" applyFont="1" applyFill="1" applyBorder="1" applyAlignment="1">
      <alignment horizontal="center" vertical="center" wrapText="1"/>
    </xf>
    <xf numFmtId="2" fontId="28" fillId="19" borderId="2" xfId="0" applyNumberFormat="1" applyFont="1" applyFill="1" applyBorder="1" applyAlignment="1">
      <alignment horizontal="center" vertical="center" wrapText="1"/>
    </xf>
    <xf numFmtId="2" fontId="29" fillId="19" borderId="2" xfId="0" applyNumberFormat="1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4" fontId="6" fillId="0" borderId="0" xfId="1" applyNumberFormat="1" applyFont="1"/>
    <xf numFmtId="0" fontId="11" fillId="0" borderId="0" xfId="1" applyNumberFormat="1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vertical="center" wrapText="1"/>
    </xf>
    <xf numFmtId="0" fontId="14" fillId="3" borderId="139" xfId="1" applyFont="1" applyFill="1" applyBorder="1" applyAlignment="1">
      <alignment vertical="center"/>
    </xf>
    <xf numFmtId="0" fontId="14" fillId="0" borderId="139" xfId="1" applyFont="1" applyFill="1" applyBorder="1" applyAlignment="1">
      <alignment vertical="center"/>
    </xf>
    <xf numFmtId="0" fontId="14" fillId="2" borderId="139" xfId="1" applyFont="1" applyFill="1" applyBorder="1" applyAlignment="1">
      <alignment vertical="center"/>
    </xf>
    <xf numFmtId="0" fontId="11" fillId="0" borderId="0" xfId="9" applyNumberFormat="1" applyFont="1" applyBorder="1" applyAlignment="1">
      <alignment horizontal="center" vertical="center" wrapText="1"/>
    </xf>
    <xf numFmtId="0" fontId="13" fillId="16" borderId="53" xfId="1" applyFont="1" applyFill="1" applyBorder="1" applyAlignment="1">
      <alignment horizontal="center" vertical="center" wrapText="1"/>
    </xf>
    <xf numFmtId="0" fontId="13" fillId="16" borderId="99" xfId="1" applyFont="1" applyFill="1" applyBorder="1" applyAlignment="1">
      <alignment horizontal="center" vertical="center" wrapText="1"/>
    </xf>
    <xf numFmtId="0" fontId="14" fillId="3" borderId="136" xfId="1" applyFont="1" applyFill="1" applyBorder="1" applyAlignment="1">
      <alignment horizontal="center" vertical="center"/>
    </xf>
    <xf numFmtId="0" fontId="0" fillId="16" borderId="0" xfId="0" applyFill="1" applyBorder="1"/>
    <xf numFmtId="0" fontId="13" fillId="16" borderId="54" xfId="1" applyFont="1" applyFill="1" applyBorder="1" applyAlignment="1">
      <alignment horizontal="center" vertical="center"/>
    </xf>
    <xf numFmtId="0" fontId="6" fillId="20" borderId="0" xfId="1" applyFont="1" applyFill="1"/>
    <xf numFmtId="0" fontId="14" fillId="2" borderId="141" xfId="1" applyFont="1" applyFill="1" applyBorder="1" applyAlignment="1">
      <alignment horizontal="center" vertical="center"/>
    </xf>
    <xf numFmtId="0" fontId="14" fillId="3" borderId="142" xfId="1" applyFont="1" applyFill="1" applyBorder="1" applyAlignment="1">
      <alignment horizontal="center" vertical="center"/>
    </xf>
    <xf numFmtId="0" fontId="14" fillId="2" borderId="142" xfId="1" applyFont="1" applyFill="1" applyBorder="1" applyAlignment="1">
      <alignment horizontal="center" vertical="center"/>
    </xf>
    <xf numFmtId="0" fontId="14" fillId="3" borderId="143" xfId="1" applyFont="1" applyFill="1" applyBorder="1" applyAlignment="1">
      <alignment horizontal="center" vertical="center"/>
    </xf>
    <xf numFmtId="0" fontId="14" fillId="2" borderId="143" xfId="1" applyFont="1" applyFill="1" applyBorder="1" applyAlignment="1">
      <alignment horizontal="center" vertical="center"/>
    </xf>
    <xf numFmtId="0" fontId="14" fillId="3" borderId="144" xfId="1" applyFont="1" applyFill="1" applyBorder="1" applyAlignment="1">
      <alignment horizontal="center" vertical="center"/>
    </xf>
    <xf numFmtId="0" fontId="14" fillId="0" borderId="144" xfId="1" applyFont="1" applyFill="1" applyBorder="1" applyAlignment="1">
      <alignment horizontal="center" vertical="center"/>
    </xf>
    <xf numFmtId="0" fontId="14" fillId="2" borderId="144" xfId="1" applyFont="1" applyFill="1" applyBorder="1" applyAlignment="1">
      <alignment horizontal="center" vertical="center"/>
    </xf>
    <xf numFmtId="0" fontId="15" fillId="0" borderId="144" xfId="1" applyFont="1" applyFill="1" applyBorder="1" applyAlignment="1">
      <alignment horizontal="center" vertical="center"/>
    </xf>
    <xf numFmtId="0" fontId="15" fillId="3" borderId="144" xfId="1" applyFont="1" applyFill="1" applyBorder="1" applyAlignment="1">
      <alignment horizontal="center" vertical="center"/>
    </xf>
    <xf numFmtId="3" fontId="14" fillId="3" borderId="144" xfId="1" applyNumberFormat="1" applyFont="1" applyFill="1" applyBorder="1" applyAlignment="1">
      <alignment horizontal="center" vertical="center"/>
    </xf>
    <xf numFmtId="3" fontId="15" fillId="2" borderId="144" xfId="1" applyNumberFormat="1" applyFont="1" applyFill="1" applyBorder="1" applyAlignment="1">
      <alignment horizontal="center" vertical="center"/>
    </xf>
    <xf numFmtId="0" fontId="14" fillId="2" borderId="140" xfId="1" applyFont="1" applyFill="1" applyBorder="1" applyAlignment="1">
      <alignment horizontal="center" vertical="center"/>
    </xf>
    <xf numFmtId="0" fontId="15" fillId="2" borderId="140" xfId="1" applyFont="1" applyFill="1" applyBorder="1" applyAlignment="1">
      <alignment horizontal="center" vertical="center"/>
    </xf>
    <xf numFmtId="0" fontId="14" fillId="3" borderId="140" xfId="1" applyFont="1" applyFill="1" applyBorder="1" applyAlignment="1">
      <alignment horizontal="center" vertical="center"/>
    </xf>
    <xf numFmtId="0" fontId="15" fillId="3" borderId="140" xfId="1" applyFont="1" applyFill="1" applyBorder="1" applyAlignment="1">
      <alignment horizontal="center" vertical="center"/>
    </xf>
    <xf numFmtId="0" fontId="14" fillId="0" borderId="140" xfId="1" applyFont="1" applyFill="1" applyBorder="1" applyAlignment="1">
      <alignment horizontal="center" vertical="center"/>
    </xf>
    <xf numFmtId="0" fontId="15" fillId="0" borderId="140" xfId="1" applyFont="1" applyFill="1" applyBorder="1" applyAlignment="1">
      <alignment horizontal="center" vertical="center"/>
    </xf>
    <xf numFmtId="0" fontId="14" fillId="3" borderId="145" xfId="1" applyFont="1" applyFill="1" applyBorder="1" applyAlignment="1">
      <alignment horizontal="center" vertical="center"/>
    </xf>
    <xf numFmtId="0" fontId="14" fillId="0" borderId="145" xfId="1" applyFont="1" applyFill="1" applyBorder="1" applyAlignment="1">
      <alignment horizontal="center" vertical="center"/>
    </xf>
    <xf numFmtId="0" fontId="14" fillId="2" borderId="145" xfId="1" applyFont="1" applyFill="1" applyBorder="1" applyAlignment="1">
      <alignment horizontal="center" vertical="center"/>
    </xf>
    <xf numFmtId="0" fontId="14" fillId="2" borderId="146" xfId="1" applyFont="1" applyFill="1" applyBorder="1" applyAlignment="1">
      <alignment horizontal="center" vertical="center"/>
    </xf>
    <xf numFmtId="0" fontId="14" fillId="2" borderId="147" xfId="1" applyFont="1" applyFill="1" applyBorder="1" applyAlignment="1">
      <alignment vertical="center"/>
    </xf>
    <xf numFmtId="0" fontId="13" fillId="16" borderId="51" xfId="1" applyFont="1" applyFill="1" applyBorder="1" applyAlignment="1">
      <alignment horizontal="center" vertical="center" wrapText="1"/>
    </xf>
    <xf numFmtId="0" fontId="14" fillId="3" borderId="149" xfId="1" applyFont="1" applyFill="1" applyBorder="1" applyAlignment="1">
      <alignment horizontal="center" vertical="center"/>
    </xf>
    <xf numFmtId="0" fontId="14" fillId="3" borderId="150" xfId="1" applyFont="1" applyFill="1" applyBorder="1" applyAlignment="1">
      <alignment vertical="center"/>
    </xf>
    <xf numFmtId="0" fontId="13" fillId="16" borderId="53" xfId="1" applyFont="1" applyFill="1" applyBorder="1" applyAlignment="1">
      <alignment horizontal="right" vertical="center"/>
    </xf>
    <xf numFmtId="0" fontId="13" fillId="16" borderId="53" xfId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0" fontId="28" fillId="6" borderId="28" xfId="0" applyFont="1" applyFill="1" applyBorder="1" applyAlignment="1">
      <alignment wrapText="1"/>
    </xf>
    <xf numFmtId="0" fontId="13" fillId="16" borderId="153" xfId="1" applyFont="1" applyFill="1" applyBorder="1" applyAlignment="1">
      <alignment horizontal="center" vertical="center" wrapText="1"/>
    </xf>
    <xf numFmtId="0" fontId="13" fillId="16" borderId="154" xfId="1" applyFont="1" applyFill="1" applyBorder="1" applyAlignment="1">
      <alignment horizontal="center" vertical="center" wrapText="1"/>
    </xf>
    <xf numFmtId="0" fontId="13" fillId="16" borderId="155" xfId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4" fillId="3" borderId="139" xfId="2" applyFont="1" applyFill="1" applyBorder="1" applyAlignment="1">
      <alignment horizontal="left" vertical="center" wrapText="1"/>
    </xf>
    <xf numFmtId="0" fontId="14" fillId="3" borderId="139" xfId="2" applyFont="1" applyFill="1" applyBorder="1" applyAlignment="1">
      <alignment horizontal="center" vertical="center" wrapText="1"/>
    </xf>
    <xf numFmtId="0" fontId="14" fillId="0" borderId="139" xfId="2" applyFont="1" applyFill="1" applyBorder="1" applyAlignment="1">
      <alignment horizontal="left" vertical="center" wrapText="1"/>
    </xf>
    <xf numFmtId="0" fontId="14" fillId="0" borderId="139" xfId="2" applyFont="1" applyFill="1" applyBorder="1" applyAlignment="1">
      <alignment horizontal="center" vertical="center" wrapText="1"/>
    </xf>
    <xf numFmtId="0" fontId="28" fillId="0" borderId="156" xfId="0" applyFont="1" applyBorder="1" applyAlignment="1">
      <alignment horizontal="left" wrapText="1"/>
    </xf>
    <xf numFmtId="0" fontId="28" fillId="6" borderId="156" xfId="0" applyFont="1" applyFill="1" applyBorder="1" applyAlignment="1">
      <alignment horizontal="left" wrapText="1"/>
    </xf>
    <xf numFmtId="0" fontId="28" fillId="0" borderId="157" xfId="0" applyFont="1" applyBorder="1" applyAlignment="1">
      <alignment horizontal="left" wrapText="1"/>
    </xf>
    <xf numFmtId="1" fontId="9" fillId="3" borderId="2" xfId="1" applyNumberFormat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3" fontId="22" fillId="16" borderId="52" xfId="9" applyNumberFormat="1" applyFont="1" applyFill="1" applyBorder="1" applyAlignment="1">
      <alignment horizontal="center" vertical="center" wrapText="1"/>
    </xf>
    <xf numFmtId="4" fontId="12" fillId="0" borderId="0" xfId="9" applyNumberFormat="1" applyFont="1" applyAlignment="1">
      <alignment wrapText="1"/>
    </xf>
    <xf numFmtId="0" fontId="13" fillId="16" borderId="52" xfId="0" applyFont="1" applyFill="1" applyBorder="1" applyAlignment="1">
      <alignment horizontal="center" vertical="center" wrapText="1"/>
    </xf>
    <xf numFmtId="0" fontId="28" fillId="6" borderId="31" xfId="0" applyFont="1" applyFill="1" applyBorder="1" applyAlignment="1">
      <alignment horizontal="left" wrapText="1"/>
    </xf>
    <xf numFmtId="0" fontId="28" fillId="0" borderId="28" xfId="0" applyFont="1" applyBorder="1" applyAlignment="1">
      <alignment horizontal="left" wrapText="1"/>
    </xf>
    <xf numFmtId="0" fontId="28" fillId="6" borderId="0" xfId="0" applyFont="1" applyFill="1" applyBorder="1" applyAlignment="1">
      <alignment horizontal="left" wrapText="1"/>
    </xf>
    <xf numFmtId="0" fontId="28" fillId="0" borderId="40" xfId="0" applyFont="1" applyBorder="1" applyAlignment="1">
      <alignment horizontal="left" wrapText="1"/>
    </xf>
    <xf numFmtId="0" fontId="28" fillId="6" borderId="40" xfId="0" applyFont="1" applyFill="1" applyBorder="1" applyAlignment="1">
      <alignment horizontal="left" wrapText="1"/>
    </xf>
    <xf numFmtId="0" fontId="28" fillId="6" borderId="28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4" fontId="9" fillId="0" borderId="0" xfId="4" applyNumberFormat="1" applyFont="1" applyAlignment="1">
      <alignment horizontal="center" vertical="center"/>
    </xf>
    <xf numFmtId="0" fontId="11" fillId="0" borderId="0" xfId="4" applyNumberFormat="1" applyFont="1" applyBorder="1" applyAlignment="1">
      <alignment horizontal="center" vertical="center"/>
    </xf>
    <xf numFmtId="4" fontId="12" fillId="0" borderId="0" xfId="4" applyNumberFormat="1" applyFont="1" applyAlignment="1"/>
    <xf numFmtId="0" fontId="26" fillId="17" borderId="79" xfId="5" applyFont="1" applyFill="1" applyBorder="1" applyAlignment="1">
      <alignment horizontal="center" vertical="center"/>
    </xf>
    <xf numFmtId="4" fontId="26" fillId="17" borderId="98" xfId="5" applyNumberFormat="1" applyFont="1" applyFill="1" applyBorder="1" applyAlignment="1">
      <alignment horizontal="center" vertical="center"/>
    </xf>
    <xf numFmtId="0" fontId="3" fillId="0" borderId="56" xfId="5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57" xfId="4" applyNumberFormat="1" applyFont="1" applyFill="1" applyBorder="1" applyAlignment="1">
      <alignment horizontal="center" vertical="center"/>
    </xf>
    <xf numFmtId="0" fontId="28" fillId="6" borderId="2" xfId="0" applyNumberFormat="1" applyFont="1" applyFill="1" applyBorder="1" applyAlignment="1">
      <alignment horizontal="center" vertical="center"/>
    </xf>
    <xf numFmtId="2" fontId="28" fillId="6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right" vertical="center"/>
    </xf>
    <xf numFmtId="4" fontId="9" fillId="0" borderId="0" xfId="4" applyNumberFormat="1" applyFont="1" applyFill="1" applyBorder="1" applyAlignment="1">
      <alignment horizontal="center" vertical="center"/>
    </xf>
    <xf numFmtId="2" fontId="9" fillId="0" borderId="0" xfId="4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center"/>
    </xf>
    <xf numFmtId="0" fontId="1" fillId="0" borderId="0" xfId="4" applyFont="1" applyAlignment="1"/>
    <xf numFmtId="0" fontId="9" fillId="3" borderId="2" xfId="4" applyFont="1" applyFill="1" applyBorder="1" applyAlignment="1">
      <alignment horizontal="center" vertical="center"/>
    </xf>
    <xf numFmtId="2" fontId="9" fillId="3" borderId="2" xfId="4" applyNumberFormat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/>
    </xf>
    <xf numFmtId="0" fontId="0" fillId="0" borderId="0" xfId="0" applyAlignment="1"/>
    <xf numFmtId="0" fontId="29" fillId="6" borderId="2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4" fontId="10" fillId="0" borderId="0" xfId="4" applyNumberFormat="1" applyFont="1" applyAlignment="1">
      <alignment horizontal="right" vertical="center" wrapText="1"/>
    </xf>
    <xf numFmtId="0" fontId="13" fillId="16" borderId="79" xfId="1" applyFont="1" applyFill="1" applyBorder="1" applyAlignment="1">
      <alignment horizontal="center" vertical="center" wrapText="1"/>
    </xf>
    <xf numFmtId="0" fontId="22" fillId="16" borderId="55" xfId="1" applyFont="1" applyFill="1" applyBorder="1" applyAlignment="1">
      <alignment horizontal="center" vertical="center" wrapText="1"/>
    </xf>
    <xf numFmtId="0" fontId="23" fillId="17" borderId="79" xfId="5" applyFont="1" applyFill="1" applyBorder="1" applyAlignment="1">
      <alignment horizontal="center" vertical="center" wrapText="1"/>
    </xf>
    <xf numFmtId="0" fontId="3" fillId="0" borderId="127" xfId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7" fillId="0" borderId="0" xfId="4" applyFont="1" applyBorder="1" applyAlignment="1">
      <alignment horizontal="center" vertical="center" wrapText="1"/>
    </xf>
    <xf numFmtId="2" fontId="6" fillId="0" borderId="0" xfId="1" applyNumberFormat="1" applyFont="1"/>
    <xf numFmtId="0" fontId="26" fillId="16" borderId="55" xfId="1" applyFont="1" applyFill="1" applyBorder="1" applyAlignment="1">
      <alignment horizontal="center" vertical="center" wrapText="1"/>
    </xf>
    <xf numFmtId="4" fontId="3" fillId="21" borderId="2" xfId="1" applyNumberFormat="1" applyFont="1" applyFill="1" applyBorder="1" applyAlignment="1">
      <alignment horizontal="center" vertical="center" wrapText="1"/>
    </xf>
    <xf numFmtId="3" fontId="6" fillId="0" borderId="0" xfId="1" applyNumberFormat="1" applyFont="1"/>
    <xf numFmtId="10" fontId="26" fillId="16" borderId="55" xfId="1" applyNumberFormat="1" applyFont="1" applyFill="1" applyBorder="1" applyAlignment="1">
      <alignment horizontal="center" vertical="center" wrapText="1"/>
    </xf>
    <xf numFmtId="10" fontId="3" fillId="0" borderId="160" xfId="11" applyNumberFormat="1" applyFont="1" applyFill="1" applyBorder="1" applyAlignment="1">
      <alignment horizontal="center" vertical="center" wrapText="1"/>
    </xf>
    <xf numFmtId="2" fontId="3" fillId="21" borderId="2" xfId="1" applyNumberFormat="1" applyFont="1" applyFill="1" applyBorder="1" applyAlignment="1">
      <alignment horizontal="center" vertical="center" wrapText="1"/>
    </xf>
    <xf numFmtId="10" fontId="3" fillId="21" borderId="2" xfId="11" applyNumberFormat="1" applyFont="1" applyFill="1" applyBorder="1" applyAlignment="1">
      <alignment horizontal="center" vertical="center" wrapText="1"/>
    </xf>
    <xf numFmtId="0" fontId="26" fillId="2" borderId="163" xfId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110" xfId="1" applyFont="1" applyFill="1" applyBorder="1" applyAlignment="1">
      <alignment vertical="center" wrapText="1"/>
    </xf>
    <xf numFmtId="2" fontId="3" fillId="4" borderId="59" xfId="1" applyNumberFormat="1" applyFont="1" applyFill="1" applyBorder="1" applyAlignment="1">
      <alignment horizontal="center" vertical="center" wrapText="1"/>
    </xf>
    <xf numFmtId="2" fontId="3" fillId="0" borderId="77" xfId="1" applyNumberFormat="1" applyFont="1" applyFill="1" applyBorder="1" applyAlignment="1">
      <alignment horizontal="center" vertical="center" wrapText="1"/>
    </xf>
    <xf numFmtId="0" fontId="3" fillId="0" borderId="60" xfId="1" applyFont="1" applyFill="1" applyBorder="1" applyAlignment="1">
      <alignment horizontal="center" vertical="center" wrapText="1"/>
    </xf>
    <xf numFmtId="2" fontId="3" fillId="0" borderId="61" xfId="1" applyNumberFormat="1" applyFont="1" applyFill="1" applyBorder="1" applyAlignment="1">
      <alignment horizontal="center" vertical="center" wrapText="1"/>
    </xf>
    <xf numFmtId="10" fontId="3" fillId="0" borderId="58" xfId="1" applyNumberFormat="1" applyFont="1" applyFill="1" applyBorder="1" applyAlignment="1">
      <alignment horizontal="center" vertical="center" wrapText="1"/>
    </xf>
    <xf numFmtId="10" fontId="3" fillId="21" borderId="58" xfId="1" applyNumberFormat="1" applyFont="1" applyFill="1" applyBorder="1" applyAlignment="1">
      <alignment horizontal="center" vertical="center" wrapText="1"/>
    </xf>
    <xf numFmtId="10" fontId="3" fillId="0" borderId="75" xfId="1" applyNumberFormat="1" applyFont="1" applyFill="1" applyBorder="1" applyAlignment="1">
      <alignment horizontal="center" vertical="center" wrapText="1"/>
    </xf>
    <xf numFmtId="0" fontId="9" fillId="0" borderId="25" xfId="6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left" vertical="center" wrapText="1"/>
    </xf>
    <xf numFmtId="3" fontId="3" fillId="0" borderId="160" xfId="1" applyNumberFormat="1" applyFont="1" applyFill="1" applyBorder="1" applyAlignment="1">
      <alignment horizontal="center" vertical="center" wrapText="1"/>
    </xf>
    <xf numFmtId="2" fontId="3" fillId="0" borderId="160" xfId="1" applyNumberFormat="1" applyFont="1" applyFill="1" applyBorder="1" applyAlignment="1">
      <alignment horizontal="center" vertical="center" wrapText="1"/>
    </xf>
    <xf numFmtId="4" fontId="3" fillId="0" borderId="160" xfId="1" applyNumberFormat="1" applyFont="1" applyFill="1" applyBorder="1" applyAlignment="1">
      <alignment horizontal="center" vertical="center" wrapText="1"/>
    </xf>
    <xf numFmtId="2" fontId="3" fillId="0" borderId="161" xfId="1" applyNumberFormat="1" applyFont="1" applyFill="1" applyBorder="1" applyAlignment="1">
      <alignment horizontal="center" vertical="center" wrapText="1"/>
    </xf>
    <xf numFmtId="10" fontId="3" fillId="0" borderId="83" xfId="1" applyNumberFormat="1" applyFont="1" applyFill="1" applyBorder="1" applyAlignment="1">
      <alignment horizontal="center" vertical="center" wrapText="1"/>
    </xf>
    <xf numFmtId="10" fontId="3" fillId="0" borderId="161" xfId="11" applyNumberFormat="1" applyFont="1" applyFill="1" applyBorder="1" applyAlignment="1">
      <alignment horizontal="center" vertical="center" wrapText="1"/>
    </xf>
    <xf numFmtId="3" fontId="26" fillId="16" borderId="52" xfId="1" applyNumberFormat="1" applyFont="1" applyFill="1" applyBorder="1" applyAlignment="1">
      <alignment horizontal="center" vertical="center" wrapText="1"/>
    </xf>
    <xf numFmtId="2" fontId="49" fillId="16" borderId="52" xfId="1" applyNumberFormat="1" applyFont="1" applyFill="1" applyBorder="1" applyAlignment="1">
      <alignment horizontal="center" vertical="center" wrapText="1"/>
    </xf>
    <xf numFmtId="4" fontId="26" fillId="16" borderId="53" xfId="1" applyNumberFormat="1" applyFont="1" applyFill="1" applyBorder="1" applyAlignment="1">
      <alignment horizontal="center" vertical="center" wrapText="1"/>
    </xf>
    <xf numFmtId="0" fontId="3" fillId="0" borderId="28" xfId="5" applyNumberFormat="1" applyFont="1" applyFill="1" applyBorder="1" applyAlignment="1">
      <alignment horizontal="center" vertical="center" wrapText="1"/>
    </xf>
    <xf numFmtId="0" fontId="3" fillId="0" borderId="57" xfId="5" applyNumberFormat="1" applyFont="1" applyFill="1" applyBorder="1" applyAlignment="1">
      <alignment horizontal="center" vertical="center" wrapText="1"/>
    </xf>
    <xf numFmtId="49" fontId="3" fillId="0" borderId="5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57" xfId="1" applyNumberFormat="1" applyFont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/>
    </xf>
    <xf numFmtId="0" fontId="22" fillId="16" borderId="0" xfId="4" applyFont="1" applyFill="1" applyBorder="1" applyAlignment="1">
      <alignment horizontal="center" vertical="center" wrapText="1"/>
    </xf>
    <xf numFmtId="0" fontId="6" fillId="4" borderId="0" xfId="4" applyFont="1" applyFill="1" applyBorder="1" applyAlignment="1">
      <alignment horizontal="center" vertical="center" wrapText="1"/>
    </xf>
    <xf numFmtId="164" fontId="6" fillId="0" borderId="0" xfId="4" applyNumberFormat="1" applyFont="1" applyFill="1" applyBorder="1" applyAlignment="1">
      <alignment horizontal="center" vertical="center" wrapText="1"/>
    </xf>
    <xf numFmtId="0" fontId="13" fillId="16" borderId="0" xfId="4" applyFont="1" applyFill="1" applyBorder="1" applyAlignment="1">
      <alignment horizontal="center" vertical="center" wrapText="1"/>
    </xf>
    <xf numFmtId="0" fontId="13" fillId="16" borderId="0" xfId="4" applyFont="1" applyFill="1" applyBorder="1" applyAlignment="1">
      <alignment horizontal="center" vertical="center"/>
    </xf>
    <xf numFmtId="0" fontId="22" fillId="16" borderId="0" xfId="4" applyFont="1" applyFill="1" applyBorder="1" applyAlignment="1">
      <alignment horizontal="center" vertical="center"/>
    </xf>
    <xf numFmtId="0" fontId="9" fillId="5" borderId="164" xfId="6" applyFont="1" applyFill="1" applyBorder="1" applyAlignment="1">
      <alignment horizontal="center" vertical="center" wrapText="1"/>
    </xf>
    <xf numFmtId="0" fontId="9" fillId="0" borderId="164" xfId="6" applyFont="1" applyFill="1" applyBorder="1" applyAlignment="1">
      <alignment horizontal="center" vertical="center" wrapText="1"/>
    </xf>
    <xf numFmtId="0" fontId="9" fillId="5" borderId="67" xfId="6" applyFont="1" applyFill="1" applyBorder="1" applyAlignment="1">
      <alignment horizontal="center" vertical="center" wrapText="1"/>
    </xf>
    <xf numFmtId="0" fontId="9" fillId="0" borderId="67" xfId="6" applyFont="1" applyFill="1" applyBorder="1" applyAlignment="1">
      <alignment horizontal="center" vertical="center" wrapText="1"/>
    </xf>
    <xf numFmtId="0" fontId="9" fillId="0" borderId="68" xfId="6" applyFont="1" applyFill="1" applyBorder="1" applyAlignment="1">
      <alignment horizontal="center" vertical="center" wrapText="1"/>
    </xf>
    <xf numFmtId="0" fontId="9" fillId="0" borderId="75" xfId="6" applyFont="1" applyFill="1" applyBorder="1" applyAlignment="1">
      <alignment horizontal="center" vertical="center" wrapText="1"/>
    </xf>
    <xf numFmtId="0" fontId="14" fillId="0" borderId="58" xfId="4" applyFont="1" applyFill="1" applyBorder="1" applyAlignment="1">
      <alignment horizontal="center" vertical="center" wrapText="1"/>
    </xf>
    <xf numFmtId="0" fontId="9" fillId="0" borderId="70" xfId="6" applyFont="1" applyFill="1" applyBorder="1" applyAlignment="1">
      <alignment horizontal="center" vertical="center" wrapText="1"/>
    </xf>
    <xf numFmtId="0" fontId="14" fillId="0" borderId="56" xfId="4" applyFont="1" applyFill="1" applyBorder="1" applyAlignment="1">
      <alignment horizontal="center" vertical="center" wrapText="1"/>
    </xf>
    <xf numFmtId="0" fontId="13" fillId="16" borderId="176" xfId="4" applyFont="1" applyFill="1" applyBorder="1" applyAlignment="1">
      <alignment horizontal="center" vertical="center" wrapText="1"/>
    </xf>
    <xf numFmtId="0" fontId="23" fillId="17" borderId="177" xfId="5" applyFont="1" applyFill="1" applyBorder="1" applyAlignment="1">
      <alignment horizontal="center" vertical="center" wrapText="1"/>
    </xf>
    <xf numFmtId="10" fontId="13" fillId="16" borderId="97" xfId="4" applyNumberFormat="1" applyFont="1" applyFill="1" applyBorder="1" applyAlignment="1">
      <alignment horizontal="center" vertical="center"/>
    </xf>
    <xf numFmtId="10" fontId="60" fillId="0" borderId="57" xfId="4" applyNumberFormat="1" applyFont="1" applyFill="1" applyBorder="1" applyAlignment="1">
      <alignment horizontal="center" vertical="center"/>
    </xf>
    <xf numFmtId="10" fontId="60" fillId="0" borderId="77" xfId="4" applyNumberFormat="1" applyFont="1" applyFill="1" applyBorder="1" applyAlignment="1">
      <alignment horizontal="center" vertical="center" wrapText="1"/>
    </xf>
    <xf numFmtId="10" fontId="13" fillId="16" borderId="80" xfId="4" applyNumberFormat="1" applyFont="1" applyFill="1" applyBorder="1" applyAlignment="1">
      <alignment horizontal="center" vertical="center"/>
    </xf>
    <xf numFmtId="10" fontId="59" fillId="0" borderId="57" xfId="4" applyNumberFormat="1" applyFont="1" applyFill="1" applyBorder="1" applyAlignment="1">
      <alignment horizontal="center" vertical="center" wrapText="1"/>
    </xf>
    <xf numFmtId="10" fontId="59" fillId="21" borderId="57" xfId="4" applyNumberFormat="1" applyFont="1" applyFill="1" applyBorder="1" applyAlignment="1">
      <alignment horizontal="center" vertical="center" wrapText="1"/>
    </xf>
    <xf numFmtId="10" fontId="59" fillId="0" borderId="111" xfId="4" applyNumberFormat="1" applyFont="1" applyFill="1" applyBorder="1" applyAlignment="1">
      <alignment horizontal="center" vertical="center" wrapText="1"/>
    </xf>
    <xf numFmtId="10" fontId="61" fillId="16" borderId="53" xfId="4" applyNumberFormat="1" applyFont="1" applyFill="1" applyBorder="1" applyAlignment="1">
      <alignment horizontal="center" vertical="center"/>
    </xf>
    <xf numFmtId="10" fontId="59" fillId="4" borderId="59" xfId="4" applyNumberFormat="1" applyFont="1" applyFill="1" applyBorder="1" applyAlignment="1">
      <alignment horizontal="center" vertical="center" wrapText="1"/>
    </xf>
    <xf numFmtId="10" fontId="59" fillId="0" borderId="61" xfId="4" applyNumberFormat="1" applyFont="1" applyFill="1" applyBorder="1" applyAlignment="1">
      <alignment horizontal="center" vertical="center" wrapText="1"/>
    </xf>
    <xf numFmtId="10" fontId="61" fillId="16" borderId="54" xfId="4" applyNumberFormat="1" applyFont="1" applyFill="1" applyBorder="1" applyAlignment="1">
      <alignment horizontal="center" vertical="center"/>
    </xf>
    <xf numFmtId="0" fontId="14" fillId="3" borderId="152" xfId="1" applyFont="1" applyFill="1" applyBorder="1" applyAlignment="1">
      <alignment vertical="center"/>
    </xf>
    <xf numFmtId="0" fontId="14" fillId="3" borderId="178" xfId="1" applyFont="1" applyFill="1" applyBorder="1" applyAlignment="1">
      <alignment horizontal="center" vertical="center"/>
    </xf>
    <xf numFmtId="0" fontId="13" fillId="16" borderId="99" xfId="1" applyFont="1" applyFill="1" applyBorder="1" applyAlignment="1">
      <alignment horizontal="center" vertical="center"/>
    </xf>
    <xf numFmtId="0" fontId="13" fillId="16" borderId="164" xfId="1" applyFont="1" applyFill="1" applyBorder="1" applyAlignment="1">
      <alignment horizontal="center" vertical="center" wrapText="1"/>
    </xf>
    <xf numFmtId="0" fontId="15" fillId="2" borderId="179" xfId="1" applyFont="1" applyFill="1" applyBorder="1" applyAlignment="1">
      <alignment horizontal="center" vertical="center"/>
    </xf>
    <xf numFmtId="0" fontId="15" fillId="3" borderId="180" xfId="1" applyFont="1" applyFill="1" applyBorder="1" applyAlignment="1">
      <alignment horizontal="center" vertical="center"/>
    </xf>
    <xf numFmtId="0" fontId="15" fillId="2" borderId="180" xfId="1" applyFont="1" applyFill="1" applyBorder="1" applyAlignment="1">
      <alignment horizontal="center" vertical="center"/>
    </xf>
    <xf numFmtId="0" fontId="14" fillId="3" borderId="180" xfId="1" applyFont="1" applyFill="1" applyBorder="1" applyAlignment="1">
      <alignment horizontal="center" vertical="center"/>
    </xf>
    <xf numFmtId="0" fontId="14" fillId="2" borderId="180" xfId="1" applyFont="1" applyFill="1" applyBorder="1" applyAlignment="1">
      <alignment horizontal="center" vertical="center"/>
    </xf>
    <xf numFmtId="0" fontId="14" fillId="0" borderId="180" xfId="1" applyFont="1" applyFill="1" applyBorder="1" applyAlignment="1">
      <alignment horizontal="center" vertical="center"/>
    </xf>
    <xf numFmtId="0" fontId="14" fillId="3" borderId="181" xfId="1" applyFont="1" applyFill="1" applyBorder="1" applyAlignment="1">
      <alignment horizontal="center" vertical="center"/>
    </xf>
    <xf numFmtId="0" fontId="13" fillId="16" borderId="164" xfId="1" applyFont="1" applyFill="1" applyBorder="1" applyAlignment="1">
      <alignment horizontal="center" vertical="center"/>
    </xf>
    <xf numFmtId="0" fontId="14" fillId="2" borderId="148" xfId="1" applyFont="1" applyFill="1" applyBorder="1" applyAlignment="1">
      <alignment horizontal="right" vertical="center"/>
    </xf>
    <xf numFmtId="0" fontId="14" fillId="3" borderId="144" xfId="1" applyFont="1" applyFill="1" applyBorder="1" applyAlignment="1">
      <alignment horizontal="right" vertical="center"/>
    </xf>
    <xf numFmtId="0" fontId="14" fillId="0" borderId="144" xfId="1" applyFont="1" applyFill="1" applyBorder="1" applyAlignment="1">
      <alignment horizontal="right" vertical="center"/>
    </xf>
    <xf numFmtId="0" fontId="14" fillId="2" borderId="144" xfId="1" applyFont="1" applyFill="1" applyBorder="1" applyAlignment="1">
      <alignment horizontal="right" vertical="center"/>
    </xf>
    <xf numFmtId="0" fontId="14" fillId="3" borderId="151" xfId="1" applyFont="1" applyFill="1" applyBorder="1" applyAlignment="1">
      <alignment horizontal="right" vertical="center"/>
    </xf>
    <xf numFmtId="0" fontId="14" fillId="2" borderId="182" xfId="1" applyFont="1" applyFill="1" applyBorder="1" applyAlignment="1">
      <alignment horizontal="center" vertical="center"/>
    </xf>
    <xf numFmtId="0" fontId="14" fillId="2" borderId="183" xfId="1" applyFont="1" applyFill="1" applyBorder="1" applyAlignment="1">
      <alignment horizontal="center" vertical="center"/>
    </xf>
    <xf numFmtId="0" fontId="14" fillId="2" borderId="184" xfId="1" applyFont="1" applyFill="1" applyBorder="1" applyAlignment="1">
      <alignment horizontal="center" vertical="center"/>
    </xf>
    <xf numFmtId="0" fontId="14" fillId="2" borderId="185" xfId="1" applyFont="1" applyFill="1" applyBorder="1" applyAlignment="1">
      <alignment horizontal="center" vertical="center"/>
    </xf>
    <xf numFmtId="0" fontId="14" fillId="3" borderId="186" xfId="1" applyFont="1" applyFill="1" applyBorder="1" applyAlignment="1">
      <alignment horizontal="center" vertical="center"/>
    </xf>
    <xf numFmtId="0" fontId="14" fillId="0" borderId="186" xfId="1" applyFont="1" applyFill="1" applyBorder="1" applyAlignment="1">
      <alignment horizontal="center" vertical="center"/>
    </xf>
    <xf numFmtId="0" fontId="14" fillId="2" borderId="186" xfId="1" applyFont="1" applyFill="1" applyBorder="1" applyAlignment="1">
      <alignment horizontal="center" vertical="center"/>
    </xf>
    <xf numFmtId="0" fontId="15" fillId="0" borderId="145" xfId="1" applyFont="1" applyFill="1" applyBorder="1" applyAlignment="1">
      <alignment horizontal="center" vertical="center"/>
    </xf>
    <xf numFmtId="0" fontId="15" fillId="0" borderId="186" xfId="1" applyFont="1" applyFill="1" applyBorder="1" applyAlignment="1">
      <alignment horizontal="center" vertical="center"/>
    </xf>
    <xf numFmtId="0" fontId="15" fillId="2" borderId="145" xfId="1" applyFont="1" applyFill="1" applyBorder="1" applyAlignment="1">
      <alignment horizontal="center" vertical="center"/>
    </xf>
    <xf numFmtId="0" fontId="15" fillId="2" borderId="186" xfId="1" applyFont="1" applyFill="1" applyBorder="1" applyAlignment="1">
      <alignment horizontal="center" vertical="center"/>
    </xf>
    <xf numFmtId="0" fontId="15" fillId="3" borderId="145" xfId="1" applyFont="1" applyFill="1" applyBorder="1" applyAlignment="1">
      <alignment horizontal="center" vertical="center"/>
    </xf>
    <xf numFmtId="0" fontId="15" fillId="3" borderId="186" xfId="1" applyFont="1" applyFill="1" applyBorder="1" applyAlignment="1">
      <alignment horizontal="center" vertical="center"/>
    </xf>
    <xf numFmtId="0" fontId="14" fillId="3" borderId="187" xfId="1" applyFont="1" applyFill="1" applyBorder="1" applyAlignment="1">
      <alignment horizontal="center" vertical="center"/>
    </xf>
    <xf numFmtId="0" fontId="14" fillId="3" borderId="188" xfId="1" applyFont="1" applyFill="1" applyBorder="1" applyAlignment="1">
      <alignment horizontal="center" vertical="center"/>
    </xf>
    <xf numFmtId="0" fontId="14" fillId="3" borderId="189" xfId="1" applyFont="1" applyFill="1" applyBorder="1" applyAlignment="1">
      <alignment horizontal="center" vertical="center"/>
    </xf>
    <xf numFmtId="0" fontId="14" fillId="3" borderId="190" xfId="1" applyFont="1" applyFill="1" applyBorder="1" applyAlignment="1">
      <alignment horizontal="center" vertical="center"/>
    </xf>
    <xf numFmtId="0" fontId="13" fillId="16" borderId="168" xfId="1" applyFont="1" applyFill="1" applyBorder="1" applyAlignment="1">
      <alignment horizontal="center" vertical="center" wrapText="1"/>
    </xf>
    <xf numFmtId="0" fontId="13" fillId="16" borderId="159" xfId="1" applyFont="1" applyFill="1" applyBorder="1" applyAlignment="1">
      <alignment horizontal="center" vertical="center" wrapText="1"/>
    </xf>
    <xf numFmtId="0" fontId="27" fillId="6" borderId="56" xfId="0" applyFont="1" applyFill="1" applyBorder="1" applyAlignment="1">
      <alignment wrapText="1"/>
    </xf>
    <xf numFmtId="0" fontId="28" fillId="6" borderId="59" xfId="0" applyNumberFormat="1" applyFont="1" applyFill="1" applyBorder="1" applyAlignment="1">
      <alignment horizontal="center" vertical="center" wrapText="1"/>
    </xf>
    <xf numFmtId="0" fontId="27" fillId="0" borderId="58" xfId="0" applyFont="1" applyBorder="1" applyAlignment="1">
      <alignment wrapText="1"/>
    </xf>
    <xf numFmtId="0" fontId="28" fillId="0" borderId="57" xfId="0" applyNumberFormat="1" applyFont="1" applyBorder="1" applyAlignment="1">
      <alignment horizontal="center" vertical="center" wrapText="1"/>
    </xf>
    <xf numFmtId="0" fontId="27" fillId="6" borderId="58" xfId="0" applyFont="1" applyFill="1" applyBorder="1" applyAlignment="1">
      <alignment wrapText="1"/>
    </xf>
    <xf numFmtId="0" fontId="27" fillId="0" borderId="60" xfId="0" applyFont="1" applyBorder="1" applyAlignment="1">
      <alignment wrapText="1"/>
    </xf>
    <xf numFmtId="0" fontId="28" fillId="0" borderId="31" xfId="0" applyFont="1" applyBorder="1" applyAlignment="1">
      <alignment wrapText="1"/>
    </xf>
    <xf numFmtId="0" fontId="28" fillId="0" borderId="3" xfId="0" applyNumberFormat="1" applyFont="1" applyBorder="1" applyAlignment="1">
      <alignment horizontal="center" vertical="center" wrapText="1"/>
    </xf>
    <xf numFmtId="0" fontId="28" fillId="0" borderId="25" xfId="0" applyNumberFormat="1" applyFont="1" applyBorder="1" applyAlignment="1">
      <alignment horizontal="center" vertical="center" wrapText="1"/>
    </xf>
    <xf numFmtId="0" fontId="28" fillId="0" borderId="111" xfId="0" applyNumberFormat="1" applyFont="1" applyBorder="1" applyAlignment="1">
      <alignment horizontal="center" vertical="center" wrapText="1"/>
    </xf>
    <xf numFmtId="3" fontId="13" fillId="16" borderId="52" xfId="1" applyNumberFormat="1" applyFont="1" applyFill="1" applyBorder="1" applyAlignment="1">
      <alignment horizontal="center" vertical="center" wrapText="1"/>
    </xf>
    <xf numFmtId="3" fontId="13" fillId="16" borderId="63" xfId="1" applyNumberFormat="1" applyFont="1" applyFill="1" applyBorder="1" applyAlignment="1">
      <alignment horizontal="center" vertical="center" wrapText="1"/>
    </xf>
    <xf numFmtId="0" fontId="22" fillId="16" borderId="72" xfId="1" applyFont="1" applyFill="1" applyBorder="1" applyAlignment="1">
      <alignment horizontal="center" vertical="center" wrapText="1"/>
    </xf>
    <xf numFmtId="0" fontId="22" fillId="16" borderId="167" xfId="1" applyFont="1" applyFill="1" applyBorder="1" applyAlignment="1">
      <alignment horizontal="center" vertical="center" wrapText="1"/>
    </xf>
    <xf numFmtId="0" fontId="23" fillId="17" borderId="191" xfId="5" applyFont="1" applyFill="1" applyBorder="1" applyAlignment="1">
      <alignment horizontal="center" vertical="center" wrapText="1"/>
    </xf>
    <xf numFmtId="0" fontId="13" fillId="16" borderId="192" xfId="2" applyFont="1" applyFill="1" applyBorder="1" applyAlignment="1">
      <alignment horizontal="center" vertical="center" wrapText="1"/>
    </xf>
    <xf numFmtId="0" fontId="13" fillId="16" borderId="193" xfId="2" applyFont="1" applyFill="1" applyBorder="1" applyAlignment="1">
      <alignment horizontal="center" vertical="center" wrapText="1"/>
    </xf>
    <xf numFmtId="0" fontId="13" fillId="16" borderId="194" xfId="2" applyFont="1" applyFill="1" applyBorder="1" applyAlignment="1">
      <alignment horizontal="center" vertical="center" wrapText="1"/>
    </xf>
    <xf numFmtId="0" fontId="13" fillId="16" borderId="195" xfId="2" applyFont="1" applyFill="1" applyBorder="1" applyAlignment="1">
      <alignment horizontal="center" vertical="center" wrapText="1"/>
    </xf>
    <xf numFmtId="0" fontId="24" fillId="3" borderId="145" xfId="6" applyFont="1" applyFill="1" applyBorder="1" applyAlignment="1">
      <alignment horizontal="center" vertical="center" wrapText="1"/>
    </xf>
    <xf numFmtId="0" fontId="14" fillId="3" borderId="196" xfId="2" applyFont="1" applyFill="1" applyBorder="1" applyAlignment="1">
      <alignment horizontal="center" vertical="center" wrapText="1"/>
    </xf>
    <xf numFmtId="0" fontId="24" fillId="0" borderId="145" xfId="6" applyFont="1" applyFill="1" applyBorder="1" applyAlignment="1">
      <alignment horizontal="center" vertical="center" wrapText="1"/>
    </xf>
    <xf numFmtId="0" fontId="14" fillId="0" borderId="196" xfId="2" applyFont="1" applyFill="1" applyBorder="1" applyAlignment="1">
      <alignment horizontal="center" vertical="center" wrapText="1"/>
    </xf>
    <xf numFmtId="0" fontId="24" fillId="0" borderId="146" xfId="6" applyFont="1" applyFill="1" applyBorder="1" applyAlignment="1">
      <alignment horizontal="center" vertical="center" wrapText="1"/>
    </xf>
    <xf numFmtId="0" fontId="14" fillId="0" borderId="147" xfId="2" applyFont="1" applyFill="1" applyBorder="1" applyAlignment="1">
      <alignment horizontal="left" vertical="center" wrapText="1"/>
    </xf>
    <xf numFmtId="0" fontId="14" fillId="0" borderId="147" xfId="2" applyFont="1" applyFill="1" applyBorder="1" applyAlignment="1">
      <alignment horizontal="center" vertical="center" wrapText="1"/>
    </xf>
    <xf numFmtId="0" fontId="14" fillId="0" borderId="197" xfId="2" applyFont="1" applyFill="1" applyBorder="1" applyAlignment="1">
      <alignment horizontal="center" vertical="center" wrapText="1"/>
    </xf>
    <xf numFmtId="0" fontId="13" fillId="16" borderId="53" xfId="2" applyFont="1" applyFill="1" applyBorder="1" applyAlignment="1">
      <alignment horizontal="center" vertical="center" wrapText="1"/>
    </xf>
    <xf numFmtId="0" fontId="13" fillId="16" borderId="99" xfId="2" applyFont="1" applyFill="1" applyBorder="1" applyAlignment="1">
      <alignment horizontal="center" vertical="center" wrapText="1"/>
    </xf>
    <xf numFmtId="0" fontId="13" fillId="16" borderId="52" xfId="2" applyFont="1" applyFill="1" applyBorder="1" applyAlignment="1">
      <alignment horizontal="center" vertical="center" wrapText="1"/>
    </xf>
    <xf numFmtId="0" fontId="13" fillId="16" borderId="63" xfId="2" applyFont="1" applyFill="1" applyBorder="1" applyAlignment="1">
      <alignment horizontal="center" vertical="center" wrapText="1"/>
    </xf>
    <xf numFmtId="0" fontId="24" fillId="3" borderId="149" xfId="6" applyFont="1" applyFill="1" applyBorder="1" applyAlignment="1">
      <alignment horizontal="center" vertical="center" wrapText="1"/>
    </xf>
    <xf numFmtId="0" fontId="14" fillId="3" borderId="150" xfId="2" applyFont="1" applyFill="1" applyBorder="1" applyAlignment="1">
      <alignment horizontal="left" vertical="center" wrapText="1"/>
    </xf>
    <xf numFmtId="0" fontId="14" fillId="3" borderId="150" xfId="2" applyFont="1" applyFill="1" applyBorder="1" applyAlignment="1">
      <alignment horizontal="center" vertical="center" wrapText="1"/>
    </xf>
    <xf numFmtId="0" fontId="14" fillId="3" borderId="198" xfId="2" applyFont="1" applyFill="1" applyBorder="1" applyAlignment="1">
      <alignment horizontal="center" vertical="center" wrapText="1"/>
    </xf>
    <xf numFmtId="49" fontId="27" fillId="6" borderId="58" xfId="0" applyNumberFormat="1" applyFont="1" applyFill="1" applyBorder="1" applyAlignment="1">
      <alignment horizontal="left" wrapText="1"/>
    </xf>
    <xf numFmtId="0" fontId="27" fillId="0" borderId="58" xfId="0" applyFont="1" applyBorder="1" applyAlignment="1">
      <alignment horizontal="left" wrapText="1"/>
    </xf>
    <xf numFmtId="2" fontId="29" fillId="0" borderId="59" xfId="0" applyNumberFormat="1" applyFont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left" wrapText="1"/>
    </xf>
    <xf numFmtId="0" fontId="27" fillId="0" borderId="199" xfId="0" applyFont="1" applyBorder="1" applyAlignment="1">
      <alignment horizontal="left" wrapText="1"/>
    </xf>
    <xf numFmtId="0" fontId="27" fillId="6" borderId="199" xfId="0" applyFont="1" applyFill="1" applyBorder="1" applyAlignment="1">
      <alignment horizontal="left" wrapText="1"/>
    </xf>
    <xf numFmtId="0" fontId="27" fillId="0" borderId="65" xfId="0" applyFont="1" applyBorder="1" applyAlignment="1">
      <alignment horizontal="left" wrapText="1"/>
    </xf>
    <xf numFmtId="0" fontId="27" fillId="6" borderId="65" xfId="0" applyFont="1" applyFill="1" applyBorder="1" applyAlignment="1">
      <alignment horizontal="left" wrapText="1"/>
    </xf>
    <xf numFmtId="0" fontId="27" fillId="0" borderId="200" xfId="0" applyFont="1" applyBorder="1" applyAlignment="1">
      <alignment horizontal="left" wrapText="1"/>
    </xf>
    <xf numFmtId="0" fontId="27" fillId="6" borderId="201" xfId="0" applyFont="1" applyFill="1" applyBorder="1" applyAlignment="1">
      <alignment horizontal="left" wrapText="1"/>
    </xf>
    <xf numFmtId="2" fontId="29" fillId="3" borderId="59" xfId="0" applyNumberFormat="1" applyFont="1" applyFill="1" applyBorder="1" applyAlignment="1">
      <alignment horizontal="center" vertical="center" wrapText="1"/>
    </xf>
    <xf numFmtId="2" fontId="29" fillId="19" borderId="59" xfId="0" applyNumberFormat="1" applyFont="1" applyFill="1" applyBorder="1" applyAlignment="1">
      <alignment horizontal="center" vertical="center" wrapText="1"/>
    </xf>
    <xf numFmtId="0" fontId="27" fillId="6" borderId="202" xfId="0" applyFont="1" applyFill="1" applyBorder="1" applyAlignment="1">
      <alignment horizontal="left" wrapText="1"/>
    </xf>
    <xf numFmtId="0" fontId="27" fillId="0" borderId="56" xfId="0" applyFont="1" applyBorder="1" applyAlignment="1">
      <alignment horizontal="left" wrapText="1"/>
    </xf>
    <xf numFmtId="0" fontId="27" fillId="6" borderId="203" xfId="0" applyFont="1" applyFill="1" applyBorder="1" applyAlignment="1">
      <alignment horizontal="left" wrapText="1"/>
    </xf>
    <xf numFmtId="0" fontId="27" fillId="6" borderId="204" xfId="0" applyFont="1" applyFill="1" applyBorder="1" applyAlignment="1">
      <alignment horizontal="left" wrapText="1"/>
    </xf>
    <xf numFmtId="0" fontId="27" fillId="0" borderId="202" xfId="0" applyFont="1" applyBorder="1" applyAlignment="1">
      <alignment horizontal="left" wrapText="1"/>
    </xf>
    <xf numFmtId="0" fontId="27" fillId="0" borderId="203" xfId="0" applyFont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27" fillId="0" borderId="204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NumberFormat="1" applyFont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26" fillId="16" borderId="52" xfId="4" applyFont="1" applyFill="1" applyBorder="1" applyAlignment="1">
      <alignment horizontal="center" vertical="center"/>
    </xf>
    <xf numFmtId="4" fontId="26" fillId="16" borderId="53" xfId="4" applyNumberFormat="1" applyFont="1" applyFill="1" applyBorder="1" applyAlignment="1">
      <alignment horizontal="center" vertical="center"/>
    </xf>
    <xf numFmtId="2" fontId="26" fillId="16" borderId="99" xfId="4" applyNumberFormat="1" applyFont="1" applyFill="1" applyBorder="1" applyAlignment="1">
      <alignment horizontal="center" vertical="center"/>
    </xf>
    <xf numFmtId="2" fontId="26" fillId="16" borderId="63" xfId="4" applyNumberFormat="1" applyFont="1" applyFill="1" applyBorder="1" applyAlignment="1">
      <alignment horizontal="center" vertical="center"/>
    </xf>
    <xf numFmtId="0" fontId="40" fillId="6" borderId="58" xfId="0" applyFont="1" applyFill="1" applyBorder="1" applyAlignment="1">
      <alignment horizontal="left" wrapText="1"/>
    </xf>
    <xf numFmtId="2" fontId="28" fillId="6" borderId="59" xfId="0" applyNumberFormat="1" applyFont="1" applyFill="1" applyBorder="1" applyAlignment="1">
      <alignment horizontal="center" vertical="center"/>
    </xf>
    <xf numFmtId="0" fontId="40" fillId="0" borderId="58" xfId="0" applyFont="1" applyBorder="1" applyAlignment="1">
      <alignment horizontal="left" wrapText="1"/>
    </xf>
    <xf numFmtId="2" fontId="28" fillId="0" borderId="59" xfId="0" applyNumberFormat="1" applyFont="1" applyFill="1" applyBorder="1" applyAlignment="1">
      <alignment horizontal="center" vertical="center"/>
    </xf>
    <xf numFmtId="0" fontId="40" fillId="0" borderId="60" xfId="0" applyFont="1" applyBorder="1" applyAlignment="1">
      <alignment horizontal="left" wrapText="1"/>
    </xf>
    <xf numFmtId="2" fontId="28" fillId="0" borderId="61" xfId="0" applyNumberFormat="1" applyFont="1" applyFill="1" applyBorder="1" applyAlignment="1">
      <alignment horizontal="center" vertical="center"/>
    </xf>
    <xf numFmtId="3" fontId="6" fillId="2" borderId="0" xfId="1" applyNumberFormat="1" applyFont="1" applyFill="1"/>
    <xf numFmtId="3" fontId="14" fillId="0" borderId="0" xfId="4" applyNumberFormat="1" applyFont="1"/>
    <xf numFmtId="0" fontId="9" fillId="0" borderId="124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3" fillId="4" borderId="59" xfId="1" applyFont="1" applyFill="1" applyBorder="1" applyAlignment="1">
      <alignment horizontal="left" vertical="center" wrapText="1"/>
    </xf>
    <xf numFmtId="0" fontId="9" fillId="0" borderId="76" xfId="6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center" vertical="center"/>
    </xf>
    <xf numFmtId="0" fontId="13" fillId="16" borderId="51" xfId="1" applyFont="1" applyFill="1" applyBorder="1" applyAlignment="1">
      <alignment horizontal="center" vertical="center"/>
    </xf>
    <xf numFmtId="0" fontId="5" fillId="16" borderId="55" xfId="0" applyFont="1" applyFill="1" applyBorder="1"/>
    <xf numFmtId="4" fontId="10" fillId="0" borderId="0" xfId="4" applyNumberFormat="1" applyFont="1" applyAlignment="1">
      <alignment horizontal="right" vertical="center" wrapText="1"/>
    </xf>
    <xf numFmtId="0" fontId="5" fillId="16" borderId="53" xfId="0" applyFont="1" applyFill="1" applyBorder="1"/>
    <xf numFmtId="4" fontId="16" fillId="0" borderId="0" xfId="1" applyNumberFormat="1" applyFont="1" applyAlignment="1">
      <alignment horizontal="right" vertical="center" wrapText="1"/>
    </xf>
    <xf numFmtId="49" fontId="13" fillId="16" borderId="64" xfId="1" applyNumberFormat="1" applyFont="1" applyFill="1" applyBorder="1" applyAlignment="1">
      <alignment horizontal="center" vertical="center" wrapText="1"/>
    </xf>
    <xf numFmtId="49" fontId="13" fillId="16" borderId="86" xfId="1" applyNumberFormat="1" applyFont="1" applyFill="1" applyBorder="1" applyAlignment="1">
      <alignment horizontal="center" vertical="center" wrapText="1"/>
    </xf>
    <xf numFmtId="0" fontId="13" fillId="16" borderId="71" xfId="1" applyFont="1" applyFill="1" applyBorder="1" applyAlignment="1">
      <alignment horizontal="center" vertical="center" wrapText="1"/>
    </xf>
    <xf numFmtId="0" fontId="13" fillId="16" borderId="87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22" fillId="17" borderId="73" xfId="5" applyFont="1" applyFill="1" applyBorder="1" applyAlignment="1">
      <alignment horizontal="center" vertical="center" wrapText="1"/>
    </xf>
    <xf numFmtId="0" fontId="22" fillId="17" borderId="78" xfId="5" applyFont="1" applyFill="1" applyBorder="1" applyAlignment="1">
      <alignment horizontal="center" vertical="center" wrapText="1"/>
    </xf>
    <xf numFmtId="0" fontId="13" fillId="16" borderId="74" xfId="1" applyFont="1" applyFill="1" applyBorder="1" applyAlignment="1">
      <alignment horizontal="center" vertical="center" wrapText="1"/>
    </xf>
    <xf numFmtId="0" fontId="13" fillId="16" borderId="79" xfId="1" applyFont="1" applyFill="1" applyBorder="1" applyAlignment="1">
      <alignment horizontal="center" vertical="center" wrapText="1"/>
    </xf>
    <xf numFmtId="4" fontId="10" fillId="0" borderId="0" xfId="2" applyNumberFormat="1" applyFont="1" applyAlignment="1">
      <alignment horizontal="right" vertical="center" wrapText="1"/>
    </xf>
    <xf numFmtId="0" fontId="7" fillId="0" borderId="0" xfId="2" applyFont="1" applyBorder="1" applyAlignment="1">
      <alignment horizontal="center" vertical="center" wrapText="1"/>
    </xf>
    <xf numFmtId="0" fontId="22" fillId="16" borderId="51" xfId="1" applyFont="1" applyFill="1" applyBorder="1" applyAlignment="1">
      <alignment horizontal="center" vertical="center" wrapText="1"/>
    </xf>
    <xf numFmtId="0" fontId="22" fillId="16" borderId="55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26" fillId="17" borderId="64" xfId="5" applyFont="1" applyFill="1" applyBorder="1" applyAlignment="1">
      <alignment horizontal="center" vertical="center" wrapText="1"/>
    </xf>
    <xf numFmtId="0" fontId="26" fillId="17" borderId="86" xfId="5" applyFont="1" applyFill="1" applyBorder="1" applyAlignment="1">
      <alignment horizontal="center" vertical="center" wrapText="1"/>
    </xf>
    <xf numFmtId="0" fontId="26" fillId="17" borderId="71" xfId="5" applyFont="1" applyFill="1" applyBorder="1" applyAlignment="1">
      <alignment horizontal="center" vertical="center" wrapText="1"/>
    </xf>
    <xf numFmtId="0" fontId="26" fillId="17" borderId="87" xfId="5" applyFont="1" applyFill="1" applyBorder="1" applyAlignment="1">
      <alignment horizontal="center" vertical="center" wrapText="1"/>
    </xf>
    <xf numFmtId="0" fontId="26" fillId="16" borderId="83" xfId="1" applyFont="1" applyFill="1" applyBorder="1" applyAlignment="1">
      <alignment horizontal="center" vertical="center" wrapText="1"/>
    </xf>
    <xf numFmtId="0" fontId="26" fillId="16" borderId="84" xfId="1" applyFont="1" applyFill="1" applyBorder="1" applyAlignment="1">
      <alignment horizontal="center" vertical="center" wrapText="1"/>
    </xf>
    <xf numFmtId="0" fontId="26" fillId="16" borderId="71" xfId="1" applyNumberFormat="1" applyFont="1" applyFill="1" applyBorder="1" applyAlignment="1">
      <alignment horizontal="center" vertical="center" wrapText="1"/>
    </xf>
    <xf numFmtId="0" fontId="26" fillId="16" borderId="87" xfId="1" applyNumberFormat="1" applyFont="1" applyFill="1" applyBorder="1" applyAlignment="1">
      <alignment horizontal="center" vertical="center" wrapText="1"/>
    </xf>
    <xf numFmtId="0" fontId="26" fillId="16" borderId="71" xfId="1" applyFont="1" applyFill="1" applyBorder="1" applyAlignment="1">
      <alignment horizontal="center" vertical="center" wrapText="1"/>
    </xf>
    <xf numFmtId="0" fontId="26" fillId="16" borderId="87" xfId="1" applyFont="1" applyFill="1" applyBorder="1" applyAlignment="1">
      <alignment horizontal="center" vertical="center" wrapText="1"/>
    </xf>
    <xf numFmtId="4" fontId="26" fillId="16" borderId="71" xfId="1" applyNumberFormat="1" applyFont="1" applyFill="1" applyBorder="1" applyAlignment="1">
      <alignment horizontal="center" vertical="center" wrapText="1"/>
    </xf>
    <xf numFmtId="4" fontId="26" fillId="16" borderId="87" xfId="1" applyNumberFormat="1" applyFont="1" applyFill="1" applyBorder="1" applyAlignment="1">
      <alignment horizontal="center" vertical="center" wrapText="1"/>
    </xf>
    <xf numFmtId="4" fontId="26" fillId="16" borderId="85" xfId="1" applyNumberFormat="1" applyFont="1" applyFill="1" applyBorder="1" applyAlignment="1">
      <alignment horizontal="center" vertical="center" wrapText="1"/>
    </xf>
    <xf numFmtId="4" fontId="26" fillId="16" borderId="82" xfId="1" applyNumberFormat="1" applyFont="1" applyFill="1" applyBorder="1" applyAlignment="1">
      <alignment horizontal="center" vertical="center" wrapText="1"/>
    </xf>
    <xf numFmtId="4" fontId="26" fillId="16" borderId="71" xfId="4" applyNumberFormat="1" applyFont="1" applyFill="1" applyBorder="1" applyAlignment="1">
      <alignment horizontal="center" vertical="center" wrapText="1"/>
    </xf>
    <xf numFmtId="4" fontId="26" fillId="16" borderId="87" xfId="4" applyNumberFormat="1" applyFont="1" applyFill="1" applyBorder="1" applyAlignment="1">
      <alignment horizontal="center" vertical="center" wrapText="1"/>
    </xf>
    <xf numFmtId="4" fontId="26" fillId="16" borderId="85" xfId="4" applyNumberFormat="1" applyFont="1" applyFill="1" applyBorder="1" applyAlignment="1">
      <alignment horizontal="center" vertical="center" wrapText="1"/>
    </xf>
    <xf numFmtId="4" fontId="26" fillId="16" borderId="82" xfId="4" applyNumberFormat="1" applyFont="1" applyFill="1" applyBorder="1" applyAlignment="1">
      <alignment horizontal="center" vertical="center" wrapText="1"/>
    </xf>
    <xf numFmtId="0" fontId="22" fillId="16" borderId="51" xfId="4" applyFont="1" applyFill="1" applyBorder="1" applyAlignment="1">
      <alignment horizontal="center" vertical="center" wrapText="1"/>
    </xf>
    <xf numFmtId="0" fontId="22" fillId="16" borderId="55" xfId="4" applyFont="1" applyFill="1" applyBorder="1" applyAlignment="1">
      <alignment horizontal="center" vertical="center" wrapText="1"/>
    </xf>
    <xf numFmtId="0" fontId="11" fillId="0" borderId="0" xfId="4" applyNumberFormat="1" applyFont="1" applyBorder="1" applyAlignment="1">
      <alignment horizontal="center" vertical="center" wrapText="1"/>
    </xf>
    <xf numFmtId="0" fontId="26" fillId="16" borderId="90" xfId="4" applyFont="1" applyFill="1" applyBorder="1" applyAlignment="1">
      <alignment horizontal="center" vertical="center" wrapText="1"/>
    </xf>
    <xf numFmtId="0" fontId="26" fillId="16" borderId="84" xfId="4" applyFont="1" applyFill="1" applyBorder="1" applyAlignment="1">
      <alignment horizontal="center" vertical="center" wrapText="1"/>
    </xf>
    <xf numFmtId="0" fontId="26" fillId="16" borderId="71" xfId="4" applyFont="1" applyFill="1" applyBorder="1" applyAlignment="1">
      <alignment horizontal="center" vertical="center" wrapText="1"/>
    </xf>
    <xf numFmtId="0" fontId="26" fillId="16" borderId="87" xfId="4" applyFont="1" applyFill="1" applyBorder="1" applyAlignment="1">
      <alignment horizontal="center" vertical="center" wrapText="1"/>
    </xf>
    <xf numFmtId="0" fontId="11" fillId="0" borderId="97" xfId="4" applyNumberFormat="1" applyFont="1" applyBorder="1" applyAlignment="1">
      <alignment horizontal="center" vertical="center" wrapText="1"/>
    </xf>
    <xf numFmtId="4" fontId="26" fillId="16" borderId="92" xfId="1" applyNumberFormat="1" applyFont="1" applyFill="1" applyBorder="1" applyAlignment="1">
      <alignment horizontal="center" vertical="center" wrapText="1"/>
    </xf>
    <xf numFmtId="4" fontId="26" fillId="16" borderId="93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vertical="center" wrapText="1"/>
    </xf>
    <xf numFmtId="0" fontId="26" fillId="17" borderId="91" xfId="5" applyFont="1" applyFill="1" applyBorder="1" applyAlignment="1">
      <alignment horizontal="center" vertical="center" wrapText="1"/>
    </xf>
    <xf numFmtId="0" fontId="26" fillId="17" borderId="81" xfId="5" applyFont="1" applyFill="1" applyBorder="1" applyAlignment="1">
      <alignment horizontal="center" vertical="center" wrapText="1"/>
    </xf>
    <xf numFmtId="0" fontId="26" fillId="16" borderId="94" xfId="1" applyFont="1" applyFill="1" applyBorder="1" applyAlignment="1">
      <alignment horizontal="center" vertical="center" wrapText="1"/>
    </xf>
    <xf numFmtId="0" fontId="26" fillId="16" borderId="95" xfId="1" applyFont="1" applyFill="1" applyBorder="1" applyAlignment="1">
      <alignment horizontal="center" vertical="center" wrapText="1"/>
    </xf>
    <xf numFmtId="0" fontId="26" fillId="16" borderId="96" xfId="1" applyFont="1" applyFill="1" applyBorder="1" applyAlignment="1">
      <alignment horizontal="center" vertical="center" wrapText="1"/>
    </xf>
    <xf numFmtId="0" fontId="11" fillId="0" borderId="97" xfId="1" applyNumberFormat="1" applyFont="1" applyBorder="1" applyAlignment="1">
      <alignment horizontal="center" vertical="center" wrapText="1"/>
    </xf>
    <xf numFmtId="4" fontId="23" fillId="16" borderId="71" xfId="4" applyNumberFormat="1" applyFont="1" applyFill="1" applyBorder="1" applyAlignment="1">
      <alignment horizontal="center" vertical="center" wrapText="1"/>
    </xf>
    <xf numFmtId="4" fontId="23" fillId="16" borderId="87" xfId="4" applyNumberFormat="1" applyFont="1" applyFill="1" applyBorder="1" applyAlignment="1">
      <alignment horizontal="center" vertical="center" wrapText="1"/>
    </xf>
    <xf numFmtId="4" fontId="23" fillId="16" borderId="85" xfId="4" applyNumberFormat="1" applyFont="1" applyFill="1" applyBorder="1" applyAlignment="1">
      <alignment horizontal="center" vertical="center" wrapText="1"/>
    </xf>
    <xf numFmtId="4" fontId="23" fillId="16" borderId="82" xfId="4" applyNumberFormat="1" applyFont="1" applyFill="1" applyBorder="1" applyAlignment="1">
      <alignment horizontal="center" vertical="center" wrapText="1"/>
    </xf>
    <xf numFmtId="0" fontId="23" fillId="17" borderId="64" xfId="5" applyFont="1" applyFill="1" applyBorder="1" applyAlignment="1">
      <alignment horizontal="center" vertical="center" wrapText="1"/>
    </xf>
    <xf numFmtId="0" fontId="23" fillId="17" borderId="86" xfId="5" applyFont="1" applyFill="1" applyBorder="1" applyAlignment="1">
      <alignment horizontal="center" vertical="center" wrapText="1"/>
    </xf>
    <xf numFmtId="0" fontId="23" fillId="17" borderId="71" xfId="5" applyFont="1" applyFill="1" applyBorder="1" applyAlignment="1">
      <alignment horizontal="center" vertical="center" wrapText="1"/>
    </xf>
    <xf numFmtId="0" fontId="23" fillId="17" borderId="87" xfId="5" applyFont="1" applyFill="1" applyBorder="1" applyAlignment="1">
      <alignment horizontal="center" vertical="center" wrapText="1"/>
    </xf>
    <xf numFmtId="0" fontId="23" fillId="16" borderId="94" xfId="4" applyFont="1" applyFill="1" applyBorder="1" applyAlignment="1">
      <alignment horizontal="center" vertical="center" wrapText="1"/>
    </xf>
    <xf numFmtId="0" fontId="23" fillId="16" borderId="95" xfId="4" applyFont="1" applyFill="1" applyBorder="1" applyAlignment="1">
      <alignment horizontal="center" vertical="center" wrapText="1"/>
    </xf>
    <xf numFmtId="0" fontId="23" fillId="16" borderId="96" xfId="4" applyFont="1" applyFill="1" applyBorder="1" applyAlignment="1">
      <alignment horizontal="center" vertical="center" wrapText="1"/>
    </xf>
    <xf numFmtId="0" fontId="23" fillId="16" borderId="92" xfId="4" applyFont="1" applyFill="1" applyBorder="1" applyAlignment="1">
      <alignment horizontal="center" vertical="center" wrapText="1"/>
    </xf>
    <xf numFmtId="0" fontId="23" fillId="16" borderId="93" xfId="4" applyFont="1" applyFill="1" applyBorder="1" applyAlignment="1">
      <alignment horizontal="center" vertical="center" wrapText="1"/>
    </xf>
    <xf numFmtId="0" fontId="23" fillId="16" borderId="71" xfId="4" applyFont="1" applyFill="1" applyBorder="1" applyAlignment="1">
      <alignment horizontal="center" vertical="center" wrapText="1"/>
    </xf>
    <xf numFmtId="0" fontId="23" fillId="16" borderId="87" xfId="4" applyFont="1" applyFill="1" applyBorder="1" applyAlignment="1">
      <alignment horizontal="center" vertical="center" wrapText="1"/>
    </xf>
    <xf numFmtId="0" fontId="26" fillId="17" borderId="134" xfId="5" applyFont="1" applyFill="1" applyBorder="1" applyAlignment="1">
      <alignment horizontal="center" vertical="center" wrapText="1"/>
    </xf>
    <xf numFmtId="0" fontId="26" fillId="17" borderId="135" xfId="5" applyFont="1" applyFill="1" applyBorder="1" applyAlignment="1">
      <alignment horizontal="center" vertical="center" wrapText="1"/>
    </xf>
    <xf numFmtId="0" fontId="3" fillId="0" borderId="129" xfId="1" applyFont="1" applyFill="1" applyBorder="1" applyAlignment="1">
      <alignment horizontal="center" vertical="center" wrapText="1"/>
    </xf>
    <xf numFmtId="0" fontId="3" fillId="0" borderId="130" xfId="1" applyFont="1" applyFill="1" applyBorder="1" applyAlignment="1">
      <alignment horizontal="center" vertical="center" wrapText="1"/>
    </xf>
    <xf numFmtId="0" fontId="54" fillId="16" borderId="51" xfId="1" applyFont="1" applyFill="1" applyBorder="1" applyAlignment="1">
      <alignment horizontal="center" vertical="center" wrapText="1"/>
    </xf>
    <xf numFmtId="0" fontId="54" fillId="16" borderId="53" xfId="1" applyFont="1" applyFill="1" applyBorder="1" applyAlignment="1">
      <alignment horizontal="center" vertical="center" wrapText="1"/>
    </xf>
    <xf numFmtId="0" fontId="54" fillId="17" borderId="91" xfId="5" applyFont="1" applyFill="1" applyBorder="1" applyAlignment="1">
      <alignment horizontal="center" vertical="center" wrapText="1"/>
    </xf>
    <xf numFmtId="0" fontId="54" fillId="17" borderId="81" xfId="5" applyFont="1" applyFill="1" applyBorder="1" applyAlignment="1">
      <alignment horizontal="center" vertical="center" wrapText="1"/>
    </xf>
    <xf numFmtId="0" fontId="54" fillId="16" borderId="115" xfId="1" applyFont="1" applyFill="1" applyBorder="1" applyAlignment="1">
      <alignment horizontal="center" vertical="center" wrapText="1"/>
    </xf>
    <xf numFmtId="0" fontId="54" fillId="16" borderId="116" xfId="1" applyFont="1" applyFill="1" applyBorder="1" applyAlignment="1">
      <alignment horizontal="center" vertical="center" wrapText="1"/>
    </xf>
    <xf numFmtId="0" fontId="54" fillId="16" borderId="96" xfId="1" applyFont="1" applyFill="1" applyBorder="1" applyAlignment="1">
      <alignment horizontal="center" vertical="center"/>
    </xf>
    <xf numFmtId="0" fontId="54" fillId="16" borderId="95" xfId="1" applyFont="1" applyFill="1" applyBorder="1" applyAlignment="1">
      <alignment horizontal="center" vertical="center"/>
    </xf>
    <xf numFmtId="0" fontId="54" fillId="16" borderId="94" xfId="1" applyFont="1" applyFill="1" applyBorder="1" applyAlignment="1">
      <alignment horizontal="center" vertical="center"/>
    </xf>
    <xf numFmtId="0" fontId="54" fillId="16" borderId="114" xfId="1" applyFont="1" applyFill="1" applyBorder="1" applyAlignment="1">
      <alignment horizontal="center" vertical="center"/>
    </xf>
    <xf numFmtId="0" fontId="54" fillId="16" borderId="131" xfId="1" applyFont="1" applyFill="1" applyBorder="1" applyAlignment="1">
      <alignment horizontal="center" vertical="center"/>
    </xf>
    <xf numFmtId="0" fontId="26" fillId="16" borderId="51" xfId="4" applyFont="1" applyFill="1" applyBorder="1" applyAlignment="1">
      <alignment horizontal="center" vertical="center"/>
    </xf>
    <xf numFmtId="0" fontId="26" fillId="16" borderId="55" xfId="4" applyFont="1" applyFill="1" applyBorder="1" applyAlignment="1">
      <alignment horizontal="center" vertical="center"/>
    </xf>
    <xf numFmtId="4" fontId="10" fillId="0" borderId="0" xfId="4" applyNumberFormat="1" applyFont="1" applyAlignment="1">
      <alignment horizontal="right" vertical="center"/>
    </xf>
    <xf numFmtId="0" fontId="62" fillId="0" borderId="0" xfId="4" applyNumberFormat="1" applyFont="1" applyBorder="1" applyAlignment="1">
      <alignment horizontal="center" vertical="center"/>
    </xf>
    <xf numFmtId="0" fontId="26" fillId="17" borderId="64" xfId="5" applyFont="1" applyFill="1" applyBorder="1" applyAlignment="1">
      <alignment horizontal="center" vertical="center"/>
    </xf>
    <xf numFmtId="0" fontId="26" fillId="17" borderId="86" xfId="5" applyFont="1" applyFill="1" applyBorder="1" applyAlignment="1">
      <alignment horizontal="center" vertical="center"/>
    </xf>
    <xf numFmtId="0" fontId="26" fillId="17" borderId="71" xfId="5" applyFont="1" applyFill="1" applyBorder="1" applyAlignment="1">
      <alignment horizontal="center" vertical="center"/>
    </xf>
    <xf numFmtId="0" fontId="26" fillId="17" borderId="87" xfId="5" applyFont="1" applyFill="1" applyBorder="1" applyAlignment="1">
      <alignment horizontal="center" vertical="center"/>
    </xf>
    <xf numFmtId="0" fontId="26" fillId="16" borderId="94" xfId="4" applyFont="1" applyFill="1" applyBorder="1" applyAlignment="1">
      <alignment horizontal="center" vertical="center"/>
    </xf>
    <xf numFmtId="0" fontId="26" fillId="16" borderId="95" xfId="4" applyFont="1" applyFill="1" applyBorder="1" applyAlignment="1">
      <alignment horizontal="center" vertical="center"/>
    </xf>
    <xf numFmtId="0" fontId="13" fillId="16" borderId="100" xfId="10" applyFont="1" applyFill="1" applyBorder="1" applyAlignment="1">
      <alignment horizontal="center" vertical="center" wrapText="1"/>
    </xf>
    <xf numFmtId="0" fontId="5" fillId="16" borderId="107" xfId="0" applyFont="1" applyFill="1" applyBorder="1" applyAlignment="1">
      <alignment wrapText="1"/>
    </xf>
    <xf numFmtId="4" fontId="10" fillId="0" borderId="0" xfId="9" applyNumberFormat="1" applyFont="1" applyAlignment="1">
      <alignment horizontal="right" vertical="center" wrapText="1"/>
    </xf>
    <xf numFmtId="0" fontId="11" fillId="0" borderId="0" xfId="9" applyNumberFormat="1" applyFont="1" applyBorder="1" applyAlignment="1">
      <alignment horizontal="center" vertical="center" wrapText="1"/>
    </xf>
    <xf numFmtId="0" fontId="23" fillId="17" borderId="73" xfId="5" applyFont="1" applyFill="1" applyBorder="1" applyAlignment="1">
      <alignment horizontal="center" vertical="center" wrapText="1"/>
    </xf>
    <xf numFmtId="0" fontId="23" fillId="17" borderId="78" xfId="5" applyFont="1" applyFill="1" applyBorder="1" applyAlignment="1">
      <alignment horizontal="center" vertical="center" wrapText="1"/>
    </xf>
    <xf numFmtId="0" fontId="23" fillId="17" borderId="74" xfId="5" applyFont="1" applyFill="1" applyBorder="1" applyAlignment="1">
      <alignment horizontal="center" vertical="center" wrapText="1"/>
    </xf>
    <xf numFmtId="0" fontId="23" fillId="17" borderId="79" xfId="5" applyFont="1" applyFill="1" applyBorder="1" applyAlignment="1">
      <alignment horizontal="center" vertical="center" wrapText="1"/>
    </xf>
    <xf numFmtId="10" fontId="3" fillId="0" borderId="59" xfId="11" applyNumberFormat="1" applyFont="1" applyFill="1" applyBorder="1" applyAlignment="1">
      <alignment horizontal="center" vertical="center" wrapText="1"/>
    </xf>
    <xf numFmtId="0" fontId="3" fillId="0" borderId="127" xfId="1" applyFont="1" applyFill="1" applyBorder="1" applyAlignment="1">
      <alignment horizontal="center" vertical="center" wrapText="1"/>
    </xf>
    <xf numFmtId="0" fontId="3" fillId="0" borderId="110" xfId="1" applyFont="1" applyFill="1" applyBorder="1" applyAlignment="1">
      <alignment horizontal="center" vertical="center" wrapText="1"/>
    </xf>
    <xf numFmtId="0" fontId="26" fillId="16" borderId="51" xfId="1" applyFont="1" applyFill="1" applyBorder="1" applyAlignment="1">
      <alignment horizontal="center" vertical="center" wrapText="1"/>
    </xf>
    <xf numFmtId="0" fontId="26" fillId="16" borderId="53" xfId="1" applyFont="1" applyFill="1" applyBorder="1" applyAlignment="1">
      <alignment horizontal="center" vertical="center" wrapText="1"/>
    </xf>
    <xf numFmtId="2" fontId="3" fillId="0" borderId="59" xfId="1" applyNumberFormat="1" applyFont="1" applyFill="1" applyBorder="1" applyAlignment="1">
      <alignment horizontal="center" vertical="center" wrapText="1"/>
    </xf>
    <xf numFmtId="10" fontId="3" fillId="0" borderId="2" xfId="1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6" fillId="16" borderId="115" xfId="1" applyFont="1" applyFill="1" applyBorder="1" applyAlignment="1">
      <alignment horizontal="center" vertical="center" wrapText="1"/>
    </xf>
    <xf numFmtId="0" fontId="26" fillId="16" borderId="116" xfId="1" applyFont="1" applyFill="1" applyBorder="1" applyAlignment="1">
      <alignment horizontal="center" vertical="center" wrapText="1"/>
    </xf>
    <xf numFmtId="0" fontId="26" fillId="16" borderId="117" xfId="1" applyFont="1" applyFill="1" applyBorder="1" applyAlignment="1">
      <alignment horizontal="center" vertical="center" wrapText="1"/>
    </xf>
    <xf numFmtId="0" fontId="26" fillId="16" borderId="106" xfId="1" applyFont="1" applyFill="1" applyBorder="1" applyAlignment="1">
      <alignment horizontal="center" vertical="center" wrapText="1"/>
    </xf>
    <xf numFmtId="0" fontId="26" fillId="16" borderId="114" xfId="1" applyFont="1" applyFill="1" applyBorder="1" applyAlignment="1">
      <alignment horizontal="center" vertical="center" wrapText="1"/>
    </xf>
    <xf numFmtId="0" fontId="26" fillId="16" borderId="91" xfId="1" applyFont="1" applyFill="1" applyBorder="1" applyAlignment="1">
      <alignment horizontal="center" vertical="center" wrapText="1"/>
    </xf>
    <xf numFmtId="0" fontId="26" fillId="16" borderId="81" xfId="1" applyFont="1" applyFill="1" applyBorder="1" applyAlignment="1">
      <alignment horizontal="center" vertical="center" wrapText="1"/>
    </xf>
    <xf numFmtId="0" fontId="26" fillId="16" borderId="102" xfId="1" applyFont="1" applyFill="1" applyBorder="1" applyAlignment="1">
      <alignment horizontal="center" vertical="center" wrapText="1"/>
    </xf>
    <xf numFmtId="0" fontId="26" fillId="16" borderId="97" xfId="1" applyFont="1" applyFill="1" applyBorder="1" applyAlignment="1">
      <alignment horizontal="center" vertical="center" wrapText="1"/>
    </xf>
    <xf numFmtId="0" fontId="26" fillId="16" borderId="112" xfId="1" applyFont="1" applyFill="1" applyBorder="1" applyAlignment="1">
      <alignment horizontal="center" vertical="center" wrapText="1"/>
    </xf>
    <xf numFmtId="0" fontId="26" fillId="16" borderId="108" xfId="1" applyFont="1" applyFill="1" applyBorder="1" applyAlignment="1">
      <alignment horizontal="center" vertical="center" wrapText="1"/>
    </xf>
    <xf numFmtId="0" fontId="26" fillId="16" borderId="74" xfId="1" applyFont="1" applyFill="1" applyBorder="1" applyAlignment="1">
      <alignment horizontal="center" vertical="center" wrapText="1"/>
    </xf>
    <xf numFmtId="0" fontId="26" fillId="16" borderId="79" xfId="1" applyFont="1" applyFill="1" applyBorder="1" applyAlignment="1">
      <alignment horizontal="center" vertical="center" wrapText="1"/>
    </xf>
    <xf numFmtId="0" fontId="26" fillId="16" borderId="85" xfId="1" applyFont="1" applyFill="1" applyBorder="1" applyAlignment="1">
      <alignment horizontal="center" vertical="center" wrapText="1"/>
    </xf>
    <xf numFmtId="0" fontId="26" fillId="16" borderId="82" xfId="1" applyFont="1" applyFill="1" applyBorder="1" applyAlignment="1">
      <alignment horizontal="center" vertical="center" wrapText="1"/>
    </xf>
    <xf numFmtId="0" fontId="26" fillId="16" borderId="103" xfId="1" applyFont="1" applyFill="1" applyBorder="1" applyAlignment="1">
      <alignment horizontal="center" vertical="center" wrapText="1"/>
    </xf>
    <xf numFmtId="0" fontId="26" fillId="16" borderId="119" xfId="1" applyFont="1" applyFill="1" applyBorder="1" applyAlignment="1">
      <alignment horizontal="center" vertical="center" wrapText="1"/>
    </xf>
    <xf numFmtId="0" fontId="26" fillId="16" borderId="104" xfId="1" applyFont="1" applyFill="1" applyBorder="1" applyAlignment="1">
      <alignment horizontal="center" vertical="center" wrapText="1"/>
    </xf>
    <xf numFmtId="0" fontId="26" fillId="16" borderId="16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56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22" fillId="16" borderId="100" xfId="4" applyFont="1" applyFill="1" applyBorder="1" applyAlignment="1">
      <alignment horizontal="center" vertical="center" wrapText="1"/>
    </xf>
    <xf numFmtId="0" fontId="22" fillId="16" borderId="101" xfId="4" applyFont="1" applyFill="1" applyBorder="1" applyAlignment="1">
      <alignment horizontal="center" vertical="center" wrapText="1"/>
    </xf>
    <xf numFmtId="0" fontId="22" fillId="16" borderId="123" xfId="4" applyFont="1" applyFill="1" applyBorder="1" applyAlignment="1">
      <alignment horizontal="center" vertical="center" wrapText="1"/>
    </xf>
    <xf numFmtId="0" fontId="22" fillId="16" borderId="122" xfId="4" applyFont="1" applyFill="1" applyBorder="1" applyAlignment="1">
      <alignment horizontal="center" vertical="center"/>
    </xf>
    <xf numFmtId="0" fontId="22" fillId="16" borderId="123" xfId="4" applyFont="1" applyFill="1" applyBorder="1" applyAlignment="1">
      <alignment horizontal="center" vertical="center"/>
    </xf>
    <xf numFmtId="0" fontId="6" fillId="4" borderId="2" xfId="4" applyFont="1" applyFill="1" applyBorder="1" applyAlignment="1">
      <alignment horizontal="left" vertical="center" wrapText="1"/>
    </xf>
    <xf numFmtId="0" fontId="6" fillId="4" borderId="59" xfId="4" applyFont="1" applyFill="1" applyBorder="1" applyAlignment="1">
      <alignment horizontal="left" vertical="center" wrapText="1"/>
    </xf>
    <xf numFmtId="0" fontId="6" fillId="4" borderId="58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left" vertical="center" wrapText="1"/>
    </xf>
    <xf numFmtId="0" fontId="6" fillId="0" borderId="61" xfId="4" applyFont="1" applyFill="1" applyBorder="1" applyAlignment="1">
      <alignment horizontal="left" vertical="center" wrapText="1"/>
    </xf>
    <xf numFmtId="0" fontId="6" fillId="0" borderId="60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57" xfId="4" applyFont="1" applyFill="1" applyBorder="1" applyAlignment="1">
      <alignment horizontal="left" vertical="center" wrapText="1"/>
    </xf>
    <xf numFmtId="0" fontId="22" fillId="16" borderId="170" xfId="4" applyFont="1" applyFill="1" applyBorder="1" applyAlignment="1">
      <alignment horizontal="center" vertical="center" wrapText="1"/>
    </xf>
    <xf numFmtId="0" fontId="22" fillId="16" borderId="171" xfId="4" applyFont="1" applyFill="1" applyBorder="1" applyAlignment="1">
      <alignment horizontal="center" vertical="center" wrapText="1"/>
    </xf>
    <xf numFmtId="0" fontId="22" fillId="16" borderId="172" xfId="4" applyFont="1" applyFill="1" applyBorder="1" applyAlignment="1">
      <alignment horizontal="center" vertical="center" wrapText="1"/>
    </xf>
    <xf numFmtId="0" fontId="22" fillId="16" borderId="155" xfId="4" applyFont="1" applyFill="1" applyBorder="1" applyAlignment="1">
      <alignment horizontal="center" vertical="center" wrapText="1"/>
    </xf>
    <xf numFmtId="0" fontId="23" fillId="17" borderId="169" xfId="5" applyFont="1" applyFill="1" applyBorder="1" applyAlignment="1">
      <alignment horizontal="center" vertical="center" wrapText="1"/>
    </xf>
    <xf numFmtId="0" fontId="23" fillId="17" borderId="173" xfId="5" applyFont="1" applyFill="1" applyBorder="1" applyAlignment="1">
      <alignment horizontal="center" vertical="center" wrapText="1"/>
    </xf>
    <xf numFmtId="0" fontId="22" fillId="16" borderId="102" xfId="4" applyFont="1" applyFill="1" applyBorder="1" applyAlignment="1">
      <alignment horizontal="center" vertical="center" wrapText="1"/>
    </xf>
    <xf numFmtId="0" fontId="22" fillId="16" borderId="97" xfId="4" applyFont="1" applyFill="1" applyBorder="1" applyAlignment="1">
      <alignment horizontal="center" vertical="center" wrapText="1"/>
    </xf>
    <xf numFmtId="0" fontId="13" fillId="16" borderId="174" xfId="4" applyFont="1" applyFill="1" applyBorder="1" applyAlignment="1">
      <alignment horizontal="center" vertical="center" wrapText="1"/>
    </xf>
    <xf numFmtId="0" fontId="13" fillId="16" borderId="175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14" fillId="0" borderId="76" xfId="4" applyFont="1" applyFill="1" applyBorder="1" applyAlignment="1">
      <alignment horizontal="left" vertical="center" wrapText="1"/>
    </xf>
    <xf numFmtId="0" fontId="14" fillId="0" borderId="77" xfId="4" applyFont="1" applyFill="1" applyBorder="1" applyAlignment="1">
      <alignment horizontal="left" vertical="center" wrapText="1"/>
    </xf>
    <xf numFmtId="0" fontId="60" fillId="0" borderId="75" xfId="4" applyFont="1" applyFill="1" applyBorder="1" applyAlignment="1">
      <alignment horizontal="center" vertical="center" wrapText="1"/>
    </xf>
    <xf numFmtId="0" fontId="60" fillId="0" borderId="76" xfId="4" applyFont="1" applyFill="1" applyBorder="1" applyAlignment="1">
      <alignment horizontal="center" vertical="center" wrapText="1"/>
    </xf>
    <xf numFmtId="0" fontId="13" fillId="16" borderId="158" xfId="4" applyFont="1" applyFill="1" applyBorder="1" applyAlignment="1">
      <alignment horizontal="center" vertical="center" wrapText="1"/>
    </xf>
    <xf numFmtId="0" fontId="13" fillId="16" borderId="97" xfId="4" applyFont="1" applyFill="1" applyBorder="1" applyAlignment="1">
      <alignment horizontal="center" vertical="center" wrapText="1"/>
    </xf>
    <xf numFmtId="0" fontId="13" fillId="16" borderId="165" xfId="4" applyFont="1" applyFill="1" applyBorder="1" applyAlignment="1">
      <alignment horizontal="center" vertical="center"/>
    </xf>
    <xf numFmtId="0" fontId="13" fillId="16" borderId="166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 wrapText="1"/>
    </xf>
    <xf numFmtId="0" fontId="14" fillId="0" borderId="2" xfId="4" applyFont="1" applyFill="1" applyBorder="1" applyAlignment="1">
      <alignment horizontal="left" vertical="center"/>
    </xf>
    <xf numFmtId="0" fontId="14" fillId="0" borderId="59" xfId="4" applyFont="1" applyFill="1" applyBorder="1" applyAlignment="1">
      <alignment horizontal="left" vertical="center"/>
    </xf>
    <xf numFmtId="0" fontId="46" fillId="0" borderId="0" xfId="4" applyFont="1" applyFill="1" applyBorder="1" applyAlignment="1">
      <alignment horizontal="center" vertical="center"/>
    </xf>
    <xf numFmtId="0" fontId="60" fillId="0" borderId="1" xfId="4" applyFont="1" applyFill="1" applyBorder="1" applyAlignment="1">
      <alignment horizontal="center" vertical="center"/>
    </xf>
    <xf numFmtId="0" fontId="60" fillId="0" borderId="2" xfId="4" applyFont="1" applyFill="1" applyBorder="1" applyAlignment="1">
      <alignment horizontal="center" vertical="center"/>
    </xf>
    <xf numFmtId="0" fontId="14" fillId="21" borderId="100" xfId="4" applyFont="1" applyFill="1" applyBorder="1" applyAlignment="1">
      <alignment horizontal="left" vertical="center" wrapText="1"/>
    </xf>
    <xf numFmtId="0" fontId="14" fillId="21" borderId="101" xfId="4" applyFont="1" applyFill="1" applyBorder="1" applyAlignment="1">
      <alignment horizontal="left" vertical="center" wrapText="1"/>
    </xf>
    <xf numFmtId="0" fontId="14" fillId="21" borderId="126" xfId="4" applyFont="1" applyFill="1" applyBorder="1" applyAlignment="1">
      <alignment horizontal="left" vertical="center" wrapText="1"/>
    </xf>
    <xf numFmtId="0" fontId="14" fillId="0" borderId="105" xfId="4" applyFont="1" applyFill="1" applyBorder="1" applyAlignment="1">
      <alignment horizontal="left" vertical="center" wrapText="1"/>
    </xf>
    <xf numFmtId="0" fontId="14" fillId="0" borderId="101" xfId="4" applyFont="1" applyFill="1" applyBorder="1" applyAlignment="1">
      <alignment horizontal="left" vertical="center" wrapText="1"/>
    </xf>
    <xf numFmtId="0" fontId="14" fillId="0" borderId="107" xfId="4" applyFont="1" applyFill="1" applyBorder="1" applyAlignment="1">
      <alignment horizontal="left" vertical="center" wrapText="1"/>
    </xf>
    <xf numFmtId="3" fontId="59" fillId="4" borderId="100" xfId="4" applyNumberFormat="1" applyFont="1" applyFill="1" applyBorder="1" applyAlignment="1">
      <alignment horizontal="center" vertical="center" wrapText="1"/>
    </xf>
    <xf numFmtId="3" fontId="59" fillId="4" borderId="101" xfId="4" applyNumberFormat="1" applyFont="1" applyFill="1" applyBorder="1" applyAlignment="1">
      <alignment horizontal="center" vertical="center" wrapText="1"/>
    </xf>
    <xf numFmtId="3" fontId="59" fillId="4" borderId="126" xfId="4" applyNumberFormat="1" applyFont="1" applyFill="1" applyBorder="1" applyAlignment="1">
      <alignment horizontal="center" vertical="center" wrapText="1"/>
    </xf>
    <xf numFmtId="164" fontId="59" fillId="0" borderId="100" xfId="4" applyNumberFormat="1" applyFont="1" applyFill="1" applyBorder="1" applyAlignment="1">
      <alignment horizontal="center" vertical="center" wrapText="1"/>
    </xf>
    <xf numFmtId="164" fontId="59" fillId="0" borderId="101" xfId="4" applyNumberFormat="1" applyFont="1" applyFill="1" applyBorder="1" applyAlignment="1">
      <alignment horizontal="center" vertical="center" wrapText="1"/>
    </xf>
    <xf numFmtId="164" fontId="59" fillId="0" borderId="126" xfId="4" applyNumberFormat="1" applyFont="1" applyFill="1" applyBorder="1" applyAlignment="1">
      <alignment horizontal="center" vertical="center" wrapText="1"/>
    </xf>
    <xf numFmtId="0" fontId="59" fillId="4" borderId="100" xfId="4" applyFont="1" applyFill="1" applyBorder="1" applyAlignment="1">
      <alignment horizontal="center" vertical="center" wrapText="1"/>
    </xf>
    <xf numFmtId="0" fontId="59" fillId="4" borderId="101" xfId="4" applyFont="1" applyFill="1" applyBorder="1" applyAlignment="1">
      <alignment horizontal="center" vertical="center" wrapText="1"/>
    </xf>
    <xf numFmtId="0" fontId="59" fillId="4" borderId="126" xfId="4" applyFont="1" applyFill="1" applyBorder="1" applyAlignment="1">
      <alignment horizontal="center" vertical="center" wrapText="1"/>
    </xf>
    <xf numFmtId="164" fontId="59" fillId="0" borderId="105" xfId="4" applyNumberFormat="1" applyFont="1" applyFill="1" applyBorder="1" applyAlignment="1">
      <alignment horizontal="center" vertical="center" wrapText="1"/>
    </xf>
    <xf numFmtId="0" fontId="14" fillId="0" borderId="27" xfId="4" applyFont="1" applyFill="1" applyBorder="1" applyAlignment="1">
      <alignment horizontal="left" vertical="center" wrapText="1"/>
    </xf>
    <xf numFmtId="0" fontId="14" fillId="0" borderId="1" xfId="4" applyFont="1" applyFill="1" applyBorder="1" applyAlignment="1">
      <alignment horizontal="left" vertical="center" wrapText="1"/>
    </xf>
    <xf numFmtId="0" fontId="14" fillId="0" borderId="57" xfId="4" applyFont="1" applyFill="1" applyBorder="1" applyAlignment="1">
      <alignment horizontal="left" vertical="center" wrapText="1"/>
    </xf>
    <xf numFmtId="0" fontId="14" fillId="21" borderId="5" xfId="4" applyFont="1" applyFill="1" applyBorder="1" applyAlignment="1">
      <alignment horizontal="left" vertical="center" wrapText="1"/>
    </xf>
    <xf numFmtId="0" fontId="14" fillId="21" borderId="2" xfId="4" applyFont="1" applyFill="1" applyBorder="1" applyAlignment="1">
      <alignment horizontal="left" vertical="center" wrapText="1"/>
    </xf>
    <xf numFmtId="0" fontId="14" fillId="21" borderId="59" xfId="4" applyFont="1" applyFill="1" applyBorder="1" applyAlignment="1">
      <alignment horizontal="left" vertical="center" wrapText="1"/>
    </xf>
    <xf numFmtId="3" fontId="6" fillId="0" borderId="56" xfId="4" applyNumberFormat="1" applyFont="1" applyFill="1" applyBorder="1" applyAlignment="1">
      <alignment horizontal="center"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3" fontId="6" fillId="0" borderId="57" xfId="4" applyNumberFormat="1" applyFont="1" applyFill="1" applyBorder="1" applyAlignment="1">
      <alignment horizontal="center" vertical="center" wrapText="1"/>
    </xf>
    <xf numFmtId="3" fontId="6" fillId="4" borderId="58" xfId="4" applyNumberFormat="1" applyFont="1" applyFill="1" applyBorder="1" applyAlignment="1">
      <alignment horizontal="center" vertical="center" wrapText="1"/>
    </xf>
    <xf numFmtId="3" fontId="6" fillId="4" borderId="2" xfId="4" applyNumberFormat="1" applyFont="1" applyFill="1" applyBorder="1" applyAlignment="1">
      <alignment horizontal="center" vertical="center" wrapText="1"/>
    </xf>
    <xf numFmtId="3" fontId="6" fillId="4" borderId="59" xfId="4" applyNumberFormat="1" applyFont="1" applyFill="1" applyBorder="1" applyAlignment="1">
      <alignment horizontal="center" vertical="center" wrapText="1"/>
    </xf>
    <xf numFmtId="0" fontId="6" fillId="0" borderId="57" xfId="4" applyFont="1" applyFill="1" applyBorder="1" applyAlignment="1">
      <alignment horizontal="center" vertical="center" wrapText="1"/>
    </xf>
    <xf numFmtId="0" fontId="6" fillId="4" borderId="59" xfId="4" applyFont="1" applyFill="1" applyBorder="1" applyAlignment="1">
      <alignment horizontal="center" vertical="center" wrapText="1"/>
    </xf>
    <xf numFmtId="0" fontId="22" fillId="16" borderId="105" xfId="4" applyFont="1" applyFill="1" applyBorder="1" applyAlignment="1">
      <alignment horizontal="center" vertical="center" wrapText="1"/>
    </xf>
    <xf numFmtId="0" fontId="22" fillId="16" borderId="107" xfId="4" applyFont="1" applyFill="1" applyBorder="1" applyAlignment="1">
      <alignment horizontal="center" vertical="center" wrapText="1"/>
    </xf>
    <xf numFmtId="0" fontId="22" fillId="16" borderId="120" xfId="4" applyFont="1" applyFill="1" applyBorder="1" applyAlignment="1">
      <alignment horizontal="center" vertical="center" wrapText="1"/>
    </xf>
    <xf numFmtId="0" fontId="22" fillId="16" borderId="53" xfId="4" applyFont="1" applyFill="1" applyBorder="1" applyAlignment="1">
      <alignment horizontal="center" vertical="center" wrapText="1"/>
    </xf>
    <xf numFmtId="0" fontId="22" fillId="16" borderId="121" xfId="4" applyFont="1" applyFill="1" applyBorder="1" applyAlignment="1">
      <alignment horizontal="center" vertical="center" wrapText="1"/>
    </xf>
    <xf numFmtId="0" fontId="22" fillId="16" borderId="54" xfId="4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7" fillId="0" borderId="0" xfId="4" applyFont="1" applyBorder="1" applyAlignment="1">
      <alignment horizontal="center" vertical="center" wrapText="1"/>
    </xf>
    <xf numFmtId="0" fontId="6" fillId="0" borderId="58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59" xfId="4" applyFont="1" applyFill="1" applyBorder="1" applyAlignment="1">
      <alignment horizontal="center" vertical="center" wrapText="1"/>
    </xf>
    <xf numFmtId="0" fontId="6" fillId="0" borderId="61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left" vertical="center" wrapText="1"/>
    </xf>
    <xf numFmtId="0" fontId="14" fillId="0" borderId="2" xfId="4" applyFont="1" applyFill="1" applyBorder="1" applyAlignment="1">
      <alignment horizontal="left" vertical="center" wrapText="1"/>
    </xf>
    <xf numFmtId="0" fontId="14" fillId="0" borderId="59" xfId="4" applyFont="1" applyFill="1" applyBorder="1" applyAlignment="1">
      <alignment horizontal="left" vertical="center" wrapText="1"/>
    </xf>
    <xf numFmtId="0" fontId="14" fillId="0" borderId="30" xfId="4" applyFont="1" applyFill="1" applyBorder="1" applyAlignment="1">
      <alignment horizontal="left" vertical="center" wrapText="1"/>
    </xf>
    <xf numFmtId="0" fontId="14" fillId="0" borderId="3" xfId="4" applyFont="1" applyFill="1" applyBorder="1" applyAlignment="1">
      <alignment horizontal="left" vertical="center" wrapText="1"/>
    </xf>
    <xf numFmtId="0" fontId="14" fillId="0" borderId="61" xfId="4" applyFont="1" applyFill="1" applyBorder="1" applyAlignment="1">
      <alignment horizontal="left" vertical="center" wrapText="1"/>
    </xf>
    <xf numFmtId="3" fontId="6" fillId="0" borderId="58" xfId="4" applyNumberFormat="1" applyFont="1" applyFill="1" applyBorder="1" applyAlignment="1">
      <alignment horizontal="center" vertical="center" wrapText="1"/>
    </xf>
    <xf numFmtId="3" fontId="6" fillId="0" borderId="2" xfId="4" applyNumberFormat="1" applyFont="1" applyFill="1" applyBorder="1" applyAlignment="1">
      <alignment horizontal="center" vertical="center" wrapText="1"/>
    </xf>
    <xf numFmtId="3" fontId="6" fillId="0" borderId="59" xfId="4" applyNumberFormat="1" applyFont="1" applyFill="1" applyBorder="1" applyAlignment="1">
      <alignment horizontal="center" vertical="center" wrapText="1"/>
    </xf>
    <xf numFmtId="3" fontId="6" fillId="0" borderId="60" xfId="4" applyNumberFormat="1" applyFont="1" applyFill="1" applyBorder="1" applyAlignment="1">
      <alignment horizontal="center" vertical="center" wrapText="1"/>
    </xf>
    <xf numFmtId="3" fontId="6" fillId="0" borderId="3" xfId="4" applyNumberFormat="1" applyFont="1" applyFill="1" applyBorder="1" applyAlignment="1">
      <alignment horizontal="center" vertical="center" wrapText="1"/>
    </xf>
    <xf numFmtId="3" fontId="6" fillId="0" borderId="61" xfId="4" applyNumberFormat="1" applyFont="1" applyFill="1" applyBorder="1" applyAlignment="1">
      <alignment horizontal="center" vertical="center" wrapText="1"/>
    </xf>
    <xf numFmtId="10" fontId="60" fillId="0" borderId="57" xfId="4" applyNumberFormat="1" applyFont="1" applyFill="1" applyBorder="1" applyAlignment="1">
      <alignment horizontal="center" vertical="center"/>
    </xf>
    <xf numFmtId="10" fontId="60" fillId="0" borderId="59" xfId="4" applyNumberFormat="1" applyFont="1" applyFill="1" applyBorder="1" applyAlignment="1">
      <alignment horizontal="center" vertical="center"/>
    </xf>
    <xf numFmtId="0" fontId="13" fillId="16" borderId="102" xfId="4" applyFont="1" applyFill="1" applyBorder="1" applyAlignment="1">
      <alignment horizontal="center" vertical="center" wrapText="1"/>
    </xf>
    <xf numFmtId="0" fontId="13" fillId="16" borderId="170" xfId="4" applyFont="1" applyFill="1" applyBorder="1" applyAlignment="1">
      <alignment horizontal="center" vertical="center" wrapText="1"/>
    </xf>
    <xf numFmtId="0" fontId="13" fillId="16" borderId="171" xfId="4" applyFont="1" applyFill="1" applyBorder="1" applyAlignment="1">
      <alignment horizontal="center" vertical="center" wrapText="1"/>
    </xf>
    <xf numFmtId="0" fontId="13" fillId="16" borderId="172" xfId="4" applyFont="1" applyFill="1" applyBorder="1" applyAlignment="1">
      <alignment horizontal="center" vertical="center" wrapText="1"/>
    </xf>
    <xf numFmtId="0" fontId="13" fillId="16" borderId="155" xfId="4" applyFont="1" applyFill="1" applyBorder="1" applyAlignment="1">
      <alignment horizontal="center" vertical="center" wrapText="1"/>
    </xf>
    <xf numFmtId="0" fontId="9" fillId="0" borderId="56" xfId="6" applyFont="1" applyFill="1" applyBorder="1" applyAlignment="1">
      <alignment horizontal="center" vertical="center" wrapText="1"/>
    </xf>
    <xf numFmtId="0" fontId="9" fillId="0" borderId="58" xfId="6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left" vertical="center"/>
    </xf>
    <xf numFmtId="0" fontId="14" fillId="0" borderId="57" xfId="4" applyFont="1" applyFill="1" applyBorder="1" applyAlignment="1">
      <alignment horizontal="left" vertical="center"/>
    </xf>
    <xf numFmtId="0" fontId="45" fillId="0" borderId="29" xfId="1" applyFont="1" applyFill="1" applyBorder="1" applyAlignment="1">
      <alignment horizontal="center" vertical="center" wrapText="1"/>
    </xf>
    <xf numFmtId="0" fontId="45" fillId="0" borderId="24" xfId="1" applyFont="1" applyFill="1" applyBorder="1" applyAlignment="1">
      <alignment horizontal="center" vertical="center" wrapText="1"/>
    </xf>
    <xf numFmtId="0" fontId="45" fillId="0" borderId="43" xfId="1" applyFont="1" applyFill="1" applyBorder="1" applyAlignment="1">
      <alignment horizontal="center" vertical="center" wrapText="1"/>
    </xf>
    <xf numFmtId="0" fontId="45" fillId="4" borderId="29" xfId="1" applyFont="1" applyFill="1" applyBorder="1" applyAlignment="1">
      <alignment horizontal="center" vertical="center" wrapText="1"/>
    </xf>
    <xf numFmtId="0" fontId="45" fillId="4" borderId="43" xfId="1" applyFont="1" applyFill="1" applyBorder="1" applyAlignment="1">
      <alignment horizontal="center" vertical="center" wrapText="1"/>
    </xf>
    <xf numFmtId="0" fontId="38" fillId="8" borderId="32" xfId="1" applyFont="1" applyFill="1" applyBorder="1" applyAlignment="1">
      <alignment horizontal="center" vertical="center" wrapText="1"/>
    </xf>
    <xf numFmtId="0" fontId="38" fillId="8" borderId="33" xfId="1" applyFont="1" applyFill="1" applyBorder="1" applyAlignment="1">
      <alignment horizontal="center" vertical="center" wrapText="1"/>
    </xf>
    <xf numFmtId="0" fontId="38" fillId="8" borderId="34" xfId="1" applyFont="1" applyFill="1" applyBorder="1" applyAlignment="1">
      <alignment horizontal="center" vertical="center" wrapText="1"/>
    </xf>
    <xf numFmtId="0" fontId="38" fillId="7" borderId="7" xfId="5" applyFont="1" applyFill="1" applyBorder="1" applyAlignment="1">
      <alignment horizontal="center" vertical="center" wrapText="1"/>
    </xf>
    <xf numFmtId="0" fontId="38" fillId="7" borderId="10" xfId="5" applyFont="1" applyFill="1" applyBorder="1" applyAlignment="1">
      <alignment horizontal="center" vertical="center" wrapText="1"/>
    </xf>
    <xf numFmtId="0" fontId="38" fillId="7" borderId="8" xfId="5" applyFont="1" applyFill="1" applyBorder="1" applyAlignment="1">
      <alignment horizontal="center" vertical="center" wrapText="1"/>
    </xf>
    <xf numFmtId="0" fontId="38" fillId="7" borderId="11" xfId="5" applyFont="1" applyFill="1" applyBorder="1" applyAlignment="1">
      <alignment horizontal="center" vertical="center" wrapText="1"/>
    </xf>
    <xf numFmtId="0" fontId="38" fillId="8" borderId="9" xfId="1" applyFont="1" applyFill="1" applyBorder="1" applyAlignment="1">
      <alignment horizontal="center" vertical="center" wrapText="1"/>
    </xf>
    <xf numFmtId="0" fontId="38" fillId="8" borderId="12" xfId="1" applyFont="1" applyFill="1" applyBorder="1" applyAlignment="1">
      <alignment horizontal="center" vertical="center" wrapText="1"/>
    </xf>
    <xf numFmtId="0" fontId="38" fillId="8" borderId="20" xfId="1" applyFont="1" applyFill="1" applyBorder="1" applyAlignment="1">
      <alignment horizontal="center" vertical="center"/>
    </xf>
    <xf numFmtId="0" fontId="38" fillId="8" borderId="8" xfId="1" applyFont="1" applyFill="1" applyBorder="1" applyAlignment="1">
      <alignment horizontal="center" vertical="center"/>
    </xf>
    <xf numFmtId="0" fontId="38" fillId="8" borderId="9" xfId="1" applyFont="1" applyFill="1" applyBorder="1" applyAlignment="1">
      <alignment horizontal="center" vertical="center"/>
    </xf>
    <xf numFmtId="0" fontId="38" fillId="8" borderId="39" xfId="1" applyFont="1" applyFill="1" applyBorder="1" applyAlignment="1">
      <alignment horizontal="center" vertical="center" wrapText="1"/>
    </xf>
    <xf numFmtId="0" fontId="38" fillId="8" borderId="38" xfId="1" applyFont="1" applyFill="1" applyBorder="1" applyAlignment="1">
      <alignment horizontal="center" vertical="center" wrapText="1"/>
    </xf>
    <xf numFmtId="0" fontId="25" fillId="15" borderId="42" xfId="6" applyFont="1" applyFill="1" applyBorder="1" applyAlignment="1">
      <alignment horizontal="right" vertical="center" wrapText="1"/>
    </xf>
    <xf numFmtId="0" fontId="25" fillId="15" borderId="36" xfId="6" applyFont="1" applyFill="1" applyBorder="1" applyAlignment="1">
      <alignment horizontal="right" vertical="center" wrapText="1"/>
    </xf>
    <xf numFmtId="0" fontId="25" fillId="15" borderId="22" xfId="6" applyFont="1" applyFill="1" applyBorder="1" applyAlignment="1">
      <alignment horizontal="right" vertical="center" wrapText="1"/>
    </xf>
    <xf numFmtId="0" fontId="9" fillId="11" borderId="29" xfId="6" applyFont="1" applyFill="1" applyBorder="1" applyAlignment="1">
      <alignment horizontal="center" vertical="center" wrapText="1"/>
    </xf>
    <xf numFmtId="0" fontId="9" fillId="11" borderId="24" xfId="6" applyFont="1" applyFill="1" applyBorder="1" applyAlignment="1">
      <alignment horizontal="center" vertical="center" wrapText="1"/>
    </xf>
    <xf numFmtId="0" fontId="9" fillId="11" borderId="13" xfId="6" applyFont="1" applyFill="1" applyBorder="1" applyAlignment="1">
      <alignment horizontal="center" vertical="center" wrapText="1"/>
    </xf>
    <xf numFmtId="0" fontId="35" fillId="12" borderId="21" xfId="12" applyFont="1" applyFill="1" applyBorder="1" applyAlignment="1">
      <alignment horizontal="center" vertical="center" textRotation="90" wrapText="1"/>
    </xf>
    <xf numFmtId="0" fontId="35" fillId="12" borderId="25" xfId="12" applyFont="1" applyFill="1" applyBorder="1" applyAlignment="1">
      <alignment horizontal="center" vertical="center" textRotation="90" wrapText="1"/>
    </xf>
    <xf numFmtId="0" fontId="35" fillId="12" borderId="1" xfId="12" applyFont="1" applyFill="1" applyBorder="1" applyAlignment="1">
      <alignment horizontal="center" vertical="center" textRotation="90" wrapText="1"/>
    </xf>
    <xf numFmtId="0" fontId="25" fillId="11" borderId="42" xfId="6" applyFont="1" applyFill="1" applyBorder="1" applyAlignment="1">
      <alignment horizontal="right" vertical="center" wrapText="1"/>
    </xf>
    <xf numFmtId="0" fontId="25" fillId="11" borderId="36" xfId="6" applyFont="1" applyFill="1" applyBorder="1" applyAlignment="1">
      <alignment horizontal="right" vertical="center" wrapText="1"/>
    </xf>
    <xf numFmtId="0" fontId="25" fillId="11" borderId="22" xfId="6" applyFont="1" applyFill="1" applyBorder="1" applyAlignment="1">
      <alignment horizontal="right" vertical="center" wrapText="1"/>
    </xf>
    <xf numFmtId="0" fontId="8" fillId="8" borderId="49" xfId="12" applyFont="1" applyFill="1" applyBorder="1" applyAlignment="1">
      <alignment horizontal="center" vertical="center" wrapText="1"/>
    </xf>
    <xf numFmtId="0" fontId="8" fillId="8" borderId="50" xfId="12" applyFont="1" applyFill="1" applyBorder="1" applyAlignment="1">
      <alignment horizontal="center" vertical="center" wrapText="1"/>
    </xf>
    <xf numFmtId="0" fontId="8" fillId="8" borderId="46" xfId="12" applyFont="1" applyFill="1" applyBorder="1" applyAlignment="1">
      <alignment horizontal="center" vertical="center" wrapText="1"/>
    </xf>
    <xf numFmtId="0" fontId="9" fillId="14" borderId="29" xfId="6" applyFont="1" applyFill="1" applyBorder="1" applyAlignment="1">
      <alignment horizontal="center" vertical="center" wrapText="1"/>
    </xf>
    <xf numFmtId="0" fontId="9" fillId="14" borderId="24" xfId="6" applyFont="1" applyFill="1" applyBorder="1" applyAlignment="1">
      <alignment horizontal="center" vertical="center" wrapText="1"/>
    </xf>
    <xf numFmtId="0" fontId="9" fillId="14" borderId="13" xfId="6" applyFont="1" applyFill="1" applyBorder="1" applyAlignment="1">
      <alignment horizontal="center" vertical="center" wrapText="1"/>
    </xf>
    <xf numFmtId="0" fontId="35" fillId="8" borderId="21" xfId="12" applyFont="1" applyFill="1" applyBorder="1" applyAlignment="1">
      <alignment horizontal="center" vertical="center" textRotation="90" wrapText="1"/>
    </xf>
    <xf numFmtId="0" fontId="35" fillId="8" borderId="25" xfId="12" applyFont="1" applyFill="1" applyBorder="1" applyAlignment="1">
      <alignment horizontal="center" vertical="center" textRotation="90" wrapText="1"/>
    </xf>
    <xf numFmtId="0" fontId="35" fillId="8" borderId="1" xfId="12" applyFont="1" applyFill="1" applyBorder="1" applyAlignment="1">
      <alignment horizontal="center" vertical="center" textRotation="90" wrapText="1"/>
    </xf>
    <xf numFmtId="0" fontId="9" fillId="15" borderId="29" xfId="6" applyFont="1" applyFill="1" applyBorder="1" applyAlignment="1">
      <alignment horizontal="center" vertical="center" wrapText="1"/>
    </xf>
    <xf numFmtId="0" fontId="9" fillId="15" borderId="24" xfId="6" applyFont="1" applyFill="1" applyBorder="1" applyAlignment="1">
      <alignment horizontal="center" vertical="center" wrapText="1"/>
    </xf>
    <xf numFmtId="0" fontId="9" fillId="15" borderId="13" xfId="6" applyFont="1" applyFill="1" applyBorder="1" applyAlignment="1">
      <alignment horizontal="center" vertical="center" wrapText="1"/>
    </xf>
    <xf numFmtId="0" fontId="35" fillId="9" borderId="21" xfId="12" applyFont="1" applyFill="1" applyBorder="1" applyAlignment="1">
      <alignment horizontal="center" vertical="center" textRotation="90" wrapText="1"/>
    </xf>
    <xf numFmtId="0" fontId="35" fillId="9" borderId="25" xfId="12" applyFont="1" applyFill="1" applyBorder="1" applyAlignment="1">
      <alignment horizontal="center" vertical="center" textRotation="90" wrapText="1"/>
    </xf>
    <xf numFmtId="0" fontId="35" fillId="9" borderId="1" xfId="12" applyFont="1" applyFill="1" applyBorder="1" applyAlignment="1">
      <alignment horizontal="center" vertical="center" textRotation="90" wrapText="1"/>
    </xf>
    <xf numFmtId="0" fontId="7" fillId="0" borderId="0" xfId="12" applyFont="1" applyBorder="1" applyAlignment="1">
      <alignment horizontal="center" vertical="center" wrapText="1"/>
    </xf>
    <xf numFmtId="0" fontId="35" fillId="8" borderId="35" xfId="12" applyFont="1" applyFill="1" applyBorder="1" applyAlignment="1">
      <alignment horizontal="center" vertical="center" wrapText="1"/>
    </xf>
    <xf numFmtId="0" fontId="35" fillId="8" borderId="37" xfId="12" applyFont="1" applyFill="1" applyBorder="1" applyAlignment="1">
      <alignment horizontal="center" vertical="center" wrapText="1"/>
    </xf>
    <xf numFmtId="0" fontId="35" fillId="8" borderId="20" xfId="12" applyFont="1" applyFill="1" applyBorder="1" applyAlignment="1">
      <alignment horizontal="center" vertical="center" wrapText="1"/>
    </xf>
    <xf numFmtId="0" fontId="35" fillId="8" borderId="47" xfId="12" applyFont="1" applyFill="1" applyBorder="1" applyAlignment="1">
      <alignment horizontal="center" vertical="center" wrapText="1"/>
    </xf>
    <xf numFmtId="0" fontId="35" fillId="8" borderId="48" xfId="12" applyFont="1" applyFill="1" applyBorder="1" applyAlignment="1">
      <alignment horizontal="center" vertical="center" wrapText="1"/>
    </xf>
    <xf numFmtId="0" fontId="35" fillId="8" borderId="28" xfId="12" applyFont="1" applyFill="1" applyBorder="1" applyAlignment="1">
      <alignment horizontal="center" vertical="center" wrapText="1"/>
    </xf>
    <xf numFmtId="0" fontId="35" fillId="8" borderId="41" xfId="12" applyFont="1" applyFill="1" applyBorder="1" applyAlignment="1">
      <alignment horizontal="center" vertical="center" wrapText="1"/>
    </xf>
    <xf numFmtId="0" fontId="35" fillId="8" borderId="6" xfId="12" applyFont="1" applyFill="1" applyBorder="1" applyAlignment="1">
      <alignment horizontal="center" vertical="center" wrapText="1"/>
    </xf>
    <xf numFmtId="0" fontId="35" fillId="8" borderId="5" xfId="12" applyFont="1" applyFill="1" applyBorder="1" applyAlignment="1">
      <alignment horizontal="center" vertical="center" wrapText="1"/>
    </xf>
    <xf numFmtId="4" fontId="10" fillId="0" borderId="0" xfId="12" applyNumberFormat="1" applyFont="1" applyAlignment="1">
      <alignment horizontal="center" vertical="center" wrapText="1"/>
    </xf>
    <xf numFmtId="4" fontId="10" fillId="0" borderId="0" xfId="12" applyNumberFormat="1" applyFont="1" applyAlignment="1">
      <alignment horizontal="right" vertical="center" wrapText="1"/>
    </xf>
    <xf numFmtId="0" fontId="11" fillId="0" borderId="0" xfId="12" applyFont="1" applyAlignment="1">
      <alignment horizontal="center" vertical="center"/>
    </xf>
    <xf numFmtId="0" fontId="35" fillId="7" borderId="29" xfId="5" applyFont="1" applyFill="1" applyBorder="1" applyAlignment="1">
      <alignment horizontal="center" vertical="center" wrapText="1"/>
    </xf>
    <xf numFmtId="0" fontId="35" fillId="7" borderId="24" xfId="5" applyFont="1" applyFill="1" applyBorder="1" applyAlignment="1">
      <alignment horizontal="center" vertical="center" wrapText="1"/>
    </xf>
    <xf numFmtId="0" fontId="35" fillId="7" borderId="43" xfId="5" applyFont="1" applyFill="1" applyBorder="1" applyAlignment="1">
      <alignment horizontal="center" vertical="center" wrapText="1"/>
    </xf>
    <xf numFmtId="0" fontId="35" fillId="8" borderId="23" xfId="12" applyFont="1" applyFill="1" applyBorder="1" applyAlignment="1">
      <alignment horizontal="center" vertical="center" textRotation="90" wrapText="1"/>
    </xf>
  </cellXfs>
  <cellStyles count="13">
    <cellStyle name="Normal" xfId="0" builtinId="0"/>
    <cellStyle name="Normal 2" xfId="12"/>
    <cellStyle name="Normal_Sheet2 2" xfId="5"/>
    <cellStyle name="Обычный 2" xfId="1"/>
    <cellStyle name="Обычный 2 2" xfId="10"/>
    <cellStyle name="Обычный 3" xfId="2"/>
    <cellStyle name="Обычный 4" xfId="4"/>
    <cellStyle name="Обычный 4 2" xfId="9"/>
    <cellStyle name="Обычный 5" xfId="8"/>
    <cellStyle name="Обычный_sume COP FP " xfId="3"/>
    <cellStyle name="Обычный_sume COP FP  2" xfId="6"/>
    <cellStyle name="Обычный_sume LP  2" xfId="7"/>
    <cellStyle name="Процентный 2" xfId="11"/>
  </cellStyles>
  <dxfs count="0"/>
  <tableStyles count="0" defaultTableStyle="TableStyleMedium2" defaultPivotStyle="PivotStyleLight16"/>
  <colors>
    <mruColors>
      <color rgb="FFDAE3F3"/>
      <color rgb="FFDB4545"/>
      <color rgb="FFC93535"/>
      <color rgb="FFD14F4F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186046511627909"/>
          <c:y val="2.3809523809523808E-2"/>
          <c:w val="0.59069767441860466"/>
          <c:h val="0.94897959183673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01'!$B$6:$B$25</c:f>
              <c:strCache>
                <c:ptCount val="20"/>
                <c:pt idx="0">
                  <c:v>Anunţ de intenţie</c:v>
                </c:pt>
                <c:pt idx="1">
                  <c:v>Solicitare privind modificarea conţinutului anunţului de publicare</c:v>
                </c:pt>
                <c:pt idx="2">
                  <c:v>Anunț de publicare privind Acord Cadru</c:v>
                </c:pt>
                <c:pt idx="3">
                  <c:v>Darea de seamă privind contractele subsecvente pentru Acord Cadru</c:v>
                </c:pt>
                <c:pt idx="4">
                  <c:v>Anunţ de publicare pentru licitaţii publice</c:v>
                </c:pt>
                <c:pt idx="5">
                  <c:v>Darea de seamă privind licitaţia publică</c:v>
                </c:pt>
                <c:pt idx="6">
                  <c:v>Anunţ de publicare pentru cererea ofertei de preţ</c:v>
                </c:pt>
                <c:pt idx="7">
                  <c:v>Darea de seamă privind cererea ofertei de preţ cu publicare</c:v>
                </c:pt>
                <c:pt idx="8">
                  <c:v>Dare de seamă privind cererea ofertei de preţ fără publicare</c:v>
                </c:pt>
                <c:pt idx="9">
                  <c:v>Darea de seamă privind contracte de o singură sursă</c:v>
                </c:pt>
                <c:pt idx="10">
                  <c:v>Dare de seamă privind achiziţiile de mică valoare</c:v>
                </c:pt>
                <c:pt idx="11">
                  <c:v>Modificarea dării de seamă</c:v>
                </c:pt>
                <c:pt idx="12">
                  <c:v>Modificarea conţinutului documentelor de licitaţie</c:v>
                </c:pt>
                <c:pt idx="13">
                  <c:v>Contestaţii de diferit gen din partea operatorilor economici</c:v>
                </c:pt>
                <c:pt idx="14">
                  <c:v>Anunț BAP</c:v>
                </c:pt>
                <c:pt idx="15">
                  <c:v>Demers de diferit gen</c:v>
                </c:pt>
                <c:pt idx="16">
                  <c:v>Indicaţii de diferit gen</c:v>
                </c:pt>
                <c:pt idx="17">
                  <c:v>Ordin</c:v>
                </c:pt>
                <c:pt idx="18">
                  <c:v>Scrisori de diferit gen</c:v>
                </c:pt>
                <c:pt idx="19">
                  <c:v>Altele</c:v>
                </c:pt>
              </c:strCache>
            </c:strRef>
          </c:cat>
          <c:val>
            <c:numRef>
              <c:f>'Anexa 01'!$D$6:$D$25</c:f>
              <c:numCache>
                <c:formatCode>General</c:formatCode>
                <c:ptCount val="20"/>
                <c:pt idx="0">
                  <c:v>174</c:v>
                </c:pt>
                <c:pt idx="1">
                  <c:v>86</c:v>
                </c:pt>
                <c:pt idx="2">
                  <c:v>13</c:v>
                </c:pt>
                <c:pt idx="3">
                  <c:v>29</c:v>
                </c:pt>
                <c:pt idx="4">
                  <c:v>1305</c:v>
                </c:pt>
                <c:pt idx="5">
                  <c:v>1369</c:v>
                </c:pt>
                <c:pt idx="6">
                  <c:v>4319</c:v>
                </c:pt>
                <c:pt idx="7">
                  <c:v>4121</c:v>
                </c:pt>
                <c:pt idx="8">
                  <c:v>1280</c:v>
                </c:pt>
                <c:pt idx="9">
                  <c:v>399</c:v>
                </c:pt>
                <c:pt idx="10">
                  <c:v>1426</c:v>
                </c:pt>
                <c:pt idx="11">
                  <c:v>1109</c:v>
                </c:pt>
                <c:pt idx="12">
                  <c:v>31</c:v>
                </c:pt>
                <c:pt idx="13">
                  <c:v>595</c:v>
                </c:pt>
                <c:pt idx="14">
                  <c:v>5</c:v>
                </c:pt>
                <c:pt idx="15">
                  <c:v>23</c:v>
                </c:pt>
                <c:pt idx="16">
                  <c:v>9</c:v>
                </c:pt>
                <c:pt idx="17">
                  <c:v>5</c:v>
                </c:pt>
                <c:pt idx="18">
                  <c:v>1762</c:v>
                </c:pt>
                <c:pt idx="19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7362048"/>
        <c:axId val="337367088"/>
      </c:barChart>
      <c:catAx>
        <c:axId val="337362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337367088"/>
        <c:crosses val="autoZero"/>
        <c:auto val="1"/>
        <c:lblAlgn val="ctr"/>
        <c:lblOffset val="100"/>
        <c:noMultiLvlLbl val="0"/>
      </c:catAx>
      <c:valAx>
        <c:axId val="33736708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3736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0.1079663388379954"/>
                  <c:y val="0.1964392742046484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6D27354A-4540-46E6-A661-724D60E9FB90}" type="CATEGORYNAME">
                      <a:rPr lang="en-US" b="0" baseline="0"/>
                      <a:pPr>
                        <a:defRPr/>
                      </a:pPr>
                      <a:t>[CATEGORY NAME]</a:t>
                    </a:fld>
                    <a:endParaRPr lang="en-US" b="0" baseline="0"/>
                  </a:p>
                  <a:p>
                    <a:pPr>
                      <a:defRPr/>
                    </a:pPr>
                    <a:fld id="{1DA6A166-8610-41CA-956F-B40AABDBC0DB}" type="VALUE">
                      <a:rPr lang="en-US" b="0" baseline="0"/>
                      <a:pPr>
                        <a:defRPr/>
                      </a:pPr>
                      <a:t>[VALUE]</a:t>
                    </a:fld>
                    <a:endParaRPr lang="en-US" b="0" baseline="0"/>
                  </a:p>
                  <a:p>
                    <a:pPr>
                      <a:defRPr/>
                    </a:pPr>
                    <a:fld id="{38E808E2-77C0-44BD-9DAB-D424628054EB}" type="PERCENTAGE">
                      <a:rPr lang="en-US" b="1" baseline="0"/>
                      <a:pPr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62167514482572"/>
                      <c:h val="0.1033146362989302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2452448502302971"/>
                  <c:y val="-0.185515038468292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0D92E567-C96F-41A6-BCFB-3BA19289926A}" type="CATEGORYNAME">
                      <a:rPr lang="en-US" sz="1000" b="0" baseline="0"/>
                      <a:pPr algn="r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80433FD8-C051-4917-B075-73731D523110}" type="VALUE">
                      <a:rPr lang="en-US" sz="1000" b="0" baseline="0"/>
                      <a:pPr algn="r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7DF9B8B8-D392-414A-BA3E-0447011F3715}" type="PERCENTAGE">
                      <a:rPr lang="en-US" sz="1000" b="1" baseline="0"/>
                      <a:pPr algn="r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50348805621087245"/>
                      <c:h val="0.1364855975281570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08897331413339"/>
                  <c:y val="-0.199951968029312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558062A-6ABD-4CBD-A2DF-E1B0A9698A52}" type="CATEGORYNAME">
                      <a:rPr lang="en-US" sz="1000" b="0" baseline="0"/>
                      <a:pPr algn="l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DF7590A4-B371-484D-BA78-E850F0F1B9D1}" type="VALUE">
                      <a:rPr lang="en-US" sz="1000" b="0" baseline="0"/>
                      <a:pPr algn="l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C4E8D235-33B7-4B7E-9EE1-7C3C72D8FF56}" type="PERCENTAGE">
                      <a:rPr lang="en-US" sz="1000" b="1" baseline="0"/>
                      <a:pPr algn="l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1145214824800593"/>
                      <c:h val="0.1305958907035354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3470694721933902"/>
                  <c:y val="-0.125230389260323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1A1B079-AF9A-4266-A15B-E15CC0F69AC1}" type="CATEGORYNAME">
                      <a:rPr lang="en-US" sz="1000" b="0" baseline="0"/>
                      <a:pPr algn="l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1D4B8449-9D2B-4E1E-AE95-3F93DC4A3713}" type="VALUE">
                      <a:rPr lang="en-US" sz="1000" b="0" baseline="0"/>
                      <a:pPr algn="l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47B34E4E-6C1C-40D4-84C7-A6C4911DAC25}" type="PERCENTAGE">
                      <a:rPr lang="en-US" sz="1000" b="1" baseline="0"/>
                      <a:pPr algn="l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124861159708769"/>
                      <c:h val="0.11884527341273488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6'!$C$140,'Anexa 6'!$E$140,'Anexa 6'!$G$140,'Anexa 6'!$I$140)</c:f>
              <c:strCache>
                <c:ptCount val="4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 / reziliere</c:v>
                </c:pt>
                <c:pt idx="3">
                  <c:v>Alte acorduri adiționale</c:v>
                </c:pt>
              </c:strCache>
            </c:strRef>
          </c:cat>
          <c:val>
            <c:numRef>
              <c:f>('Anexa 6'!$C$130,'Anexa 6'!$E$130,'Anexa 6'!$G$130,'Anexa 6'!$I$130)</c:f>
              <c:numCache>
                <c:formatCode>General</c:formatCode>
                <c:ptCount val="4"/>
                <c:pt idx="0">
                  <c:v>7887</c:v>
                </c:pt>
                <c:pt idx="1">
                  <c:v>252</c:v>
                </c:pt>
                <c:pt idx="2">
                  <c:v>449</c:v>
                </c:pt>
                <c:pt idx="3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9137120033102"/>
          <c:y val="4.0613294245044736E-2"/>
          <c:w val="0.7794116949884391"/>
          <c:h val="0.88107093477779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6'!$B$137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6'!$C$140:$K$140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6'!$C$137:$K$137</c:f>
              <c:numCache>
                <c:formatCode>#,##0.00</c:formatCode>
                <c:ptCount val="9"/>
                <c:pt idx="0" formatCode="0.00">
                  <c:v>89.628502599213903</c:v>
                </c:pt>
                <c:pt idx="1">
                  <c:v>46.925954550852268</c:v>
                </c:pt>
                <c:pt idx="2">
                  <c:v>46.428571428571431</c:v>
                </c:pt>
                <c:pt idx="3">
                  <c:v>7.7349302067595316</c:v>
                </c:pt>
                <c:pt idx="4">
                  <c:v>76.837416481069042</c:v>
                </c:pt>
                <c:pt idx="5">
                  <c:v>38.586879108100426</c:v>
                </c:pt>
                <c:pt idx="6">
                  <c:v>39.473684210526315</c:v>
                </c:pt>
                <c:pt idx="7" formatCode="0.00">
                  <c:v>86.648439280018223</c:v>
                </c:pt>
                <c:pt idx="8" formatCode="0.00">
                  <c:v>45.666449060307642</c:v>
                </c:pt>
              </c:numCache>
            </c:numRef>
          </c:val>
        </c:ser>
        <c:ser>
          <c:idx val="1"/>
          <c:order val="1"/>
          <c:tx>
            <c:strRef>
              <c:f>'Anexa 6'!$B$138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2578015664514225E-3"/>
                  <c:y val="-9.811768575725395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95718038744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2423092387378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59124947826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6'!$C$140:$K$140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6'!$C$138:$K$138</c:f>
              <c:numCache>
                <c:formatCode>#,##0.00</c:formatCode>
                <c:ptCount val="9"/>
                <c:pt idx="0" formatCode="0.00">
                  <c:v>3.4487130721440344</c:v>
                </c:pt>
                <c:pt idx="1">
                  <c:v>41.806360186943785</c:v>
                </c:pt>
                <c:pt idx="2">
                  <c:v>25.793650793650794</c:v>
                </c:pt>
                <c:pt idx="3">
                  <c:v>55.214407578955395</c:v>
                </c:pt>
                <c:pt idx="4">
                  <c:v>3.3407572383073498</c:v>
                </c:pt>
                <c:pt idx="5">
                  <c:v>46.749156786671136</c:v>
                </c:pt>
                <c:pt idx="6">
                  <c:v>34.736842105263158</c:v>
                </c:pt>
                <c:pt idx="7" formatCode="0.00">
                  <c:v>4.7619047619047619</c:v>
                </c:pt>
                <c:pt idx="8" formatCode="0.00">
                  <c:v>42.196530822308354</c:v>
                </c:pt>
              </c:numCache>
            </c:numRef>
          </c:val>
        </c:ser>
        <c:ser>
          <c:idx val="2"/>
          <c:order val="2"/>
          <c:tx>
            <c:strRef>
              <c:f>'Anexa 6'!$B$139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2"/>
              <c:layout>
                <c:manualLayout>
                  <c:x val="-3.75481843403962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6'!$C$140:$K$140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6'!$C$139:$K$139</c:f>
              <c:numCache>
                <c:formatCode>#,##0.00</c:formatCode>
                <c:ptCount val="9"/>
                <c:pt idx="0" formatCode="0.00">
                  <c:v>6.9227843286420692</c:v>
                </c:pt>
                <c:pt idx="1">
                  <c:v>11.267685262203958</c:v>
                </c:pt>
                <c:pt idx="2">
                  <c:v>27.777777777777779</c:v>
                </c:pt>
                <c:pt idx="3">
                  <c:v>37.050662214285062</c:v>
                </c:pt>
                <c:pt idx="4">
                  <c:v>19.821826280623608</c:v>
                </c:pt>
                <c:pt idx="5">
                  <c:v>14.663964105228443</c:v>
                </c:pt>
                <c:pt idx="6">
                  <c:v>25.789473684210527</c:v>
                </c:pt>
                <c:pt idx="7" formatCode="0.00">
                  <c:v>8.5896559580770102</c:v>
                </c:pt>
                <c:pt idx="8" formatCode="0.00">
                  <c:v>12.13702011738402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7850176"/>
        <c:axId val="337850736"/>
      </c:barChart>
      <c:catAx>
        <c:axId val="33785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ro-RO"/>
          </a:p>
        </c:txPr>
        <c:crossAx val="337850736"/>
        <c:crosses val="autoZero"/>
        <c:auto val="1"/>
        <c:lblAlgn val="ctr"/>
        <c:lblOffset val="100"/>
        <c:noMultiLvlLbl val="0"/>
      </c:catAx>
      <c:valAx>
        <c:axId val="3378507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ro-RO"/>
          </a:p>
        </c:txPr>
        <c:crossAx val="337850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14000778804386"/>
          <c:y val="0.96341580476734467"/>
          <c:w val="0.30901036214403838"/>
          <c:h val="2.349129922537673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29829796577911E-2"/>
          <c:y val="0.12010019778333396"/>
          <c:w val="0.81881793035663009"/>
          <c:h val="0.75979960443333205"/>
        </c:manualLayout>
      </c:layout>
      <c:doughnutChart>
        <c:varyColors val="1"/>
        <c:ser>
          <c:idx val="0"/>
          <c:order val="0"/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2.3332534831269118E-2"/>
                  <c:y val="0.171173714579069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BB5235DB-FCBA-4CD9-805F-AD21B4D2B546}" type="CATEGORYNAME">
                      <a:rPr lang="en-US" sz="1000" b="0"/>
                      <a:pPr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>
                      <a:defRPr/>
                    </a:pPr>
                    <a:fld id="{22069877-9F08-4114-97C4-E3A5CF5FC20C}" type="VALUE">
                      <a:rPr lang="en-US" sz="1000" b="0"/>
                      <a:pPr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>
                      <a:defRPr/>
                    </a:pPr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57689676383348"/>
                      <c:h val="9.5534005985184203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25957851709635105"/>
                  <c:y val="-0.15575904019106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747AD76-4595-425D-9154-E7A5ADAFE1B0}" type="CATEGORYNAME">
                      <a:rPr lang="en-US" sz="1000" b="0"/>
                      <a:pPr algn="r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0404B7DE-EB0B-479A-9B4C-FAC1398272F2}" type="VALUE">
                      <a:rPr lang="en-US" sz="1000" b="0"/>
                      <a:pPr algn="r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55D7E22D-3830-4CF1-8EE6-06EF093DE546}" type="PERCENTAGE">
                      <a:rPr lang="en-US" sz="1000" b="1"/>
                      <a:pPr algn="r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010081421919651"/>
                      <c:h val="0.1661913647050043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7514453737984368"/>
                  <c:y val="-0.171305929768257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A9BD09F4-DC22-47A3-B9B2-2E5324AD6AAC}" type="CATEGORYNAME">
                      <a:rPr lang="en-US" sz="1000" b="0"/>
                      <a:pPr algn="l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FEAE5017-EBA0-41A0-BC10-4D6CC1BE6755}" type="VALUE">
                      <a:rPr lang="en-US" sz="1000" b="0"/>
                      <a:pPr algn="l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r>
                      <a:rPr lang="en-US" b="1"/>
                      <a:t>1,16%</a:t>
                    </a:r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46697638579335088"/>
                      <c:h val="0.14002183080195543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7'!$D$173,'Anexa 7'!$F$173,'Anexa 7'!$H$173)</c:f>
              <c:strCache>
                <c:ptCount val="3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 / reziliere</c:v>
                </c:pt>
              </c:strCache>
            </c:strRef>
          </c:cat>
          <c:val>
            <c:numRef>
              <c:f>('Anexa 7'!$D$163,'Anexa 7'!$F$163,'Anexa 7'!$H$163)</c:f>
              <c:numCache>
                <c:formatCode>#,##0.00</c:formatCode>
                <c:ptCount val="3"/>
                <c:pt idx="0">
                  <c:v>680672834.84999979</c:v>
                </c:pt>
                <c:pt idx="1">
                  <c:v>6135336.1500000004</c:v>
                </c:pt>
                <c:pt idx="2">
                  <c:v>-7895512.9899999993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1378824443981976"/>
                  <c:y val="0.187299984978868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1D0C551-E13F-4CB7-9EC1-136DCF28925F}" type="CATEGORYNAME">
                      <a:rPr lang="en-US" b="0" baseline="0"/>
                      <a:pPr>
                        <a:defRPr/>
                      </a:pPr>
                      <a:t>[CATEGORY NAME]</a:t>
                    </a:fld>
                    <a:endParaRPr lang="en-US" b="0" baseline="0"/>
                  </a:p>
                  <a:p>
                    <a:pPr>
                      <a:defRPr/>
                    </a:pPr>
                    <a:fld id="{1B03A19D-C69F-4666-A18A-3959455EF601}" type="VALUE">
                      <a:rPr lang="en-US" b="0" baseline="0"/>
                      <a:pPr>
                        <a:defRPr/>
                      </a:pPr>
                      <a:t>[VALUE]</a:t>
                    </a:fld>
                    <a:endParaRPr lang="en-US" b="0" baseline="0"/>
                  </a:p>
                  <a:p>
                    <a:pPr>
                      <a:defRPr/>
                    </a:pPr>
                    <a:fld id="{11C27CEF-43DA-40EB-BE78-EA266003B8C8}" type="PERCENTAGE">
                      <a:rPr lang="en-US" b="1" baseline="0"/>
                      <a:pPr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90157701850377"/>
                      <c:h val="0.1026439174966608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936915600393701"/>
                  <c:y val="-0.185820370014723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4888BBE1-39C4-46A3-82A8-90D27ABB0EC9}" type="CATEGORYNAME">
                      <a:rPr lang="en-US" sz="1000" b="0" baseline="0"/>
                      <a:pPr algn="r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CC3330BE-E658-4E51-82FA-5587EC9E4D6F}" type="VALUE">
                      <a:rPr lang="en-US" sz="1000" b="0" baseline="0"/>
                      <a:pPr algn="r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r">
                      <a:defRPr/>
                    </a:pPr>
                    <a:fld id="{AEA6A4DE-2407-4656-937F-6E8EAEA907B1}" type="PERCENTAGE">
                      <a:rPr lang="en-US" sz="1000" b="1" baseline="0"/>
                      <a:pPr algn="r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852854330708659"/>
                      <c:h val="0.12781658390262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727412242858837"/>
                  <c:y val="-0.1900682977279556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27E391EF-5958-4965-8AA5-67A0879B8A50}" type="CATEGORYNAME">
                      <a:rPr lang="en-US" sz="1000" b="0" baseline="0"/>
                      <a:pPr algn="l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A5E4FD5B-DCFE-46FA-998D-EA80D5DEBFC3}" type="VALUE">
                      <a:rPr lang="en-US" sz="1000" b="0" baseline="0"/>
                      <a:pPr algn="l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CC3B97C9-3E34-4B12-9260-8A23C87CF3FB}" type="PERCENTAGE">
                      <a:rPr lang="en-US" sz="1000" b="1" baseline="0"/>
                      <a:pPr algn="l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5702975764393086"/>
                      <c:h val="0.1426510430272045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8450772062583087"/>
                  <c:y val="-0.1096178676717543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997E057F-2935-473B-B221-6F4A6C434436}" type="CATEGORYNAME">
                      <a:rPr lang="en-US" sz="1000" b="0" baseline="0"/>
                      <a:pPr algn="l">
                        <a:defRPr/>
                      </a:pPr>
                      <a:t>[CATEGORY NAME]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E8C94DE8-3164-4279-9B4A-528085180205}" type="VALUE">
                      <a:rPr lang="en-US" sz="1000" b="0" baseline="0"/>
                      <a:pPr algn="l">
                        <a:defRPr/>
                      </a:pPr>
                      <a:t>[VALUE]</a:t>
                    </a:fld>
                    <a:endParaRPr lang="en-US" sz="1000" b="0" baseline="0"/>
                  </a:p>
                  <a:p>
                    <a:pPr algn="l">
                      <a:defRPr/>
                    </a:pPr>
                    <a:fld id="{41785FD6-2B70-4451-BE27-F44CAF46E0B5}" type="PERCENTAGE">
                      <a:rPr lang="en-US" sz="1000" b="1" baseline="0"/>
                      <a:pPr algn="l">
                        <a:defRPr/>
                      </a:pPr>
                      <a:t>[PERCENTAGE]</a:t>
                    </a:fld>
                    <a:endParaRPr lang="ro-RO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74749835958007"/>
                      <c:h val="9.4819976771196288E-2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7'!$C$173,'Anexa 7'!$E$173,'Anexa 7'!$G$173,'Anexa 7'!$I$173)</c:f>
              <c:strCache>
                <c:ptCount val="4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 / reziliere</c:v>
                </c:pt>
                <c:pt idx="3">
                  <c:v>Alte acorduri adiționale</c:v>
                </c:pt>
              </c:strCache>
            </c:strRef>
          </c:cat>
          <c:val>
            <c:numRef>
              <c:f>('Anexa 7'!$C$163,'Anexa 7'!$E$163,'Anexa 7'!$G$163,'Anexa 7'!$I$163)</c:f>
              <c:numCache>
                <c:formatCode>General</c:formatCode>
                <c:ptCount val="4"/>
                <c:pt idx="0">
                  <c:v>6402</c:v>
                </c:pt>
                <c:pt idx="1">
                  <c:v>157</c:v>
                </c:pt>
                <c:pt idx="2">
                  <c:v>407</c:v>
                </c:pt>
                <c:pt idx="3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3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9137120033102"/>
          <c:y val="4.0613294245044736E-2"/>
          <c:w val="0.7794116949884391"/>
          <c:h val="0.88107093477779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7'!$B$170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7'!$C$173:$K$173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7'!$C$170:$K$170</c:f>
              <c:numCache>
                <c:formatCode>0.00</c:formatCode>
                <c:ptCount val="9"/>
                <c:pt idx="0">
                  <c:v>74.711027803811305</c:v>
                </c:pt>
                <c:pt idx="1">
                  <c:v>28.788238144274171</c:v>
                </c:pt>
                <c:pt idx="2">
                  <c:v>42.675159235668787</c:v>
                </c:pt>
                <c:pt idx="3">
                  <c:v>9.7426493901234732</c:v>
                </c:pt>
                <c:pt idx="4">
                  <c:v>91.646191646191653</c:v>
                </c:pt>
                <c:pt idx="5">
                  <c:v>41.807529722017456</c:v>
                </c:pt>
                <c:pt idx="6">
                  <c:v>28.94736842105263</c:v>
                </c:pt>
                <c:pt idx="7">
                  <c:v>74.237288135593218</c:v>
                </c:pt>
                <c:pt idx="8">
                  <c:v>28.464713354505388</c:v>
                </c:pt>
              </c:numCache>
            </c:numRef>
          </c:val>
        </c:ser>
        <c:ser>
          <c:idx val="1"/>
          <c:order val="1"/>
          <c:tx>
            <c:strRef>
              <c:f>'Anexa 7'!$B$171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7'!$C$173:$K$173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7'!$C$171:$K$171</c:f>
              <c:numCache>
                <c:formatCode>0.00</c:formatCode>
                <c:ptCount val="9"/>
                <c:pt idx="0">
                  <c:v>18.384879725085909</c:v>
                </c:pt>
                <c:pt idx="1">
                  <c:v>65.314703647306871</c:v>
                </c:pt>
                <c:pt idx="2">
                  <c:v>45.859872611464965</c:v>
                </c:pt>
                <c:pt idx="3">
                  <c:v>85.371379203077566</c:v>
                </c:pt>
                <c:pt idx="4">
                  <c:v>5.15970515970516</c:v>
                </c:pt>
                <c:pt idx="5">
                  <c:v>55.487717587809328</c:v>
                </c:pt>
                <c:pt idx="6">
                  <c:v>47.368421052631582</c:v>
                </c:pt>
                <c:pt idx="7">
                  <c:v>18.700564971751412</c:v>
                </c:pt>
                <c:pt idx="8">
                  <c:v>65.610240253237251</c:v>
                </c:pt>
              </c:numCache>
            </c:numRef>
          </c:val>
        </c:ser>
        <c:ser>
          <c:idx val="2"/>
          <c:order val="2"/>
          <c:tx>
            <c:strRef>
              <c:f>'Anexa 7'!$B$172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3"/>
              <c:layout>
                <c:manualLayout>
                  <c:x val="-5.8249475572310218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7'!$C$173:$K$173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7'!$C$172:$K$172</c:f>
              <c:numCache>
                <c:formatCode>0.00</c:formatCode>
                <c:ptCount val="9"/>
                <c:pt idx="0">
                  <c:v>6.9040924711027802</c:v>
                </c:pt>
                <c:pt idx="1">
                  <c:v>5.897058208418966</c:v>
                </c:pt>
                <c:pt idx="2">
                  <c:v>11.464968152866241</c:v>
                </c:pt>
                <c:pt idx="3">
                  <c:v>4.8859714067989568</c:v>
                </c:pt>
                <c:pt idx="4">
                  <c:v>3.1941031941031941</c:v>
                </c:pt>
                <c:pt idx="5">
                  <c:v>2.7047526901732071</c:v>
                </c:pt>
                <c:pt idx="6">
                  <c:v>23.684210526315791</c:v>
                </c:pt>
                <c:pt idx="7">
                  <c:v>7.0621468926553677</c:v>
                </c:pt>
                <c:pt idx="8">
                  <c:v>5.925046392257352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1999008"/>
        <c:axId val="151999568"/>
      </c:barChart>
      <c:catAx>
        <c:axId val="151999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51999568"/>
        <c:crosses val="autoZero"/>
        <c:auto val="1"/>
        <c:lblAlgn val="ctr"/>
        <c:lblOffset val="100"/>
        <c:noMultiLvlLbl val="0"/>
      </c:catAx>
      <c:valAx>
        <c:axId val="151999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51999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746511415802753"/>
          <c:y val="0.96471407803171749"/>
          <c:w val="0.32462053729770263"/>
          <c:h val="2.3491281021924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9.0265360930464437E-3"/>
                  <c:y val="0.1753773821750540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1EA737BD-B893-4937-87F5-0879F648D656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7B504B3-75BA-42B7-9646-61ECC7C02A18}" type="VALUE">
                      <a:rPr lang="en-US" baseline="0"/>
                      <a:pPr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553181335892003"/>
                      <c:h val="9.4819976771196288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6376541423617988"/>
                  <c:y val="-0.185830429732868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752C251B-4FF9-4814-AEBC-103A5C408DD6}" type="CATEGORYNAME">
                      <a:rPr lang="en-US"/>
                      <a:pPr algn="r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FC2BE48-6526-4F1B-AE61-F9190A22368A}" type="VALUE">
                      <a:rPr lang="en-US" baseline="0"/>
                      <a:pPr algn="r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5A22CA7F-A29B-4C26-A675-CAE6F85B6CD2}" type="PERCENTAGE">
                      <a:rPr lang="en-US" b="1" baseline="0"/>
                      <a:pPr algn="r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32956639607666"/>
                      <c:h val="0.125969802555168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7150235814333653"/>
                  <c:y val="-0.185830429732868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16DEFE11-E7A5-4688-9F0D-A83260B90155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BFF3018-5ECD-4EF1-9679-FBF683E0AFD4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68A8DFA8-D123-4AB4-851F-2C67215EFEC1}" type="PERCENTAGE">
                      <a:rPr lang="en-US" b="1" baseline="0"/>
                      <a:pPr algn="l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701493067718562"/>
                      <c:h val="0.12644608448334202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8'!$D$120,'Anexa 8'!$F$120,'Anexa 8'!$H$120)</c:f>
              <c:strCache>
                <c:ptCount val="3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 / reziliere</c:v>
                </c:pt>
              </c:strCache>
            </c:strRef>
          </c:cat>
          <c:val>
            <c:numRef>
              <c:f>('Anexa 8'!$D$110,'Anexa 8'!$F$110,'Anexa 8'!$H$110)</c:f>
              <c:numCache>
                <c:formatCode>0.00</c:formatCode>
                <c:ptCount val="3"/>
                <c:pt idx="0" formatCode="#,##0.00">
                  <c:v>89744707.299999997</c:v>
                </c:pt>
                <c:pt idx="1">
                  <c:v>99965.39</c:v>
                </c:pt>
                <c:pt idx="2" formatCode="#,##0.00">
                  <c:v>-287958.41000000003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0.1714678240184358"/>
                  <c:y val="0.205910779412803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2758E93C-8228-4B46-B56C-6AE04AE34084}" type="CATEGORYNAME">
                      <a:rPr lang="en-US"/>
                      <a:pPr algn="ctr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91ED6FB-7C00-46AE-B041-99BD01AACDC9}" type="VALUE">
                      <a:rPr lang="en-US" baseline="0"/>
                      <a:pPr algn="ctr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50047307-7DC9-4D9A-88BE-ABF353E0148B}" type="PERCENTAGE">
                      <a:rPr lang="en-US" b="1" baseline="0"/>
                      <a:pPr algn="ctr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55122079316364"/>
                      <c:h val="0.1323693290556303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286458333333333"/>
                  <c:y val="-0.1904599794590893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0698DAC0-7579-4230-9BD4-259F7A013CFD}" type="CATEGORYNAME">
                      <a:rPr lang="en-US"/>
                      <a:pPr algn="r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C60E558D-64B6-4780-8333-7CD9F1D1DFA5}" type="VALUE">
                      <a:rPr lang="en-US" baseline="0"/>
                      <a:pPr algn="r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246119B6-F62D-4E30-AFC7-2D97EDFE3A34}" type="PERCENTAGE">
                      <a:rPr lang="en-US" b="1" baseline="0"/>
                      <a:pPr algn="r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94520997375327"/>
                      <c:h val="0.1487225072475696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9661458333333334"/>
                  <c:y val="-0.176933523553458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127B4D4-AEEF-465F-877F-AE051344B3C4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ADE00FAA-8A46-4CDC-8B25-E538D6A748FD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B1531A68-AA6B-47BC-B2D7-BB5F32F2B9F4}" type="PERCENTAGE">
                      <a:rPr lang="en-US" b="1" baseline="0"/>
                      <a:pPr algn="l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82020997375327"/>
                      <c:h val="0.1236469221835075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439526798268215"/>
                  <c:y val="-6.85790917176157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AF9DC94F-923F-4130-9C52-20E03D0D4261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8A4FEFA1-30AD-447A-9D24-7A3C4B1490D6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72F274F4-381F-4B56-8003-90D8D07BE12F}" type="PERCENTAGE">
                      <a:rPr lang="en-US" b="1" baseline="0"/>
                      <a:pPr algn="l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99898527793436"/>
                      <c:h val="0.15821919658032102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7'!$C$173,'Anexa 7'!$E$173,'Anexa 7'!$G$173,'Anexa 7'!$I$173)</c:f>
              <c:strCache>
                <c:ptCount val="4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 / reziliere</c:v>
                </c:pt>
                <c:pt idx="3">
                  <c:v>Alte acorduri adiționale</c:v>
                </c:pt>
              </c:strCache>
            </c:strRef>
          </c:cat>
          <c:val>
            <c:numRef>
              <c:f>('Anexa 8'!$C$110,'Anexa 8'!$E$110,'Anexa 8'!$G$110,'Anexa 8'!$I$110)</c:f>
              <c:numCache>
                <c:formatCode>General</c:formatCode>
                <c:ptCount val="4"/>
                <c:pt idx="0">
                  <c:v>1175</c:v>
                </c:pt>
                <c:pt idx="1">
                  <c:v>8</c:v>
                </c:pt>
                <c:pt idx="2">
                  <c:v>9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9137120033102"/>
          <c:y val="4.0613294245044736E-2"/>
          <c:w val="0.7794116949884391"/>
          <c:h val="0.88107093477779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8'!$B$117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8'!$C$120:$K$120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8'!$C$117:$K$117</c:f>
              <c:numCache>
                <c:formatCode>#,##0.00</c:formatCode>
                <c:ptCount val="9"/>
                <c:pt idx="0" formatCode="0.00">
                  <c:v>39.148936170212764</c:v>
                </c:pt>
                <c:pt idx="1">
                  <c:v>23.42138550826829</c:v>
                </c:pt>
                <c:pt idx="2" formatCode="0.00">
                  <c:v>37.5</c:v>
                </c:pt>
                <c:pt idx="3">
                  <c:v>13.957670749846521</c:v>
                </c:pt>
                <c:pt idx="4" formatCode="0.00">
                  <c:v>55.555555555555557</c:v>
                </c:pt>
                <c:pt idx="5" formatCode="0.00">
                  <c:v>38.643427708883365</c:v>
                </c:pt>
                <c:pt idx="6" formatCode="0.00">
                  <c:v>26.315789473684209</c:v>
                </c:pt>
                <c:pt idx="7" formatCode="0.00">
                  <c:v>39.058629232039635</c:v>
                </c:pt>
                <c:pt idx="8" formatCode="0.00">
                  <c:v>23.361877306693874</c:v>
                </c:pt>
              </c:numCache>
            </c:numRef>
          </c:val>
        </c:ser>
        <c:ser>
          <c:idx val="1"/>
          <c:order val="1"/>
          <c:tx>
            <c:strRef>
              <c:f>'Anexa 8'!$B$118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rgbClr val="DAE3F3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8'!$C$120:$K$120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8'!$C$118:$K$118</c:f>
              <c:numCache>
                <c:formatCode>#,##0.00</c:formatCode>
                <c:ptCount val="9"/>
                <c:pt idx="0" formatCode="0.00">
                  <c:v>52</c:v>
                </c:pt>
                <c:pt idx="1">
                  <c:v>70.522770494344243</c:v>
                </c:pt>
                <c:pt idx="2" formatCode="0.00">
                  <c:v>62.5</c:v>
                </c:pt>
                <c:pt idx="3">
                  <c:v>86.042329250153472</c:v>
                </c:pt>
                <c:pt idx="4" formatCode="0.00">
                  <c:v>33.333333333333336</c:v>
                </c:pt>
                <c:pt idx="5" formatCode="0.00">
                  <c:v>49.796569581003027</c:v>
                </c:pt>
                <c:pt idx="6" formatCode="0.00">
                  <c:v>73.684210526315795</c:v>
                </c:pt>
                <c:pt idx="7" formatCode="0.00">
                  <c:v>52.270850536746494</c:v>
                </c:pt>
                <c:pt idx="8" formatCode="0.00">
                  <c:v>70.606736310469287</c:v>
                </c:pt>
              </c:numCache>
            </c:numRef>
          </c:val>
        </c:ser>
        <c:ser>
          <c:idx val="2"/>
          <c:order val="2"/>
          <c:tx>
            <c:strRef>
              <c:f>'Anexa 8'!$B$119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3"/>
              <c:layout>
                <c:manualLayout>
                  <c:x val="-5.791404452821822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8'!$C$120:$K$120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8'!$C$119:$K$119</c:f>
              <c:numCache>
                <c:formatCode>#,##0.00</c:formatCode>
                <c:ptCount val="9"/>
                <c:pt idx="0" formatCode="0.00">
                  <c:v>8.8510638297872344</c:v>
                </c:pt>
                <c:pt idx="1">
                  <c:v>6.0558439973874654</c:v>
                </c:pt>
                <c:pt idx="2" formatCode="0.00">
                  <c:v>0</c:v>
                </c:pt>
                <c:pt idx="3">
                  <c:v>0</c:v>
                </c:pt>
                <c:pt idx="4" formatCode="0.00">
                  <c:v>11.111111111111111</c:v>
                </c:pt>
                <c:pt idx="5" formatCode="0.00">
                  <c:v>11.560002710113588</c:v>
                </c:pt>
                <c:pt idx="6" formatCode="0.00">
                  <c:v>0</c:v>
                </c:pt>
                <c:pt idx="7" formatCode="0.00">
                  <c:v>8.6705202312138727</c:v>
                </c:pt>
                <c:pt idx="8" formatCode="0.00">
                  <c:v>6.0313863828368222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555616"/>
        <c:axId val="429556176"/>
      </c:barChart>
      <c:catAx>
        <c:axId val="429555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29556176"/>
        <c:crosses val="autoZero"/>
        <c:auto val="1"/>
        <c:lblAlgn val="ctr"/>
        <c:lblOffset val="100"/>
        <c:noMultiLvlLbl val="0"/>
      </c:catAx>
      <c:valAx>
        <c:axId val="4295561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2955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746511415802753"/>
          <c:y val="0.96471407803171749"/>
          <c:w val="0.32462053729770263"/>
          <c:h val="2.3491281021924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1.3046264246961823E-2"/>
                  <c:y val="0.16519532439928614"/>
                </c:manualLayout>
              </c:layout>
              <c:tx>
                <c:rich>
                  <a:bodyPr/>
                  <a:lstStyle/>
                  <a:p>
                    <a:fld id="{169C8C5B-2A3E-424E-B123-92F2101E95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3721DA55-C303-4F0F-9360-9C7F65231595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466517232345"/>
                      <c:h val="0.115681374464473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809890873646344"/>
                  <c:y val="-0.175240986018161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D2FEB123-DE9B-4460-91F1-56AE4F439F27}" type="CATEGORYNAME">
                      <a:rPr lang="en-US"/>
                      <a:pPr algn="r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27EA3701-7A2D-4DD5-B95D-A81D5DDFAAC9}" type="VALUE">
                      <a:rPr lang="en-US" baseline="0"/>
                      <a:pPr algn="r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DB12B236-DFA6-45F8-9CE9-52FB3EDD6893}" type="PERCENTAGE">
                      <a:rPr lang="en-US" b="1" baseline="0"/>
                      <a:pPr algn="r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850681238514806"/>
                      <c:h val="0.123293753602332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8471757448777332"/>
                  <c:y val="-0.175240986018161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D427DA6-6F77-4D53-A3CD-80CE6A16605D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5CC9A3D-CB7A-4597-9D41-2D87846E2772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r>
                      <a:rPr lang="en-US" b="1" baseline="0"/>
                      <a:t>0.62%</a:t>
                    </a:r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928299618325667"/>
                      <c:h val="0.12375147718685617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9'!$D$110,'Anexa 9'!$F$110,'Anexa 9'!$H$110)</c:f>
              <c:strCache>
                <c:ptCount val="3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 / reziliere</c:v>
                </c:pt>
              </c:strCache>
            </c:strRef>
          </c:cat>
          <c:val>
            <c:numRef>
              <c:f>('Anexa 9'!$D$100,'Anexa 9'!$F$100,'Anexa 9'!$H$100)</c:f>
              <c:numCache>
                <c:formatCode>#,##0.00</c:formatCode>
                <c:ptCount val="3"/>
                <c:pt idx="0">
                  <c:v>942677596.10000014</c:v>
                </c:pt>
                <c:pt idx="1">
                  <c:v>2626790.91</c:v>
                </c:pt>
                <c:pt idx="2">
                  <c:v>-5805373.3899999997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8.6444007858546168E-2"/>
                  <c:y val="0.17858953989111997"/>
                </c:manualLayout>
              </c:layout>
              <c:tx>
                <c:rich>
                  <a:bodyPr/>
                  <a:lstStyle/>
                  <a:p>
                    <a:fld id="{F0EAB8E6-976E-45A0-8C73-04DE52F4585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7B7F939B-A159-49A6-9B36-5A47DFD9989F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
</a:t>
                    </a:r>
                    <a:fld id="{FC549E5F-93D5-408F-919B-42709DCB1323}" type="PERCENTAGE">
                      <a:rPr lang="en-US" b="1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297969875573019"/>
                      <c:h val="0.115681374464473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9.8231827111984332E-2"/>
                  <c:y val="-0.1752409860181616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ABFAC802-63D8-43C1-8D36-6EBA55EB4828}" type="CATEGORYNAME">
                      <a:rPr lang="en-US"/>
                      <a:pPr algn="r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6E6F0D3A-7121-4BCD-A290-5C959F55CAF7}" type="VALUE">
                      <a:rPr lang="en-US" baseline="0"/>
                      <a:pPr algn="r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5699A6A9-21E9-4B81-B709-73B857F0D2EB}" type="PERCENTAGE">
                      <a:rPr lang="en-US" b="1" baseline="0"/>
                      <a:pPr algn="r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058928783214476"/>
                      <c:h val="0.1273009442921921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8205631958087753"/>
                  <c:y val="-0.178589452002567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0D6332BF-4091-4FE7-BE9E-09F3125B41B7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4F170DC-7522-4C6A-91AF-CC36D351E15A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9903E322-641F-4A78-B897-BDF900B4363A}" type="PERCENTAGE">
                      <a:rPr lang="en-US" b="1" baseline="0"/>
                      <a:pPr algn="l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297959562520302"/>
                      <c:h val="0.1255261228509710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2010135590758664"/>
                  <c:y val="-0.140639262664257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3F8E3F0-1059-4C97-A53F-1DCB2F4A33AA}" type="CATEGORYNAME">
                      <a:rPr lang="en-US"/>
                      <a:pPr algn="l">
                        <a:defRPr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8DDAA71D-BCA5-40D4-A183-A94D74337DBB}" type="VALUE">
                      <a:rPr lang="en-US" baseline="0"/>
                      <a:pPr algn="l">
                        <a:defRPr/>
                      </a:pPr>
                      <a:t>[VALUE]</a:t>
                    </a:fld>
                    <a:r>
                      <a:rPr lang="en-US" baseline="0"/>
                      <a:t>
</a:t>
                    </a:r>
                    <a:fld id="{2195F3E4-8433-4D5E-925F-CE9B45EB8848}" type="PERCENTAGE">
                      <a:rPr lang="en-US" b="1" baseline="0"/>
                      <a:pPr algn="l"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83310902443676"/>
                      <c:h val="9.7822420475361063E-2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9'!$C$110,'Anexa 9'!$E$110,'Anexa 9'!$G$110,'Anexa 9'!$I$110)</c:f>
              <c:strCache>
                <c:ptCount val="4"/>
                <c:pt idx="0">
                  <c:v>Nr. total contracte</c:v>
                </c:pt>
                <c:pt idx="1">
                  <c:v>Nr. total acorduri adiționale de majorare</c:v>
                </c:pt>
                <c:pt idx="2">
                  <c:v>Nr. total acorduri adiționale de micșorare / reziliere</c:v>
                </c:pt>
                <c:pt idx="3">
                  <c:v>Alte acorduri adiționale</c:v>
                </c:pt>
              </c:strCache>
            </c:strRef>
          </c:cat>
          <c:val>
            <c:numRef>
              <c:f>('Anexa 9'!$C$100,'Anexa 9'!$E$100,'Anexa 9'!$G$100,'Anexa 9'!$I$100)</c:f>
              <c:numCache>
                <c:formatCode>General</c:formatCode>
                <c:ptCount val="4"/>
                <c:pt idx="0">
                  <c:v>602</c:v>
                </c:pt>
                <c:pt idx="1">
                  <c:v>13</c:v>
                </c:pt>
                <c:pt idx="2">
                  <c:v>3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 w="952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2'!$B$6:$B$19</c:f>
              <c:strCache>
                <c:ptCount val="14"/>
                <c:pt idx="0">
                  <c:v>Anulare procedură de achiziţie</c:v>
                </c:pt>
                <c:pt idx="1">
                  <c:v>Anulare procedură de achiziţie din cauza lipsei 3 ofertanţi calificaţi</c:v>
                </c:pt>
                <c:pt idx="2">
                  <c:v>Aviz</c:v>
                </c:pt>
                <c:pt idx="3">
                  <c:v>Darea de seamă privind contractele subsecvente pentru Acord Cadru</c:v>
                </c:pt>
                <c:pt idx="4">
                  <c:v>Prezentare informaţie solicitată</c:v>
                </c:pt>
                <c:pt idx="5">
                  <c:v>Solicitarea operării modificărilor în darea de seamă prezentată</c:v>
                </c:pt>
                <c:pt idx="6">
                  <c:v>Solicitarea prezentării informaţiei suplimentare</c:v>
                </c:pt>
                <c:pt idx="7">
                  <c:v>Răspuns la contestaţie</c:v>
                </c:pt>
                <c:pt idx="8">
                  <c:v>Răspuns la demersuri</c:v>
                </c:pt>
                <c:pt idx="9">
                  <c:v>Respingerea înregistrării acordurilor adiţionale</c:v>
                </c:pt>
                <c:pt idx="10">
                  <c:v>Respingerea înregistrării dărilor de seamă</c:v>
                </c:pt>
                <c:pt idx="11">
                  <c:v>Solicitarea revizuirii deciziei grupului de lucru</c:v>
                </c:pt>
                <c:pt idx="12">
                  <c:v>Solicitare răspuns</c:v>
                </c:pt>
                <c:pt idx="13">
                  <c:v>Alte</c:v>
                </c:pt>
              </c:strCache>
            </c:strRef>
          </c:cat>
          <c:val>
            <c:numRef>
              <c:f>'Anexa 2'!$D$6:$D$19</c:f>
              <c:numCache>
                <c:formatCode>General</c:formatCode>
                <c:ptCount val="14"/>
                <c:pt idx="0">
                  <c:v>42</c:v>
                </c:pt>
                <c:pt idx="1">
                  <c:v>12</c:v>
                </c:pt>
                <c:pt idx="2">
                  <c:v>10</c:v>
                </c:pt>
                <c:pt idx="3">
                  <c:v>146</c:v>
                </c:pt>
                <c:pt idx="4">
                  <c:v>131</c:v>
                </c:pt>
                <c:pt idx="5">
                  <c:v>10</c:v>
                </c:pt>
                <c:pt idx="6">
                  <c:v>238</c:v>
                </c:pt>
                <c:pt idx="7">
                  <c:v>268</c:v>
                </c:pt>
                <c:pt idx="8">
                  <c:v>133</c:v>
                </c:pt>
                <c:pt idx="9">
                  <c:v>34</c:v>
                </c:pt>
                <c:pt idx="10">
                  <c:v>178</c:v>
                </c:pt>
                <c:pt idx="11">
                  <c:v>51</c:v>
                </c:pt>
                <c:pt idx="12">
                  <c:v>294</c:v>
                </c:pt>
                <c:pt idx="13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7361488"/>
        <c:axId val="337362608"/>
      </c:barChart>
      <c:catAx>
        <c:axId val="33736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337362608"/>
        <c:crosses val="autoZero"/>
        <c:auto val="1"/>
        <c:lblAlgn val="ctr"/>
        <c:lblOffset val="100"/>
        <c:noMultiLvlLbl val="0"/>
      </c:catAx>
      <c:valAx>
        <c:axId val="33736260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3736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9137120033102"/>
          <c:y val="4.0613294245044736E-2"/>
          <c:w val="0.7794116949884391"/>
          <c:h val="0.88107093477779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9'!$B$107</c:f>
              <c:strCache>
                <c:ptCount val="1"/>
                <c:pt idx="0">
                  <c:v>% Bunuri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015540739313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6841283323444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374662047787148E-3"/>
                  <c:y val="-4.412303621552055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9'!$C$110:$K$110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9'!$C$107:$K$107</c:f>
              <c:numCache>
                <c:formatCode>0.00</c:formatCode>
                <c:ptCount val="9"/>
                <c:pt idx="0">
                  <c:v>12.624584717607974</c:v>
                </c:pt>
                <c:pt idx="1">
                  <c:v>5.8715226731800323</c:v>
                </c:pt>
                <c:pt idx="2">
                  <c:v>0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  <c:pt idx="7">
                  <c:v>12.068965517241379</c:v>
                </c:pt>
                <c:pt idx="8">
                  <c:v>5.8913876425193639</c:v>
                </c:pt>
              </c:numCache>
            </c:numRef>
          </c:val>
        </c:ser>
        <c:ser>
          <c:idx val="1"/>
          <c:order val="1"/>
          <c:tx>
            <c:strRef>
              <c:f>'Anexa 9'!$B$108</c:f>
              <c:strCache>
                <c:ptCount val="1"/>
                <c:pt idx="0">
                  <c:v>% Lucrări</c:v>
                </c:pt>
              </c:strCache>
            </c:strRef>
          </c:tx>
          <c:spPr>
            <a:solidFill>
              <a:srgbClr val="DAE3F3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3837422509743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636259065778942E-3"/>
                  <c:y val="-1.76651577693935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374662047787148E-3"/>
                  <c:y val="-4.412303621552055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711844865726528E-3"/>
                  <c:y val="-2.206151810776027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5880617475387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9'!$C$110:$K$110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9'!$C$108:$K$108</c:f>
              <c:numCache>
                <c:formatCode>0.00</c:formatCode>
                <c:ptCount val="9"/>
                <c:pt idx="0">
                  <c:v>0.99667774086378735</c:v>
                </c:pt>
                <c:pt idx="1">
                  <c:v>0.33731046894029387</c:v>
                </c:pt>
                <c:pt idx="2">
                  <c:v>7.6923076923076925</c:v>
                </c:pt>
                <c:pt idx="3">
                  <c:v>9.1840926158831575</c:v>
                </c:pt>
                <c:pt idx="4">
                  <c:v>33.333333333333336</c:v>
                </c:pt>
                <c:pt idx="5">
                  <c:v>73.827120360297798</c:v>
                </c:pt>
                <c:pt idx="6">
                  <c:v>10</c:v>
                </c:pt>
                <c:pt idx="7">
                  <c:v>1.567398119122257</c:v>
                </c:pt>
                <c:pt idx="8">
                  <c:v>-9.206426589712674E-2</c:v>
                </c:pt>
              </c:numCache>
            </c:numRef>
          </c:val>
        </c:ser>
        <c:ser>
          <c:idx val="2"/>
          <c:order val="2"/>
          <c:tx>
            <c:strRef>
              <c:f>'Anexa 9'!$B$109</c:f>
              <c:strCache>
                <c:ptCount val="1"/>
                <c:pt idx="0">
                  <c:v>% Servicii</c:v>
                </c:pt>
              </c:strCache>
            </c:strRef>
          </c:tx>
          <c:spPr>
            <a:solidFill>
              <a:srgbClr val="92D050"/>
            </a:solidFill>
            <a:ln cap="flat"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9'!$C$110:$K$110</c:f>
              <c:strCache>
                <c:ptCount val="9"/>
                <c:pt idx="0">
                  <c:v>Nr. total contracte</c:v>
                </c:pt>
                <c:pt idx="1">
                  <c:v>Suma total contracte</c:v>
                </c:pt>
                <c:pt idx="2">
                  <c:v>Nr. total acorduri adiționale de majorare</c:v>
                </c:pt>
                <c:pt idx="3">
                  <c:v>Suma total acorduri adiționale de majorare</c:v>
                </c:pt>
                <c:pt idx="4">
                  <c:v>Nr. total acorduri adiționale de micșorare / reziliere</c:v>
                </c:pt>
                <c:pt idx="5">
                  <c:v>Suma total acorduri adiționale de micșorare / reziliere</c:v>
                </c:pt>
                <c:pt idx="6">
                  <c:v>Alte acorduri adiționale</c:v>
                </c:pt>
                <c:pt idx="7">
                  <c:v>Total contracte și acorduri adiţionale</c:v>
                </c:pt>
                <c:pt idx="8">
                  <c:v>Suma totală</c:v>
                </c:pt>
              </c:strCache>
            </c:strRef>
          </c:cat>
          <c:val>
            <c:numRef>
              <c:f>'Anexa 9'!$C$109:$K$109</c:f>
              <c:numCache>
                <c:formatCode>0.00</c:formatCode>
                <c:ptCount val="9"/>
                <c:pt idx="0">
                  <c:v>86.378737541528238</c:v>
                </c:pt>
                <c:pt idx="1">
                  <c:v>93.791166857879659</c:v>
                </c:pt>
                <c:pt idx="2">
                  <c:v>92.307692307692307</c:v>
                </c:pt>
                <c:pt idx="3">
                  <c:v>90.815907384116841</c:v>
                </c:pt>
                <c:pt idx="4">
                  <c:v>33.333333333333336</c:v>
                </c:pt>
                <c:pt idx="5">
                  <c:v>26.172879639702213</c:v>
                </c:pt>
                <c:pt idx="6">
                  <c:v>90</c:v>
                </c:pt>
                <c:pt idx="7">
                  <c:v>86.36363636363636</c:v>
                </c:pt>
                <c:pt idx="8">
                  <c:v>94.20067662337776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00713744"/>
        <c:axId val="400714304"/>
      </c:barChart>
      <c:catAx>
        <c:axId val="400713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 anchor="ctr" anchorCtr="1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00714304"/>
        <c:crosses val="autoZero"/>
        <c:auto val="1"/>
        <c:lblAlgn val="ctr"/>
        <c:lblOffset val="100"/>
        <c:noMultiLvlLbl val="0"/>
      </c:catAx>
      <c:valAx>
        <c:axId val="4007143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00713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746511415802753"/>
          <c:y val="0.96471407803171749"/>
          <c:w val="0.32462053729770263"/>
          <c:h val="2.3491281021924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6.5862014492036755E-2"/>
                  <c:y val="6.569151387020993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663088070797479E-3"/>
                  <c:y val="-0.16920991688958989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13028631426436"/>
                  <c:y val="-4.2403270460746614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8171693890423776"/>
                  <c:y val="2.350658714474050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11'!$E$16,'Anexa 11'!$G$16,'Anexa 11'!$I$16)</c:f>
              <c:strCache>
                <c:ptCount val="3"/>
                <c:pt idx="0">
                  <c:v>Nr. total contracte Bunuri</c:v>
                </c:pt>
                <c:pt idx="1">
                  <c:v>Nr. total contracte  Lucrări</c:v>
                </c:pt>
                <c:pt idx="2">
                  <c:v>Nr. total contracte   Servicii</c:v>
                </c:pt>
              </c:strCache>
            </c:strRef>
          </c:cat>
          <c:val>
            <c:numRef>
              <c:f>('Anexa 11'!$E$13,'Anexa 11'!$G$13,'Anexa 11'!$I$13)</c:f>
              <c:numCache>
                <c:formatCode>General</c:formatCode>
                <c:ptCount val="3"/>
                <c:pt idx="0">
                  <c:v>9867</c:v>
                </c:pt>
                <c:pt idx="1">
                  <c:v>768</c:v>
                </c:pt>
                <c:pt idx="2">
                  <c:v>1493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3"/>
          <c:dLbls>
            <c:dLbl>
              <c:idx val="0"/>
              <c:layout>
                <c:manualLayout>
                  <c:x val="-6.5862234777904691E-2"/>
                  <c:y val="0.1975834858480528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16886057181785E-3"/>
                  <c:y val="0.2870062566503513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58572258620348"/>
                  <c:y val="-0.11807891040646946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8171693890423782"/>
                  <c:y val="2.350658714474050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7659574468085"/>
          <c:y val="4.4025292432231578E-2"/>
          <c:w val="0.81914893617021278"/>
          <c:h val="0.6716734012497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12'!$D$6</c:f>
              <c:strCache>
                <c:ptCount val="1"/>
                <c:pt idx="0">
                  <c:v>Nr. contracte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12'!$B$8:$B$9</c:f>
              <c:strCache>
                <c:ptCount val="2"/>
                <c:pt idx="0">
                  <c:v>Licitații deschise</c:v>
                </c:pt>
                <c:pt idx="1">
                  <c:v>COP cu publicare in BAP</c:v>
                </c:pt>
              </c:strCache>
            </c:strRef>
          </c:cat>
          <c:val>
            <c:numRef>
              <c:f>'Anexa 12'!$D$8:$D$9</c:f>
              <c:numCache>
                <c:formatCode>#,##0</c:formatCode>
                <c:ptCount val="2"/>
                <c:pt idx="0">
                  <c:v>745</c:v>
                </c:pt>
                <c:pt idx="1">
                  <c:v>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4062000"/>
        <c:axId val="404062560"/>
      </c:barChart>
      <c:catAx>
        <c:axId val="40406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04062560"/>
        <c:crosses val="autoZero"/>
        <c:auto val="1"/>
        <c:lblAlgn val="ctr"/>
        <c:lblOffset val="100"/>
        <c:noMultiLvlLbl val="0"/>
      </c:catAx>
      <c:valAx>
        <c:axId val="40406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04062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12682616235961"/>
          <c:y val="0.86075856856292776"/>
          <c:w val="0.21522282948116794"/>
          <c:h val="0.100160976088223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7659574468085"/>
          <c:y val="4.4025292432231578E-2"/>
          <c:w val="0.81914893617021278"/>
          <c:h val="0.6716734012497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12'!$E$12</c:f>
              <c:strCache>
                <c:ptCount val="1"/>
                <c:pt idx="0">
                  <c:v>Suma total contracte</c:v>
                </c:pt>
              </c:strCache>
            </c:strRef>
          </c:tx>
          <c:spPr>
            <a:solidFill>
              <a:srgbClr val="DAE3F3"/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9.98174920036909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12'!$B$8:$B$9</c:f>
              <c:strCache>
                <c:ptCount val="2"/>
                <c:pt idx="0">
                  <c:v>Licitații deschise</c:v>
                </c:pt>
                <c:pt idx="1">
                  <c:v>COP cu publicare in BAP</c:v>
                </c:pt>
              </c:strCache>
            </c:strRef>
          </c:cat>
          <c:val>
            <c:numRef>
              <c:f>'Anexa 12'!$E$8:$E$9</c:f>
              <c:numCache>
                <c:formatCode>#,##0.00</c:formatCode>
                <c:ptCount val="2"/>
                <c:pt idx="0">
                  <c:v>1553319253.95</c:v>
                </c:pt>
                <c:pt idx="1">
                  <c:v>64109259.75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4064800"/>
        <c:axId val="655997136"/>
      </c:barChart>
      <c:catAx>
        <c:axId val="40406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655997136"/>
        <c:crosses val="autoZero"/>
        <c:auto val="1"/>
        <c:lblAlgn val="ctr"/>
        <c:lblOffset val="100"/>
        <c:noMultiLvlLbl val="0"/>
      </c:catAx>
      <c:valAx>
        <c:axId val="655997136"/>
        <c:scaling>
          <c:orientation val="minMax"/>
          <c:max val="1600000000"/>
        </c:scaling>
        <c:delete val="0"/>
        <c:axPos val="b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0406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12682616235961"/>
          <c:y val="0.88518385315595838"/>
          <c:w val="0.21522282948116794"/>
          <c:h val="0.100160976088223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7659574468085"/>
          <c:y val="4.4025292432231578E-2"/>
          <c:w val="0.81914893617021278"/>
          <c:h val="0.6716734012497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'Anexa 12'!$C$12</c:f>
              <c:strCache>
                <c:ptCount val="1"/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12'!$B$8:$B$9</c:f>
              <c:strCache>
                <c:ptCount val="2"/>
                <c:pt idx="0">
                  <c:v>Licitații deschise</c:v>
                </c:pt>
                <c:pt idx="1">
                  <c:v>COP cu publicare in BAP</c:v>
                </c:pt>
              </c:strCache>
            </c:strRef>
          </c:cat>
          <c:val>
            <c:numRef>
              <c:f>'Anexa 12'!$C$8:$C$9</c:f>
              <c:numCache>
                <c:formatCode>General</c:formatCode>
                <c:ptCount val="2"/>
                <c:pt idx="0">
                  <c:v>733</c:v>
                </c:pt>
                <c:pt idx="1">
                  <c:v>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5999376"/>
        <c:axId val="655999936"/>
      </c:barChart>
      <c:catAx>
        <c:axId val="655999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655999936"/>
        <c:crosses val="autoZero"/>
        <c:auto val="1"/>
        <c:lblAlgn val="ctr"/>
        <c:lblOffset val="100"/>
        <c:noMultiLvlLbl val="0"/>
      </c:catAx>
      <c:valAx>
        <c:axId val="65599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655999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12682616235961"/>
          <c:y val="0.86075856856292776"/>
          <c:w val="0.21522282948116794"/>
          <c:h val="0.100160976088223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'Anexa 13'!$C$22</c:f>
              <c:strCache>
                <c:ptCount val="1"/>
                <c:pt idx="0">
                  <c:v>Proceduri desfășurate prin pubicarea anunțului de participare in BAP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1.15494644401570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7.32799417047790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13'!$D$21:$E$21</c:f>
              <c:strCache>
                <c:ptCount val="2"/>
                <c:pt idx="0">
                  <c:v>RATA DE MODIFICARE A SUMEI CONTRACTELOR</c:v>
                </c:pt>
                <c:pt idx="1">
                  <c:v>RATA DE MODIFICARE A NUMĂRULUI CONTRACTELOR</c:v>
                </c:pt>
              </c:strCache>
            </c:strRef>
          </c:cat>
          <c:val>
            <c:numRef>
              <c:f>'Anexa 13'!$D$22:$E$22</c:f>
              <c:numCache>
                <c:formatCode>0.00%</c:formatCode>
                <c:ptCount val="2"/>
                <c:pt idx="0">
                  <c:v>4.8051938073672806E-2</c:v>
                </c:pt>
                <c:pt idx="1">
                  <c:v>-0.99744747692911839</c:v>
                </c:pt>
              </c:numCache>
            </c:numRef>
          </c:val>
        </c:ser>
        <c:ser>
          <c:idx val="1"/>
          <c:order val="1"/>
          <c:tx>
            <c:strRef>
              <c:f>'Anexa 13'!$C$23</c:f>
              <c:strCache>
                <c:ptCount val="1"/>
                <c:pt idx="0">
                  <c:v>Proceduri desfășurate fără pubicarea anunțului de participare in BAP</c:v>
                </c:pt>
              </c:strCache>
            </c:strRef>
          </c:tx>
          <c:spPr>
            <a:solidFill>
              <a:srgbClr val="DAE3F3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53810888211039E-16"/>
                  <c:y val="9.22665117844568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13'!$D$21:$E$21</c:f>
              <c:strCache>
                <c:ptCount val="2"/>
                <c:pt idx="0">
                  <c:v>RATA DE MODIFICARE A SUMEI CONTRACTELOR</c:v>
                </c:pt>
                <c:pt idx="1">
                  <c:v>RATA DE MODIFICARE A NUMĂRULUI CONTRACTELOR</c:v>
                </c:pt>
              </c:strCache>
            </c:strRef>
          </c:cat>
          <c:val>
            <c:numRef>
              <c:f>'Anexa 13'!$D$23:$E$23</c:f>
              <c:numCache>
                <c:formatCode>0.00%</c:formatCode>
                <c:ptCount val="2"/>
                <c:pt idx="0">
                  <c:v>-0.32551880079965201</c:v>
                </c:pt>
                <c:pt idx="1">
                  <c:v>-0.12182741116751272</c:v>
                </c:pt>
              </c:numCache>
            </c:numRef>
          </c:val>
        </c:ser>
        <c:ser>
          <c:idx val="2"/>
          <c:order val="2"/>
          <c:tx>
            <c:strRef>
              <c:f>'Anexa 13'!$C$24</c:f>
              <c:strCache>
                <c:ptCount val="1"/>
                <c:pt idx="0">
                  <c:v>Proceduri dint-o singură sursă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53810888211039E-16"/>
                  <c:y val="1.14929579483256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52357447440449E-2"/>
                      <c:h val="5.725579429912184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13'!$D$21:$E$21</c:f>
              <c:strCache>
                <c:ptCount val="2"/>
                <c:pt idx="0">
                  <c:v>RATA DE MODIFICARE A SUMEI CONTRACTELOR</c:v>
                </c:pt>
                <c:pt idx="1">
                  <c:v>RATA DE MODIFICARE A NUMĂRULUI CONTRACTELOR</c:v>
                </c:pt>
              </c:strCache>
            </c:strRef>
          </c:cat>
          <c:val>
            <c:numRef>
              <c:f>'Anexa 13'!$D$24:$E$24</c:f>
              <c:numCache>
                <c:formatCode>0.00%</c:formatCode>
                <c:ptCount val="2"/>
                <c:pt idx="0">
                  <c:v>-0.41581305176871441</c:v>
                </c:pt>
                <c:pt idx="1">
                  <c:v>5.1724137931034475E-2</c:v>
                </c:pt>
              </c:numCache>
            </c:numRef>
          </c:val>
        </c:ser>
        <c:ser>
          <c:idx val="3"/>
          <c:order val="3"/>
          <c:tx>
            <c:strRef>
              <c:f>'Anexa 13'!$C$25</c:f>
              <c:strCache>
                <c:ptCount val="1"/>
                <c:pt idx="0">
                  <c:v>TOTAL: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7.66846706384581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88420536463962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'Anexa 13'!$D$21:$E$21</c:f>
              <c:strCache>
                <c:ptCount val="2"/>
                <c:pt idx="0">
                  <c:v>RATA DE MODIFICARE A SUMEI CONTRACTELOR</c:v>
                </c:pt>
                <c:pt idx="1">
                  <c:v>RATA DE MODIFICARE A NUMĂRULUI CONTRACTELOR</c:v>
                </c:pt>
              </c:strCache>
            </c:strRef>
          </c:cat>
          <c:val>
            <c:numRef>
              <c:f>'Anexa 13'!$D$25:$E$25</c:f>
              <c:numCache>
                <c:formatCode>0.00%</c:formatCode>
                <c:ptCount val="2"/>
                <c:pt idx="0">
                  <c:v>0.60765322799376542</c:v>
                </c:pt>
                <c:pt idx="1">
                  <c:v>3.0401560721833754E-2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3"/>
        <c:axId val="656003856"/>
        <c:axId val="656004416"/>
      </c:barChart>
      <c:catAx>
        <c:axId val="656003856"/>
        <c:scaling>
          <c:orientation val="minMax"/>
        </c:scaling>
        <c:delete val="0"/>
        <c:axPos val="b"/>
        <c:majorGridlines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high"/>
        <c:spPr>
          <a:ln>
            <a:solidFill>
              <a:schemeClr val="accent5">
                <a:lumMod val="50000"/>
              </a:schemeClr>
            </a:solidFill>
          </a:ln>
        </c:spPr>
        <c:txPr>
          <a:bodyPr/>
          <a:lstStyle/>
          <a:p>
            <a:pPr>
              <a:defRPr sz="1100" b="1"/>
            </a:pPr>
            <a:endParaRPr lang="ro-RO"/>
          </a:p>
        </c:txPr>
        <c:crossAx val="656004416"/>
        <c:crosses val="autoZero"/>
        <c:auto val="1"/>
        <c:lblAlgn val="ctr"/>
        <c:lblOffset val="200"/>
        <c:noMultiLvlLbl val="0"/>
      </c:catAx>
      <c:valAx>
        <c:axId val="656004416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chemeClr val="accent5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ln>
                  <a:noFill/>
                </a:ln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6560038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6.0255669585387625E-2"/>
          <c:y val="0.80533877233989482"/>
          <c:w val="0.5927482997973812"/>
          <c:h val="0.17631613647839869"/>
        </c:manualLayout>
      </c:layout>
      <c:overlay val="0"/>
      <c:txPr>
        <a:bodyPr/>
        <a:lstStyle/>
        <a:p>
          <a:pPr>
            <a:defRPr sz="1100"/>
          </a:pPr>
          <a:endParaRPr lang="ro-R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871004902442057"/>
          <c:y val="2.3809523809523808E-2"/>
          <c:w val="0.66384812247596237"/>
          <c:h val="0.948979591836734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'Anexa 14'!$O$18:$O$32</c:f>
              <c:strCache>
                <c:ptCount val="15"/>
                <c:pt idx="0">
                  <c:v>Licitaţii publice anulate de AAP</c:v>
                </c:pt>
                <c:pt idx="1">
                  <c:v>Licitaţii publice anulate de AC</c:v>
                </c:pt>
                <c:pt idx="2">
                  <c:v>Licitaţii publice parţial anulate de AAP</c:v>
                </c:pt>
                <c:pt idx="3">
                  <c:v>Licitaţii publice parţial anulate de AC</c:v>
                </c:pt>
                <c:pt idx="4">
                  <c:v>COP anulate de AAP</c:v>
                </c:pt>
                <c:pt idx="5">
                  <c:v>COP anulate de AC</c:v>
                </c:pt>
                <c:pt idx="6">
                  <c:v>COP parţial anulate de AAP</c:v>
                </c:pt>
                <c:pt idx="7">
                  <c:v>COP parţial anulate de AC</c:v>
                </c:pt>
                <c:pt idx="8">
                  <c:v>Pretenţii satisfăcute</c:v>
                </c:pt>
                <c:pt idx="9">
                  <c:v>Pretenţii parţial satisfăcute</c:v>
                </c:pt>
                <c:pt idx="10">
                  <c:v>Pretenţii respinse</c:v>
                </c:pt>
                <c:pt idx="11">
                  <c:v>Contestaţii retrase</c:v>
                </c:pt>
                <c:pt idx="12">
                  <c:v>Pretenţii admise şi transmise CNA </c:v>
                </c:pt>
                <c:pt idx="13">
                  <c:v>Contestație depusă tardiv</c:v>
                </c:pt>
                <c:pt idx="14">
                  <c:v>Contestaţii nesoluţionate</c:v>
                </c:pt>
              </c:strCache>
            </c:strRef>
          </c:cat>
          <c:val>
            <c:numRef>
              <c:f>'Anexa 14'!$P$18:$P$32</c:f>
              <c:numCache>
                <c:formatCode>General</c:formatCode>
                <c:ptCount val="15"/>
                <c:pt idx="0">
                  <c:v>42</c:v>
                </c:pt>
                <c:pt idx="1">
                  <c:v>12</c:v>
                </c:pt>
                <c:pt idx="2">
                  <c:v>19</c:v>
                </c:pt>
                <c:pt idx="3">
                  <c:v>0</c:v>
                </c:pt>
                <c:pt idx="4">
                  <c:v>31</c:v>
                </c:pt>
                <c:pt idx="5">
                  <c:v>17</c:v>
                </c:pt>
                <c:pt idx="6">
                  <c:v>2</c:v>
                </c:pt>
                <c:pt idx="7">
                  <c:v>0</c:v>
                </c:pt>
                <c:pt idx="8">
                  <c:v>27</c:v>
                </c:pt>
                <c:pt idx="9">
                  <c:v>32</c:v>
                </c:pt>
                <c:pt idx="10">
                  <c:v>231</c:v>
                </c:pt>
                <c:pt idx="11">
                  <c:v>19</c:v>
                </c:pt>
                <c:pt idx="12">
                  <c:v>0</c:v>
                </c:pt>
                <c:pt idx="13">
                  <c:v>13</c:v>
                </c:pt>
                <c:pt idx="14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58249536"/>
        <c:axId val="658250096"/>
      </c:barChart>
      <c:catAx>
        <c:axId val="65824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658250096"/>
        <c:crosses val="autoZero"/>
        <c:auto val="1"/>
        <c:lblAlgn val="ctr"/>
        <c:lblOffset val="100"/>
        <c:noMultiLvlLbl val="0"/>
      </c:catAx>
      <c:valAx>
        <c:axId val="658250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5824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8.1056119087763737E-2"/>
                  <c:y val="0.413153116804518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664051335846481E-3"/>
                  <c:y val="0.1038631305428948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13028631426439"/>
                  <c:y val="-4.2403270460746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8171693890423782"/>
                  <c:y val="2.3506587144740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111'!$D$17,'Anexa 111'!$F$17,'Anexa 111'!$H$17)</c:f>
              <c:strCache>
                <c:ptCount val="3"/>
                <c:pt idx="0">
                  <c:v>Suma total contracte Bunuri</c:v>
                </c:pt>
                <c:pt idx="1">
                  <c:v>Suma total contracte Lucrări</c:v>
                </c:pt>
                <c:pt idx="2">
                  <c:v>Suma total contracte Servicii</c:v>
                </c:pt>
              </c:strCache>
            </c:strRef>
          </c:cat>
          <c:val>
            <c:numRef>
              <c:f>('Anexa 111'!$D$14,'Anexa 111'!$F$14,'Anexa 111'!$H$14)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3695113562628E-2"/>
          <c:y val="0.15739268680445151"/>
          <c:w val="0.81749125316663684"/>
          <c:h val="0.6836248012718600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7.3478911526004206E-2"/>
                  <c:y val="4.223081954854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795863490024211E-5"/>
                  <c:y val="-6.01009240808392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1302863142644"/>
                  <c:y val="-4.2403270460746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8171693890423787"/>
                  <c:y val="2.3506587144740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('Anexa 111'!$E$17,'Anexa 111'!$G$17,'Anexa 111'!$I$17)</c:f>
              <c:strCache>
                <c:ptCount val="3"/>
                <c:pt idx="0">
                  <c:v>Nr. total contracte Bunuri</c:v>
                </c:pt>
                <c:pt idx="1">
                  <c:v>Nr. total contracte  Lucrări</c:v>
                </c:pt>
                <c:pt idx="2">
                  <c:v>Nr. total contracte   Servicii</c:v>
                </c:pt>
              </c:strCache>
            </c:strRef>
          </c:cat>
          <c:val>
            <c:numRef>
              <c:f>('Anexa 111'!$E$14,'Anexa 111'!$G$14,'Anexa 111'!$I$14)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7659574468085"/>
          <c:y val="4.4025292432231578E-2"/>
          <c:w val="0.81914893617021278"/>
          <c:h val="0.75471929883825561"/>
        </c:manualLayout>
      </c:layout>
      <c:barChart>
        <c:barDir val="bar"/>
        <c:grouping val="clustered"/>
        <c:varyColors val="0"/>
        <c:ser>
          <c:idx val="0"/>
          <c:order val="0"/>
          <c:tx>
            <c:v>Licitații Publice</c:v>
          </c:tx>
          <c:spPr>
            <a:solidFill>
              <a:schemeClr val="accent5">
                <a:lumMod val="5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3'!$B$194:$B$196</c:f>
              <c:strCache>
                <c:ptCount val="3"/>
                <c:pt idx="0">
                  <c:v>Bunuri:</c:v>
                </c:pt>
                <c:pt idx="1">
                  <c:v>Lucrări:</c:v>
                </c:pt>
                <c:pt idx="2">
                  <c:v>Servicii:</c:v>
                </c:pt>
              </c:strCache>
            </c:strRef>
          </c:cat>
          <c:val>
            <c:numRef>
              <c:f>'Anexa 3'!$C$194:$C$196</c:f>
              <c:numCache>
                <c:formatCode>General</c:formatCode>
                <c:ptCount val="3"/>
                <c:pt idx="0">
                  <c:v>607</c:v>
                </c:pt>
                <c:pt idx="1">
                  <c:v>461</c:v>
                </c:pt>
                <c:pt idx="2">
                  <c:v>166</c:v>
                </c:pt>
              </c:numCache>
            </c:numRef>
          </c:val>
        </c:ser>
        <c:ser>
          <c:idx val="1"/>
          <c:order val="1"/>
          <c:tx>
            <c:v>COP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3'!$B$194:$B$196</c:f>
              <c:strCache>
                <c:ptCount val="3"/>
                <c:pt idx="0">
                  <c:v>Bunuri:</c:v>
                </c:pt>
                <c:pt idx="1">
                  <c:v>Lucrări:</c:v>
                </c:pt>
                <c:pt idx="2">
                  <c:v>Servicii:</c:v>
                </c:pt>
              </c:strCache>
            </c:strRef>
          </c:cat>
          <c:val>
            <c:numRef>
              <c:f>'Anexa 3'!$D$194:$D$196</c:f>
              <c:numCache>
                <c:formatCode>General</c:formatCode>
                <c:ptCount val="3"/>
                <c:pt idx="0">
                  <c:v>1652</c:v>
                </c:pt>
                <c:pt idx="1">
                  <c:v>2188</c:v>
                </c:pt>
                <c:pt idx="2">
                  <c:v>434</c:v>
                </c:pt>
              </c:numCache>
            </c:numRef>
          </c:val>
        </c:ser>
        <c:ser>
          <c:idx val="2"/>
          <c:order val="2"/>
          <c:tx>
            <c:v>ACD</c:v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'Anexa 3'!$B$194:$B$196</c:f>
              <c:strCache>
                <c:ptCount val="3"/>
                <c:pt idx="0">
                  <c:v>Bunuri:</c:v>
                </c:pt>
                <c:pt idx="1">
                  <c:v>Lucrări:</c:v>
                </c:pt>
                <c:pt idx="2">
                  <c:v>Servicii:</c:v>
                </c:pt>
              </c:strCache>
            </c:strRef>
          </c:cat>
          <c:val>
            <c:numRef>
              <c:f>'Anexa 3'!$E$194:$E$196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2427072"/>
        <c:axId val="417328880"/>
      </c:barChart>
      <c:catAx>
        <c:axId val="652427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417328880"/>
        <c:crosses val="autoZero"/>
        <c:auto val="1"/>
        <c:lblAlgn val="ctr"/>
        <c:lblOffset val="100"/>
        <c:noMultiLvlLbl val="0"/>
      </c:catAx>
      <c:valAx>
        <c:axId val="41732888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52427072"/>
        <c:crosses val="autoZero"/>
        <c:crossBetween val="between"/>
      </c:valAx>
      <c:spPr>
        <a:noFill/>
        <a:ln>
          <a:solidFill>
            <a:schemeClr val="l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74647887323943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4'!$B$8:$B$12</c:f>
              <c:strCache>
                <c:ptCount val="5"/>
                <c:pt idx="0">
                  <c:v>Anunţuri publicate</c:v>
                </c:pt>
                <c:pt idx="1">
                  <c:v>Darea de seamă privind contractele subsecvente pentru Acord Cadru</c:v>
                </c:pt>
                <c:pt idx="2">
                  <c:v>Anunţuri de modificare a obiectului de achiziţie/ relaţii de contact etc.</c:v>
                </c:pt>
                <c:pt idx="3">
                  <c:v>Anunţuri de anulare a procedurii</c:v>
                </c:pt>
                <c:pt idx="4">
                  <c:v>Alte modificari</c:v>
                </c:pt>
              </c:strCache>
            </c:strRef>
          </c:cat>
          <c:val>
            <c:numRef>
              <c:f>'Anexa 4'!$C$8:$C$12</c:f>
              <c:numCache>
                <c:formatCode>General</c:formatCode>
                <c:ptCount val="5"/>
                <c:pt idx="0" formatCode="#,##0">
                  <c:v>1234</c:v>
                </c:pt>
                <c:pt idx="1">
                  <c:v>50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1713200"/>
        <c:axId val="561716560"/>
      </c:barChart>
      <c:catAx>
        <c:axId val="561713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561716560"/>
        <c:crosses val="autoZero"/>
        <c:auto val="1"/>
        <c:lblAlgn val="ctr"/>
        <c:lblOffset val="100"/>
        <c:noMultiLvlLbl val="0"/>
      </c:catAx>
      <c:valAx>
        <c:axId val="56171656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561713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389572349150556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ro-R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877562975981256E-2"/>
                      <c:h val="8.6269726922432566E-2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'Anexa 4'!$B$8:$B$12</c:f>
              <c:strCache>
                <c:ptCount val="5"/>
                <c:pt idx="0">
                  <c:v>Anunţuri publicate</c:v>
                </c:pt>
                <c:pt idx="1">
                  <c:v>Darea de seamă privind contractele subsecvente pentru Acord Cadru</c:v>
                </c:pt>
                <c:pt idx="2">
                  <c:v>Anunţuri de modificare a obiectului de achiziţie/ relaţii de contact etc.</c:v>
                </c:pt>
                <c:pt idx="3">
                  <c:v>Anunţuri de anulare a procedurii</c:v>
                </c:pt>
                <c:pt idx="4">
                  <c:v>Alte modificari</c:v>
                </c:pt>
              </c:strCache>
            </c:strRef>
          </c:cat>
          <c:val>
            <c:numRef>
              <c:f>'Anexa 4'!$D$8:$D$12</c:f>
              <c:numCache>
                <c:formatCode>General</c:formatCode>
                <c:ptCount val="5"/>
                <c:pt idx="0" formatCode="#,##0">
                  <c:v>4274</c:v>
                </c:pt>
                <c:pt idx="1">
                  <c:v>51</c:v>
                </c:pt>
                <c:pt idx="2">
                  <c:v>20</c:v>
                </c:pt>
                <c:pt idx="3">
                  <c:v>61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0081152"/>
        <c:axId val="430081712"/>
      </c:barChart>
      <c:catAx>
        <c:axId val="430081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30081712"/>
        <c:crosses val="autoZero"/>
        <c:auto val="1"/>
        <c:lblAlgn val="ctr"/>
        <c:lblOffset val="100"/>
        <c:noMultiLvlLbl val="0"/>
      </c:catAx>
      <c:valAx>
        <c:axId val="43008171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43008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'Anexa 5'!$C$5</c:f>
              <c:strCache>
                <c:ptCount val="1"/>
                <c:pt idx="0">
                  <c:v>COP cu publicare în BAP</c:v>
                </c:pt>
              </c:strCache>
            </c:strRef>
          </c:tx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0.19574568215278004"/>
                  <c:y val="-0.11377051542909386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334E5DBC-A66C-4C67-B043-8EF3B880ED6F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08FF568C-6303-4FF5-A8A9-7AFF2B821790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66A321CC-F5BC-48C8-A0E4-BD60143538F6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79816954233242"/>
                      <c:h val="0.1495989374405146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7235644946833012"/>
                  <c:y val="0.16484469975098581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9CAB29E7-C671-46EB-A4E9-7FEB0E487608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A61ABA95-38EB-4ADB-B86C-F7A074346C1D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86C8B260-166A-44A9-A790-1739D4D72263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68801481219255"/>
                  <c:y val="0.12352435869429571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E3D8CD43-869F-4AEA-8D00-7F428A457217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78148A57-DBA4-414C-AFED-0BE2EE937C26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7D7A798A-0071-4D00-A523-7A3C5D482349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02535972732217"/>
                      <c:h val="0.1848336136501523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8749432585077064"/>
                  <c:y val="3.7482028349724347E-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E4AA0AC2-E180-473C-9A99-8A769D6A017C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8D98EAE0-380C-433B-957C-34D5955D29F6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1DA17EA6-47AE-43F8-BA0D-108192FED9B0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6210756781472652"/>
                  <c:y val="-0.13961890513108555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31A12D73-45B6-44AC-BB4D-3093561870F5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164AEDB3-D60E-4629-BB22-ACFE21984F43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AB2885AF-9E21-4252-8906-F5F123FB8BE1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750762890410775"/>
                      <c:h val="0.2038607909671989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20030746156730408"/>
                  <c:y val="-0.1549900858462561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8F6739BC-ADF8-4CED-B905-A429BD89380D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131061D2-9DD1-4415-9958-A8BD78FB8940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9C52308F-FAFF-4857-80C9-9235240B8093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81235885735946"/>
                      <c:h val="0.16626590819764464"/>
                    </c:manualLayout>
                  </c15:layout>
                  <c15:dlblFieldTable/>
                  <c15:showDataLabelsRange val="0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'Anexa 5'!$B$6:$B$11</c:f>
              <c:strCache>
                <c:ptCount val="6"/>
                <c:pt idx="0">
                  <c:v>Proceduri anulate de AAP</c:v>
                </c:pt>
                <c:pt idx="1">
                  <c:v>Proceduri anulate de AC din diverse  motive</c:v>
                </c:pt>
                <c:pt idx="2">
                  <c:v>Proceduri anulate de AC din lipsa concurenţei</c:v>
                </c:pt>
                <c:pt idx="3">
                  <c:v>Darea de seamă privind contractele subsecvente pentru Acord Cadru</c:v>
                </c:pt>
                <c:pt idx="4">
                  <c:v>Proceduri anulate de AC din lipsă de oferte</c:v>
                </c:pt>
                <c:pt idx="5">
                  <c:v>Proceduri anulate din lipsa a 3 ofertanţi calificaţi</c:v>
                </c:pt>
              </c:strCache>
            </c:strRef>
          </c:cat>
          <c:val>
            <c:numRef>
              <c:f>'Anexa 5'!$C$6:$C$11</c:f>
              <c:numCache>
                <c:formatCode>General</c:formatCode>
                <c:ptCount val="6"/>
                <c:pt idx="0">
                  <c:v>19</c:v>
                </c:pt>
                <c:pt idx="1">
                  <c:v>183</c:v>
                </c:pt>
                <c:pt idx="2">
                  <c:v>119</c:v>
                </c:pt>
                <c:pt idx="3">
                  <c:v>11</c:v>
                </c:pt>
                <c:pt idx="4">
                  <c:v>127</c:v>
                </c:pt>
                <c:pt idx="5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1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'Anexa 5'!$D$5</c:f>
              <c:strCache>
                <c:ptCount val="1"/>
                <c:pt idx="0">
                  <c:v>COP fără publicare în BAP</c:v>
                </c:pt>
              </c:strCache>
            </c:strRef>
          </c:tx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0.20306054750402577"/>
                  <c:y val="-0.1179449212116142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4DB0EC02-C7F5-4307-98C8-7F95D50012C3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6D2CF8FF-2625-4AEE-B269-C24BAF67069D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41ABA536-7B4E-428B-8788-726FB970F15F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80450885668277"/>
                      <c:h val="0.1495989374405146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7795494646493015"/>
                  <c:y val="0.1356840766083279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E5A53DEC-6E4E-422E-9418-A2B43ABCA7C7}" type="CATEGORYNAME">
                      <a:rPr lang="en-US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endParaRPr lang="en-US" baseline="0"/>
                  </a:p>
                  <a:p>
                    <a:pPr algn="l">
                      <a:defRPr>
                        <a:ln>
                          <a:noFill/>
                        </a:ln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</a:defRPr>
                    </a:pPr>
                    <a:fld id="{358DE4B1-AA2F-468C-8439-4F99025E8417}" type="VALUE">
                      <a:rPr lang="en-US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baseline="0"/>
                      <a:t> </a:t>
                    </a:r>
                  </a:p>
                  <a:p>
                    <a:pPr algn="l">
                      <a:defRPr>
                        <a:ln>
                          <a:noFill/>
                        </a:ln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</a:defRPr>
                    </a:pPr>
                    <a:fld id="{4E607E11-1038-4F3E-980D-407DC809EC6E}" type="PERCENTAGE">
                      <a:rPr lang="en-US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ro-RO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119634460547504"/>
                  <c:y val="0.1394104686113736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27CDF489-8F0C-454F-8891-794F68538A3E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17A26EFE-CBBA-4B3D-AC62-262BB17ABD37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7B0F0534-2EE0-45E7-BCE9-C24204E0033D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84959742351047"/>
                      <c:h val="0.1848336136501523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655394524959747"/>
                  <c:y val="1.1547582974952937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DDD5CECA-0ED2-4C46-B547-4EF9BC02260F}" type="CATEGORYNAME">
                      <a:rPr lang="en-US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10975EF5-B6E4-4A14-9563-82D4BE49D584}" type="VALUE">
                      <a:rPr lang="en-US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baseline="0"/>
                      <a:t> </a:t>
                    </a:r>
                  </a:p>
                  <a:p>
                    <a:pPr algn="r">
                      <a:defRPr>
                        <a:ln>
                          <a:noFill/>
                        </a:ln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</a:defRPr>
                    </a:pPr>
                    <a:fld id="{A62B2977-998F-4349-8BAB-0BEF441BD638}" type="PERCENTAGE">
                      <a:rPr lang="en-US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ro-RO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887840579710145"/>
                  <c:y val="-0.1569451778498264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1E23EEBA-46D3-4748-B9C1-DDB7206A7108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E16F76B8-07F7-4F53-B086-4E6A59E5DDE5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98407E1D-C02B-423C-80CA-D44789E20B7E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20148952816079"/>
                      <c:h val="0.13637389221755453"/>
                    </c:manualLayout>
                  </c15:layout>
                  <c15:dlblFieldTable/>
                  <c15:showDataLabelsRange val="0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'Anexa 5'!$B$6:$B$11</c:f>
              <c:strCache>
                <c:ptCount val="6"/>
                <c:pt idx="0">
                  <c:v>Proceduri anulate de AAP</c:v>
                </c:pt>
                <c:pt idx="1">
                  <c:v>Proceduri anulate de AC din diverse  motive</c:v>
                </c:pt>
                <c:pt idx="2">
                  <c:v>Proceduri anulate de AC din lipsa concurenţei</c:v>
                </c:pt>
                <c:pt idx="3">
                  <c:v>Darea de seamă privind contractele subsecvente pentru Acord Cadru</c:v>
                </c:pt>
                <c:pt idx="4">
                  <c:v>Proceduri anulate de AC din lipsă de oferte</c:v>
                </c:pt>
                <c:pt idx="5">
                  <c:v>Proceduri anulate din lipsa a 3 ofertanţi calificaţi</c:v>
                </c:pt>
              </c:strCache>
            </c:strRef>
          </c:cat>
          <c:val>
            <c:numRef>
              <c:f>'Anexa 5'!$D$6:$D$11</c:f>
              <c:numCache>
                <c:formatCode>General</c:formatCode>
                <c:ptCount val="6"/>
                <c:pt idx="0">
                  <c:v>3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0.21733081551066283"/>
          <c:y val="0.10806506217939134"/>
          <c:w val="0.56959146440701125"/>
          <c:h val="0.7547081027332132"/>
        </c:manualLayout>
      </c:layout>
      <c:doughnutChart>
        <c:varyColors val="1"/>
        <c:ser>
          <c:idx val="0"/>
          <c:order val="0"/>
          <c:tx>
            <c:strRef>
              <c:f>'Anexa 5'!$E$5</c:f>
              <c:strCache>
                <c:ptCount val="1"/>
                <c:pt idx="0">
                  <c:v>Licitaţii Publice</c:v>
                </c:pt>
              </c:strCache>
            </c:strRef>
          </c:tx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0.16512265439867235"/>
                  <c:y val="-0.16867192441879611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37DF83AE-1036-48E0-AEA5-299DCB1FC687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BD2B6587-303C-4A7B-8A7C-3683F10E5F3F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06F57BD8-FBE9-47F1-99E1-C1FB75D557B9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3958234958847"/>
                      <c:h val="0.137274628701671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8995970769324536"/>
                  <c:y val="5.3733359186873622E-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l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93AA7418-BF9F-4A58-9C5E-A830229FF8DA}" type="CATEGORYNAME">
                      <a:rPr lang="en-US" sz="100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107795E8-E323-4F24-941A-DEF991CE5DCD}" type="VALUE">
                      <a:rPr lang="en-US" sz="1000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3BA77C50-94D0-434E-B50A-384C25D0D284}" type="PERCENTAGE">
                      <a:rPr lang="en-US" sz="1000" b="1" baseline="0"/>
                      <a:pPr algn="l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l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6601028136969731"/>
                  <c:y val="0.1622882779190503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87EF42B1-4C85-4B5E-B5AA-03ADB6F028EA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94C87B15-621B-4AC9-A8A7-597779610719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491E9CE4-A181-4F43-9D4B-82D24F912391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28824872462387"/>
                      <c:h val="0.1848337220653654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9.6976637025656245E-2"/>
                  <c:y val="0.1869743415444945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4967F519-422A-41FD-B86D-988477879683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A1489D09-AEB7-4F30-A169-AEA028DBB72D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52C0ADE9-023E-46DD-80EB-50B1D02FDFD2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9407667593827294"/>
                  <c:y val="5.5070877832921222E-2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sp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CE5AEB96-4C91-40C0-A789-B02FE4DC26D9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60BED32C-681C-4D89-B8CA-CC0FB2C070A9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4CEBFCA5-73B6-4A69-B836-45578CE7925D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sp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6413888248025313"/>
                  <c:y val="-0.1741857419628936"/>
                </c:manualLayout>
              </c:layout>
              <c:tx>
                <c:rich>
                  <a:bodyPr rot="0" spcFirstLastPara="1" vertOverflow="overflow" horzOverflow="overflow" vert="horz" wrap="square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ln>
                          <a:noFill/>
                        </a:ln>
                        <a:solidFill>
                          <a:srgbClr val="000000"/>
                        </a:solidFill>
                        <a:effectLst>
                          <a:outerShdw blurRad="50800" dist="38100" dir="2700000" algn="tl" rotWithShape="0">
                            <a:schemeClr val="bg1">
                              <a:lumMod val="95000"/>
                              <a:alpha val="40000"/>
                            </a:schemeClr>
                          </a:outerShdw>
                        </a:effectLst>
                        <a:latin typeface="Calibri"/>
                        <a:ea typeface="Calibri"/>
                        <a:cs typeface="Calibri"/>
                      </a:defRPr>
                    </a:pPr>
                    <a:fld id="{C6E874FE-3AAE-4E48-BB8F-8686F9112C6F}" type="CATEGORYNAME">
                      <a:rPr lang="en-US" sz="100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51C9EF45-5C84-4C78-B7A9-50B1E6531D13}" type="VALUE">
                      <a:rPr lang="en-US" sz="1000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fld id="{1865165F-1F69-4322-80D6-72B03754073F}" type="PERCENTAGE">
                      <a:rPr lang="en-US" sz="1000" b="1" baseline="0"/>
                      <a:pPr algn="r">
                        <a:defRPr>
                          <a:ln>
                            <a:noFill/>
                          </a:ln>
                          <a:effectLst>
                            <a:outerShdw blurRad="50800" dist="38100" dir="2700000" algn="tl" rotWithShape="0">
                              <a:schemeClr val="bg1">
                                <a:lumMod val="95000"/>
                                <a:alpha val="40000"/>
                              </a:schemeClr>
                            </a:outerShdw>
                          </a:effectLst>
                        </a:defRPr>
                      </a:pPr>
                      <a:t>[PERCENTAGE]</a:t>
                    </a:fld>
                    <a:endParaRPr lang="en-US" sz="1000" baseline="0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ln>
                        <a:noFill/>
                      </a:ln>
                      <a:solidFill>
                        <a:srgbClr val="000000"/>
                      </a:solidFill>
                      <a:effectLst>
                        <a:outerShdw blurRad="50800" dist="38100" dir="2700000" algn="tl" rotWithShape="0">
                          <a:schemeClr val="bg1">
                            <a:lumMod val="95000"/>
                            <a:alpha val="40000"/>
                          </a:schemeClr>
                        </a:outerShdw>
                      </a:effectLst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9434739058028"/>
                      <c:h val="0.12553299619795855"/>
                    </c:manualLayout>
                  </c15:layout>
                  <c15:dlblFieldTable/>
                  <c15:showDataLabelsRange val="0"/>
                </c:ext>
              </c:extLst>
            </c:dLbl>
            <c:numFmt formatCode="General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effectLst>
                      <a:outerShdw blurRad="50800" dist="38100" dir="2700000" algn="tl" rotWithShape="0">
                        <a:schemeClr val="bg1">
                          <a:lumMod val="95000"/>
                          <a:alpha val="40000"/>
                        </a:schemeClr>
                      </a:outerShdw>
                    </a:effectLst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'Anexa 5'!$B$6:$B$11</c:f>
              <c:strCache>
                <c:ptCount val="6"/>
                <c:pt idx="0">
                  <c:v>Proceduri anulate de AAP</c:v>
                </c:pt>
                <c:pt idx="1">
                  <c:v>Proceduri anulate de AC din diverse  motive</c:v>
                </c:pt>
                <c:pt idx="2">
                  <c:v>Proceduri anulate de AC din lipsa concurenţei</c:v>
                </c:pt>
                <c:pt idx="3">
                  <c:v>Darea de seamă privind contractele subsecvente pentru Acord Cadru</c:v>
                </c:pt>
                <c:pt idx="4">
                  <c:v>Proceduri anulate de AC din lipsă de oferte</c:v>
                </c:pt>
                <c:pt idx="5">
                  <c:v>Proceduri anulate din lipsa a 3 ofertanţi calificaţi</c:v>
                </c:pt>
              </c:strCache>
            </c:strRef>
          </c:cat>
          <c:val>
            <c:numRef>
              <c:f>'Anexa 5'!$E$6:$E$11</c:f>
              <c:numCache>
                <c:formatCode>General</c:formatCode>
                <c:ptCount val="6"/>
                <c:pt idx="0">
                  <c:v>22</c:v>
                </c:pt>
                <c:pt idx="1">
                  <c:v>60</c:v>
                </c:pt>
                <c:pt idx="2">
                  <c:v>25</c:v>
                </c:pt>
                <c:pt idx="3">
                  <c:v>6</c:v>
                </c:pt>
                <c:pt idx="4">
                  <c:v>36</c:v>
                </c:pt>
                <c:pt idx="5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/>
            <a:effectLst/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 cap="flat" cmpd="sng" algn="ctr">
                <a:solidFill>
                  <a:schemeClr val="lt1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3.8685361259006061E-2"/>
                  <c:y val="0.19081358376607349"/>
                </c:manualLayout>
              </c:layout>
              <c:tx>
                <c:rich>
                  <a:bodyPr/>
                  <a:lstStyle/>
                  <a:p>
                    <a:fld id="{E96C79EB-6AB6-4843-BC7F-1344BA38C400}" type="CATEGORYNAME">
                      <a:rPr lang="en-US" sz="1000"/>
                      <a:pPr/>
                      <a:t>[CATEGORY NAME]</a:t>
                    </a:fld>
                    <a:r>
                      <a:rPr lang="en-US" sz="1000" baseline="0"/>
                      <a:t>
</a:t>
                    </a:r>
                    <a:fld id="{1CACEB07-D32D-4E47-8F52-77CF30A20385}" type="VALUE">
                      <a:rPr lang="en-US" sz="1000" baseline="0"/>
                      <a:pPr/>
                      <a:t>[VALUE]</a:t>
                    </a:fld>
                    <a:endParaRPr lang="en-US" sz="1000" baseline="0"/>
                  </a:p>
                  <a:p>
                    <a:r>
                      <a:rPr lang="en-US" sz="1000" b="1" baseline="0"/>
                      <a:t>98,32%</a:t>
                    </a:r>
                    <a:r>
                      <a:rPr lang="en-US" sz="1000" baseline="0"/>
                      <a:t>
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183154719248706"/>
                      <c:h val="8.219831159338345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5731775791082209"/>
                  <c:y val="-0.17719895772522107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D47BCB84-D0BA-4B20-93AA-B7BB0DE8B0DB}" type="CATEGORYNAME">
                      <a:rPr lang="en-US" sz="1000"/>
                      <a:pPr algn="r">
                        <a:defRPr/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A7B4DF47-69E6-4933-ADF5-10BFEBCCC5F4}" type="VALUE">
                      <a:rPr lang="en-US" sz="1000" baseline="0"/>
                      <a:pPr algn="r">
                        <a:defRPr/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r>
                      <a:rPr lang="en-US" sz="1000" b="1" baseline="0"/>
                      <a:t>3,69%</a:t>
                    </a:r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650536248271884"/>
                      <c:h val="0.127553095714069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8067998896682261"/>
                  <c:y val="-0.17243126569842568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147F9F48-9B5A-499A-9792-FFC474C99E8D}" type="CATEGORYNAME">
                      <a:rPr lang="en-US" sz="1000"/>
                      <a:pPr algn="l">
                        <a:defRPr/>
                      </a:pPr>
                      <a:t>[CATEGORY NAME]</a:t>
                    </a:fld>
                    <a:r>
                      <a:rPr lang="en-US" sz="1000" baseline="0"/>
                      <a:t>
</a:t>
                    </a:r>
                    <a:fld id="{036131C0-5EDA-4D90-BFDF-970CD4F48C8A}" type="VALUE">
                      <a:rPr lang="en-US" sz="1000" baseline="0"/>
                      <a:pPr algn="l">
                        <a:defRPr/>
                      </a:pPr>
                      <a:t>[VALUE]</a:t>
                    </a:fld>
                    <a:r>
                      <a:rPr lang="en-US" sz="1000" baseline="0"/>
                      <a:t>
</a:t>
                    </a:r>
                    <a:r>
                      <a:rPr lang="en-US" sz="1000" b="1" baseline="0"/>
                      <a:t>1,98%</a:t>
                    </a:r>
                  </a:p>
                </c:rich>
              </c:tx>
              <c:numFmt formatCode="#,##0.00%;#,##0.00%;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o-R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40287566568685679"/>
                      <c:h val="0.12033755274261604"/>
                    </c:manualLayout>
                  </c15:layout>
                  <c15:dlblFieldTable/>
                  <c15:showDataLabelsRange val="0"/>
                </c:ext>
              </c:extLst>
            </c:dLbl>
            <c:numFmt formatCode="#,##0.00%;#,##0.00%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('Anexa 6'!$D$140,'Anexa 6'!$F$140,'Anexa 6'!$H$140)</c:f>
              <c:strCache>
                <c:ptCount val="3"/>
                <c:pt idx="0">
                  <c:v>Suma total contracte</c:v>
                </c:pt>
                <c:pt idx="1">
                  <c:v>Suma total acorduri adiționale de majorare</c:v>
                </c:pt>
                <c:pt idx="2">
                  <c:v>Suma total acorduri adiționale de micșorare / reziliere</c:v>
                </c:pt>
              </c:strCache>
            </c:strRef>
          </c:cat>
          <c:val>
            <c:numRef>
              <c:f>('Anexa 6'!$D$130,'Anexa 6'!$F$130,'Anexa 6'!$H$130)</c:f>
              <c:numCache>
                <c:formatCode>#,##0.00</c:formatCode>
                <c:ptCount val="3"/>
                <c:pt idx="0">
                  <c:v>2393423049.7599998</c:v>
                </c:pt>
                <c:pt idx="1">
                  <c:v>88328278.050000012</c:v>
                </c:pt>
                <c:pt idx="2">
                  <c:v>-47445858.159999996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6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1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76200</xdr:rowOff>
    </xdr:from>
    <xdr:to>
      <xdr:col>10</xdr:col>
      <xdr:colOff>219075</xdr:colOff>
      <xdr:row>61</xdr:row>
      <xdr:rowOff>9525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17</xdr:row>
      <xdr:rowOff>66675</xdr:rowOff>
    </xdr:from>
    <xdr:to>
      <xdr:col>14</xdr:col>
      <xdr:colOff>342900</xdr:colOff>
      <xdr:row>54</xdr:row>
      <xdr:rowOff>66675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17</xdr:row>
      <xdr:rowOff>66675</xdr:rowOff>
    </xdr:from>
    <xdr:to>
      <xdr:col>7</xdr:col>
      <xdr:colOff>9525</xdr:colOff>
      <xdr:row>54</xdr:row>
      <xdr:rowOff>66675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1017</xdr:colOff>
      <xdr:row>32</xdr:row>
      <xdr:rowOff>138546</xdr:rowOff>
    </xdr:from>
    <xdr:to>
      <xdr:col>11</xdr:col>
      <xdr:colOff>369794</xdr:colOff>
      <xdr:row>49</xdr:row>
      <xdr:rowOff>72329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1017</xdr:colOff>
      <xdr:row>49</xdr:row>
      <xdr:rowOff>149752</xdr:rowOff>
    </xdr:from>
    <xdr:to>
      <xdr:col>11</xdr:col>
      <xdr:colOff>369794</xdr:colOff>
      <xdr:row>66</xdr:row>
      <xdr:rowOff>83535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1017</xdr:colOff>
      <xdr:row>15</xdr:row>
      <xdr:rowOff>86591</xdr:rowOff>
    </xdr:from>
    <xdr:to>
      <xdr:col>11</xdr:col>
      <xdr:colOff>369794</xdr:colOff>
      <xdr:row>32</xdr:row>
      <xdr:rowOff>20375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500342</xdr:colOff>
      <xdr:row>20</xdr:row>
      <xdr:rowOff>28575</xdr:rowOff>
    </xdr:from>
    <xdr:to>
      <xdr:col>19</xdr:col>
      <xdr:colOff>425823</xdr:colOff>
      <xdr:row>37</xdr:row>
      <xdr:rowOff>78441</xdr:rowOff>
    </xdr:to>
    <xdr:graphicFrame macro="">
      <xdr:nvGraphicFramePr>
        <xdr:cNvPr id="2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41</xdr:row>
      <xdr:rowOff>114300</xdr:rowOff>
    </xdr:from>
    <xdr:to>
      <xdr:col>12</xdr:col>
      <xdr:colOff>285750</xdr:colOff>
      <xdr:row>76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18</xdr:row>
      <xdr:rowOff>66675</xdr:rowOff>
    </xdr:from>
    <xdr:to>
      <xdr:col>6</xdr:col>
      <xdr:colOff>504825</xdr:colOff>
      <xdr:row>55</xdr:row>
      <xdr:rowOff>66675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18</xdr:row>
      <xdr:rowOff>66675</xdr:rowOff>
    </xdr:from>
    <xdr:to>
      <xdr:col>14</xdr:col>
      <xdr:colOff>295275</xdr:colOff>
      <xdr:row>55</xdr:row>
      <xdr:rowOff>66675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</xdr:rowOff>
    </xdr:from>
    <xdr:to>
      <xdr:col>5</xdr:col>
      <xdr:colOff>381000</xdr:colOff>
      <xdr:row>46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196</xdr:row>
      <xdr:rowOff>123825</xdr:rowOff>
    </xdr:from>
    <xdr:to>
      <xdr:col>2</xdr:col>
      <xdr:colOff>476250</xdr:colOff>
      <xdr:row>215</xdr:row>
      <xdr:rowOff>76200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0</xdr:rowOff>
    </xdr:from>
    <xdr:to>
      <xdr:col>2</xdr:col>
      <xdr:colOff>1495425</xdr:colOff>
      <xdr:row>26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1114425</xdr:colOff>
      <xdr:row>13</xdr:row>
      <xdr:rowOff>0</xdr:rowOff>
    </xdr:from>
    <xdr:to>
      <xdr:col>8</xdr:col>
      <xdr:colOff>209550</xdr:colOff>
      <xdr:row>26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123825</xdr:rowOff>
    </xdr:from>
    <xdr:to>
      <xdr:col>3</xdr:col>
      <xdr:colOff>1219200</xdr:colOff>
      <xdr:row>39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1341664</xdr:colOff>
      <xdr:row>12</xdr:row>
      <xdr:rowOff>123825</xdr:rowOff>
    </xdr:from>
    <xdr:to>
      <xdr:col>10</xdr:col>
      <xdr:colOff>244628</xdr:colOff>
      <xdr:row>39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32809</xdr:colOff>
      <xdr:row>40</xdr:row>
      <xdr:rowOff>85725</xdr:rowOff>
    </xdr:from>
    <xdr:to>
      <xdr:col>3</xdr:col>
      <xdr:colOff>1168582</xdr:colOff>
      <xdr:row>68</xdr:row>
      <xdr:rowOff>148167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170845</xdr:colOff>
      <xdr:row>140</xdr:row>
      <xdr:rowOff>47625</xdr:rowOff>
    </xdr:from>
    <xdr:to>
      <xdr:col>5</xdr:col>
      <xdr:colOff>847120</xdr:colOff>
      <xdr:row>172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845004</xdr:colOff>
      <xdr:row>140</xdr:row>
      <xdr:rowOff>47625</xdr:rowOff>
    </xdr:from>
    <xdr:to>
      <xdr:col>12</xdr:col>
      <xdr:colOff>606879</xdr:colOff>
      <xdr:row>172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140154</xdr:colOff>
      <xdr:row>173</xdr:row>
      <xdr:rowOff>76200</xdr:rowOff>
    </xdr:from>
    <xdr:to>
      <xdr:col>12</xdr:col>
      <xdr:colOff>644979</xdr:colOff>
      <xdr:row>233</xdr:row>
      <xdr:rowOff>142875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322792</xdr:colOff>
      <xdr:row>172</xdr:row>
      <xdr:rowOff>430741</xdr:rowOff>
    </xdr:from>
    <xdr:to>
      <xdr:col>6</xdr:col>
      <xdr:colOff>99483</xdr:colOff>
      <xdr:row>205</xdr:row>
      <xdr:rowOff>1058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173</xdr:row>
      <xdr:rowOff>123825</xdr:rowOff>
    </xdr:from>
    <xdr:to>
      <xdr:col>13</xdr:col>
      <xdr:colOff>38100</xdr:colOff>
      <xdr:row>207</xdr:row>
      <xdr:rowOff>85725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208</xdr:row>
      <xdr:rowOff>57150</xdr:rowOff>
    </xdr:from>
    <xdr:to>
      <xdr:col>13</xdr:col>
      <xdr:colOff>38100</xdr:colOff>
      <xdr:row>271</xdr:row>
      <xdr:rowOff>19050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120</xdr:row>
      <xdr:rowOff>76200</xdr:rowOff>
    </xdr:from>
    <xdr:to>
      <xdr:col>6</xdr:col>
      <xdr:colOff>342900</xdr:colOff>
      <xdr:row>154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120</xdr:row>
      <xdr:rowOff>76200</xdr:rowOff>
    </xdr:from>
    <xdr:to>
      <xdr:col>13</xdr:col>
      <xdr:colOff>361950</xdr:colOff>
      <xdr:row>154</xdr:row>
      <xdr:rowOff>47625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155</xdr:row>
      <xdr:rowOff>19050</xdr:rowOff>
    </xdr:from>
    <xdr:to>
      <xdr:col>13</xdr:col>
      <xdr:colOff>323850</xdr:colOff>
      <xdr:row>217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110</xdr:row>
      <xdr:rowOff>114300</xdr:rowOff>
    </xdr:from>
    <xdr:to>
      <xdr:col>5</xdr:col>
      <xdr:colOff>702253</xdr:colOff>
      <xdr:row>145</xdr:row>
      <xdr:rowOff>135948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778453</xdr:colOff>
      <xdr:row>110</xdr:row>
      <xdr:rowOff>114300</xdr:rowOff>
    </xdr:from>
    <xdr:to>
      <xdr:col>12</xdr:col>
      <xdr:colOff>626053</xdr:colOff>
      <xdr:row>145</xdr:row>
      <xdr:rowOff>135948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146</xdr:row>
      <xdr:rowOff>116898</xdr:rowOff>
    </xdr:from>
    <xdr:to>
      <xdr:col>12</xdr:col>
      <xdr:colOff>626053</xdr:colOff>
      <xdr:row>211</xdr:row>
      <xdr:rowOff>135948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rgbClr val="FFFFFF"/>
      </a:lt1>
      <a:dk2>
        <a:srgbClr val="000000"/>
      </a:dk2>
      <a:lt2>
        <a:srgbClr val="FFFFFF"/>
      </a:lt2>
      <a:accent1>
        <a:srgbClr val="1F3864"/>
      </a:accent1>
      <a:accent2>
        <a:srgbClr val="8EAADB"/>
      </a:accent2>
      <a:accent3>
        <a:srgbClr val="78B64F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O34"/>
  <sheetViews>
    <sheetView view="pageBreakPreview" zoomScale="85" zoomScaleNormal="55" zoomScaleSheetLayoutView="85" workbookViewId="0">
      <selection activeCell="A26" sqref="A26:B26"/>
    </sheetView>
  </sheetViews>
  <sheetFormatPr defaultRowHeight="12.75" x14ac:dyDescent="0.2"/>
  <cols>
    <col min="1" max="1" width="7.42578125" style="6" customWidth="1"/>
    <col min="2" max="2" width="55.28515625" style="6" customWidth="1"/>
    <col min="3" max="3" width="14.42578125" style="22" customWidth="1"/>
    <col min="4" max="4" width="9.5703125" style="6" customWidth="1"/>
    <col min="5" max="5" width="13.28515625" style="6" customWidth="1"/>
    <col min="6" max="7" width="9.140625" style="6"/>
    <col min="8" max="8" width="10.28515625" style="6" customWidth="1"/>
    <col min="9" max="257" width="9.140625" style="6"/>
    <col min="258" max="258" width="7.42578125" style="6" customWidth="1"/>
    <col min="259" max="259" width="54.28515625" style="6" customWidth="1"/>
    <col min="260" max="260" width="0" style="6" hidden="1" customWidth="1"/>
    <col min="261" max="261" width="9.5703125" style="6" customWidth="1"/>
    <col min="262" max="262" width="13.28515625" style="6" customWidth="1"/>
    <col min="263" max="263" width="9.140625" style="6"/>
    <col min="264" max="264" width="8" style="6" customWidth="1"/>
    <col min="265" max="513" width="9.140625" style="6"/>
    <col min="514" max="514" width="7.42578125" style="6" customWidth="1"/>
    <col min="515" max="515" width="54.28515625" style="6" customWidth="1"/>
    <col min="516" max="516" width="0" style="6" hidden="1" customWidth="1"/>
    <col min="517" max="517" width="9.5703125" style="6" customWidth="1"/>
    <col min="518" max="518" width="13.28515625" style="6" customWidth="1"/>
    <col min="519" max="519" width="9.140625" style="6"/>
    <col min="520" max="520" width="8" style="6" customWidth="1"/>
    <col min="521" max="769" width="9.140625" style="6"/>
    <col min="770" max="770" width="7.42578125" style="6" customWidth="1"/>
    <col min="771" max="771" width="54.28515625" style="6" customWidth="1"/>
    <col min="772" max="772" width="0" style="6" hidden="1" customWidth="1"/>
    <col min="773" max="773" width="9.5703125" style="6" customWidth="1"/>
    <col min="774" max="774" width="13.28515625" style="6" customWidth="1"/>
    <col min="775" max="775" width="9.140625" style="6"/>
    <col min="776" max="776" width="8" style="6" customWidth="1"/>
    <col min="777" max="1025" width="9.140625" style="6"/>
    <col min="1026" max="1026" width="7.42578125" style="6" customWidth="1"/>
    <col min="1027" max="1027" width="54.28515625" style="6" customWidth="1"/>
    <col min="1028" max="1028" width="0" style="6" hidden="1" customWidth="1"/>
    <col min="1029" max="1029" width="9.5703125" style="6" customWidth="1"/>
    <col min="1030" max="1030" width="13.28515625" style="6" customWidth="1"/>
    <col min="1031" max="1031" width="9.140625" style="6"/>
    <col min="1032" max="1032" width="8" style="6" customWidth="1"/>
    <col min="1033" max="1281" width="9.140625" style="6"/>
    <col min="1282" max="1282" width="7.42578125" style="6" customWidth="1"/>
    <col min="1283" max="1283" width="54.28515625" style="6" customWidth="1"/>
    <col min="1284" max="1284" width="0" style="6" hidden="1" customWidth="1"/>
    <col min="1285" max="1285" width="9.5703125" style="6" customWidth="1"/>
    <col min="1286" max="1286" width="13.28515625" style="6" customWidth="1"/>
    <col min="1287" max="1287" width="9.140625" style="6"/>
    <col min="1288" max="1288" width="8" style="6" customWidth="1"/>
    <col min="1289" max="1537" width="9.140625" style="6"/>
    <col min="1538" max="1538" width="7.42578125" style="6" customWidth="1"/>
    <col min="1539" max="1539" width="54.28515625" style="6" customWidth="1"/>
    <col min="1540" max="1540" width="0" style="6" hidden="1" customWidth="1"/>
    <col min="1541" max="1541" width="9.5703125" style="6" customWidth="1"/>
    <col min="1542" max="1542" width="13.28515625" style="6" customWidth="1"/>
    <col min="1543" max="1543" width="9.140625" style="6"/>
    <col min="1544" max="1544" width="8" style="6" customWidth="1"/>
    <col min="1545" max="1793" width="9.140625" style="6"/>
    <col min="1794" max="1794" width="7.42578125" style="6" customWidth="1"/>
    <col min="1795" max="1795" width="54.28515625" style="6" customWidth="1"/>
    <col min="1796" max="1796" width="0" style="6" hidden="1" customWidth="1"/>
    <col min="1797" max="1797" width="9.5703125" style="6" customWidth="1"/>
    <col min="1798" max="1798" width="13.28515625" style="6" customWidth="1"/>
    <col min="1799" max="1799" width="9.140625" style="6"/>
    <col min="1800" max="1800" width="8" style="6" customWidth="1"/>
    <col min="1801" max="2049" width="9.140625" style="6"/>
    <col min="2050" max="2050" width="7.42578125" style="6" customWidth="1"/>
    <col min="2051" max="2051" width="54.28515625" style="6" customWidth="1"/>
    <col min="2052" max="2052" width="0" style="6" hidden="1" customWidth="1"/>
    <col min="2053" max="2053" width="9.5703125" style="6" customWidth="1"/>
    <col min="2054" max="2054" width="13.28515625" style="6" customWidth="1"/>
    <col min="2055" max="2055" width="9.140625" style="6"/>
    <col min="2056" max="2056" width="8" style="6" customWidth="1"/>
    <col min="2057" max="2305" width="9.140625" style="6"/>
    <col min="2306" max="2306" width="7.42578125" style="6" customWidth="1"/>
    <col min="2307" max="2307" width="54.28515625" style="6" customWidth="1"/>
    <col min="2308" max="2308" width="0" style="6" hidden="1" customWidth="1"/>
    <col min="2309" max="2309" width="9.5703125" style="6" customWidth="1"/>
    <col min="2310" max="2310" width="13.28515625" style="6" customWidth="1"/>
    <col min="2311" max="2311" width="9.140625" style="6"/>
    <col min="2312" max="2312" width="8" style="6" customWidth="1"/>
    <col min="2313" max="2561" width="9.140625" style="6"/>
    <col min="2562" max="2562" width="7.42578125" style="6" customWidth="1"/>
    <col min="2563" max="2563" width="54.28515625" style="6" customWidth="1"/>
    <col min="2564" max="2564" width="0" style="6" hidden="1" customWidth="1"/>
    <col min="2565" max="2565" width="9.5703125" style="6" customWidth="1"/>
    <col min="2566" max="2566" width="13.28515625" style="6" customWidth="1"/>
    <col min="2567" max="2567" width="9.140625" style="6"/>
    <col min="2568" max="2568" width="8" style="6" customWidth="1"/>
    <col min="2569" max="2817" width="9.140625" style="6"/>
    <col min="2818" max="2818" width="7.42578125" style="6" customWidth="1"/>
    <col min="2819" max="2819" width="54.28515625" style="6" customWidth="1"/>
    <col min="2820" max="2820" width="0" style="6" hidden="1" customWidth="1"/>
    <col min="2821" max="2821" width="9.5703125" style="6" customWidth="1"/>
    <col min="2822" max="2822" width="13.28515625" style="6" customWidth="1"/>
    <col min="2823" max="2823" width="9.140625" style="6"/>
    <col min="2824" max="2824" width="8" style="6" customWidth="1"/>
    <col min="2825" max="3073" width="9.140625" style="6"/>
    <col min="3074" max="3074" width="7.42578125" style="6" customWidth="1"/>
    <col min="3075" max="3075" width="54.28515625" style="6" customWidth="1"/>
    <col min="3076" max="3076" width="0" style="6" hidden="1" customWidth="1"/>
    <col min="3077" max="3077" width="9.5703125" style="6" customWidth="1"/>
    <col min="3078" max="3078" width="13.28515625" style="6" customWidth="1"/>
    <col min="3079" max="3079" width="9.140625" style="6"/>
    <col min="3080" max="3080" width="8" style="6" customWidth="1"/>
    <col min="3081" max="3329" width="9.140625" style="6"/>
    <col min="3330" max="3330" width="7.42578125" style="6" customWidth="1"/>
    <col min="3331" max="3331" width="54.28515625" style="6" customWidth="1"/>
    <col min="3332" max="3332" width="0" style="6" hidden="1" customWidth="1"/>
    <col min="3333" max="3333" width="9.5703125" style="6" customWidth="1"/>
    <col min="3334" max="3334" width="13.28515625" style="6" customWidth="1"/>
    <col min="3335" max="3335" width="9.140625" style="6"/>
    <col min="3336" max="3336" width="8" style="6" customWidth="1"/>
    <col min="3337" max="3585" width="9.140625" style="6"/>
    <col min="3586" max="3586" width="7.42578125" style="6" customWidth="1"/>
    <col min="3587" max="3587" width="54.28515625" style="6" customWidth="1"/>
    <col min="3588" max="3588" width="0" style="6" hidden="1" customWidth="1"/>
    <col min="3589" max="3589" width="9.5703125" style="6" customWidth="1"/>
    <col min="3590" max="3590" width="13.28515625" style="6" customWidth="1"/>
    <col min="3591" max="3591" width="9.140625" style="6"/>
    <col min="3592" max="3592" width="8" style="6" customWidth="1"/>
    <col min="3593" max="3841" width="9.140625" style="6"/>
    <col min="3842" max="3842" width="7.42578125" style="6" customWidth="1"/>
    <col min="3843" max="3843" width="54.28515625" style="6" customWidth="1"/>
    <col min="3844" max="3844" width="0" style="6" hidden="1" customWidth="1"/>
    <col min="3845" max="3845" width="9.5703125" style="6" customWidth="1"/>
    <col min="3846" max="3846" width="13.28515625" style="6" customWidth="1"/>
    <col min="3847" max="3847" width="9.140625" style="6"/>
    <col min="3848" max="3848" width="8" style="6" customWidth="1"/>
    <col min="3849" max="4097" width="9.140625" style="6"/>
    <col min="4098" max="4098" width="7.42578125" style="6" customWidth="1"/>
    <col min="4099" max="4099" width="54.28515625" style="6" customWidth="1"/>
    <col min="4100" max="4100" width="0" style="6" hidden="1" customWidth="1"/>
    <col min="4101" max="4101" width="9.5703125" style="6" customWidth="1"/>
    <col min="4102" max="4102" width="13.28515625" style="6" customWidth="1"/>
    <col min="4103" max="4103" width="9.140625" style="6"/>
    <col min="4104" max="4104" width="8" style="6" customWidth="1"/>
    <col min="4105" max="4353" width="9.140625" style="6"/>
    <col min="4354" max="4354" width="7.42578125" style="6" customWidth="1"/>
    <col min="4355" max="4355" width="54.28515625" style="6" customWidth="1"/>
    <col min="4356" max="4356" width="0" style="6" hidden="1" customWidth="1"/>
    <col min="4357" max="4357" width="9.5703125" style="6" customWidth="1"/>
    <col min="4358" max="4358" width="13.28515625" style="6" customWidth="1"/>
    <col min="4359" max="4359" width="9.140625" style="6"/>
    <col min="4360" max="4360" width="8" style="6" customWidth="1"/>
    <col min="4361" max="4609" width="9.140625" style="6"/>
    <col min="4610" max="4610" width="7.42578125" style="6" customWidth="1"/>
    <col min="4611" max="4611" width="54.28515625" style="6" customWidth="1"/>
    <col min="4612" max="4612" width="0" style="6" hidden="1" customWidth="1"/>
    <col min="4613" max="4613" width="9.5703125" style="6" customWidth="1"/>
    <col min="4614" max="4614" width="13.28515625" style="6" customWidth="1"/>
    <col min="4615" max="4615" width="9.140625" style="6"/>
    <col min="4616" max="4616" width="8" style="6" customWidth="1"/>
    <col min="4617" max="4865" width="9.140625" style="6"/>
    <col min="4866" max="4866" width="7.42578125" style="6" customWidth="1"/>
    <col min="4867" max="4867" width="54.28515625" style="6" customWidth="1"/>
    <col min="4868" max="4868" width="0" style="6" hidden="1" customWidth="1"/>
    <col min="4869" max="4869" width="9.5703125" style="6" customWidth="1"/>
    <col min="4870" max="4870" width="13.28515625" style="6" customWidth="1"/>
    <col min="4871" max="4871" width="9.140625" style="6"/>
    <col min="4872" max="4872" width="8" style="6" customWidth="1"/>
    <col min="4873" max="5121" width="9.140625" style="6"/>
    <col min="5122" max="5122" width="7.42578125" style="6" customWidth="1"/>
    <col min="5123" max="5123" width="54.28515625" style="6" customWidth="1"/>
    <col min="5124" max="5124" width="0" style="6" hidden="1" customWidth="1"/>
    <col min="5125" max="5125" width="9.5703125" style="6" customWidth="1"/>
    <col min="5126" max="5126" width="13.28515625" style="6" customWidth="1"/>
    <col min="5127" max="5127" width="9.140625" style="6"/>
    <col min="5128" max="5128" width="8" style="6" customWidth="1"/>
    <col min="5129" max="5377" width="9.140625" style="6"/>
    <col min="5378" max="5378" width="7.42578125" style="6" customWidth="1"/>
    <col min="5379" max="5379" width="54.28515625" style="6" customWidth="1"/>
    <col min="5380" max="5380" width="0" style="6" hidden="1" customWidth="1"/>
    <col min="5381" max="5381" width="9.5703125" style="6" customWidth="1"/>
    <col min="5382" max="5382" width="13.28515625" style="6" customWidth="1"/>
    <col min="5383" max="5383" width="9.140625" style="6"/>
    <col min="5384" max="5384" width="8" style="6" customWidth="1"/>
    <col min="5385" max="5633" width="9.140625" style="6"/>
    <col min="5634" max="5634" width="7.42578125" style="6" customWidth="1"/>
    <col min="5635" max="5635" width="54.28515625" style="6" customWidth="1"/>
    <col min="5636" max="5636" width="0" style="6" hidden="1" customWidth="1"/>
    <col min="5637" max="5637" width="9.5703125" style="6" customWidth="1"/>
    <col min="5638" max="5638" width="13.28515625" style="6" customWidth="1"/>
    <col min="5639" max="5639" width="9.140625" style="6"/>
    <col min="5640" max="5640" width="8" style="6" customWidth="1"/>
    <col min="5641" max="5889" width="9.140625" style="6"/>
    <col min="5890" max="5890" width="7.42578125" style="6" customWidth="1"/>
    <col min="5891" max="5891" width="54.28515625" style="6" customWidth="1"/>
    <col min="5892" max="5892" width="0" style="6" hidden="1" customWidth="1"/>
    <col min="5893" max="5893" width="9.5703125" style="6" customWidth="1"/>
    <col min="5894" max="5894" width="13.28515625" style="6" customWidth="1"/>
    <col min="5895" max="5895" width="9.140625" style="6"/>
    <col min="5896" max="5896" width="8" style="6" customWidth="1"/>
    <col min="5897" max="6145" width="9.140625" style="6"/>
    <col min="6146" max="6146" width="7.42578125" style="6" customWidth="1"/>
    <col min="6147" max="6147" width="54.28515625" style="6" customWidth="1"/>
    <col min="6148" max="6148" width="0" style="6" hidden="1" customWidth="1"/>
    <col min="6149" max="6149" width="9.5703125" style="6" customWidth="1"/>
    <col min="6150" max="6150" width="13.28515625" style="6" customWidth="1"/>
    <col min="6151" max="6151" width="9.140625" style="6"/>
    <col min="6152" max="6152" width="8" style="6" customWidth="1"/>
    <col min="6153" max="6401" width="9.140625" style="6"/>
    <col min="6402" max="6402" width="7.42578125" style="6" customWidth="1"/>
    <col min="6403" max="6403" width="54.28515625" style="6" customWidth="1"/>
    <col min="6404" max="6404" width="0" style="6" hidden="1" customWidth="1"/>
    <col min="6405" max="6405" width="9.5703125" style="6" customWidth="1"/>
    <col min="6406" max="6406" width="13.28515625" style="6" customWidth="1"/>
    <col min="6407" max="6407" width="9.140625" style="6"/>
    <col min="6408" max="6408" width="8" style="6" customWidth="1"/>
    <col min="6409" max="6657" width="9.140625" style="6"/>
    <col min="6658" max="6658" width="7.42578125" style="6" customWidth="1"/>
    <col min="6659" max="6659" width="54.28515625" style="6" customWidth="1"/>
    <col min="6660" max="6660" width="0" style="6" hidden="1" customWidth="1"/>
    <col min="6661" max="6661" width="9.5703125" style="6" customWidth="1"/>
    <col min="6662" max="6662" width="13.28515625" style="6" customWidth="1"/>
    <col min="6663" max="6663" width="9.140625" style="6"/>
    <col min="6664" max="6664" width="8" style="6" customWidth="1"/>
    <col min="6665" max="6913" width="9.140625" style="6"/>
    <col min="6914" max="6914" width="7.42578125" style="6" customWidth="1"/>
    <col min="6915" max="6915" width="54.28515625" style="6" customWidth="1"/>
    <col min="6916" max="6916" width="0" style="6" hidden="1" customWidth="1"/>
    <col min="6917" max="6917" width="9.5703125" style="6" customWidth="1"/>
    <col min="6918" max="6918" width="13.28515625" style="6" customWidth="1"/>
    <col min="6919" max="6919" width="9.140625" style="6"/>
    <col min="6920" max="6920" width="8" style="6" customWidth="1"/>
    <col min="6921" max="7169" width="9.140625" style="6"/>
    <col min="7170" max="7170" width="7.42578125" style="6" customWidth="1"/>
    <col min="7171" max="7171" width="54.28515625" style="6" customWidth="1"/>
    <col min="7172" max="7172" width="0" style="6" hidden="1" customWidth="1"/>
    <col min="7173" max="7173" width="9.5703125" style="6" customWidth="1"/>
    <col min="7174" max="7174" width="13.28515625" style="6" customWidth="1"/>
    <col min="7175" max="7175" width="9.140625" style="6"/>
    <col min="7176" max="7176" width="8" style="6" customWidth="1"/>
    <col min="7177" max="7425" width="9.140625" style="6"/>
    <col min="7426" max="7426" width="7.42578125" style="6" customWidth="1"/>
    <col min="7427" max="7427" width="54.28515625" style="6" customWidth="1"/>
    <col min="7428" max="7428" width="0" style="6" hidden="1" customWidth="1"/>
    <col min="7429" max="7429" width="9.5703125" style="6" customWidth="1"/>
    <col min="7430" max="7430" width="13.28515625" style="6" customWidth="1"/>
    <col min="7431" max="7431" width="9.140625" style="6"/>
    <col min="7432" max="7432" width="8" style="6" customWidth="1"/>
    <col min="7433" max="7681" width="9.140625" style="6"/>
    <col min="7682" max="7682" width="7.42578125" style="6" customWidth="1"/>
    <col min="7683" max="7683" width="54.28515625" style="6" customWidth="1"/>
    <col min="7684" max="7684" width="0" style="6" hidden="1" customWidth="1"/>
    <col min="7685" max="7685" width="9.5703125" style="6" customWidth="1"/>
    <col min="7686" max="7686" width="13.28515625" style="6" customWidth="1"/>
    <col min="7687" max="7687" width="9.140625" style="6"/>
    <col min="7688" max="7688" width="8" style="6" customWidth="1"/>
    <col min="7689" max="7937" width="9.140625" style="6"/>
    <col min="7938" max="7938" width="7.42578125" style="6" customWidth="1"/>
    <col min="7939" max="7939" width="54.28515625" style="6" customWidth="1"/>
    <col min="7940" max="7940" width="0" style="6" hidden="1" customWidth="1"/>
    <col min="7941" max="7941" width="9.5703125" style="6" customWidth="1"/>
    <col min="7942" max="7942" width="13.28515625" style="6" customWidth="1"/>
    <col min="7943" max="7943" width="9.140625" style="6"/>
    <col min="7944" max="7944" width="8" style="6" customWidth="1"/>
    <col min="7945" max="8193" width="9.140625" style="6"/>
    <col min="8194" max="8194" width="7.42578125" style="6" customWidth="1"/>
    <col min="8195" max="8195" width="54.28515625" style="6" customWidth="1"/>
    <col min="8196" max="8196" width="0" style="6" hidden="1" customWidth="1"/>
    <col min="8197" max="8197" width="9.5703125" style="6" customWidth="1"/>
    <col min="8198" max="8198" width="13.28515625" style="6" customWidth="1"/>
    <col min="8199" max="8199" width="9.140625" style="6"/>
    <col min="8200" max="8200" width="8" style="6" customWidth="1"/>
    <col min="8201" max="8449" width="9.140625" style="6"/>
    <col min="8450" max="8450" width="7.42578125" style="6" customWidth="1"/>
    <col min="8451" max="8451" width="54.28515625" style="6" customWidth="1"/>
    <col min="8452" max="8452" width="0" style="6" hidden="1" customWidth="1"/>
    <col min="8453" max="8453" width="9.5703125" style="6" customWidth="1"/>
    <col min="8454" max="8454" width="13.28515625" style="6" customWidth="1"/>
    <col min="8455" max="8455" width="9.140625" style="6"/>
    <col min="8456" max="8456" width="8" style="6" customWidth="1"/>
    <col min="8457" max="8705" width="9.140625" style="6"/>
    <col min="8706" max="8706" width="7.42578125" style="6" customWidth="1"/>
    <col min="8707" max="8707" width="54.28515625" style="6" customWidth="1"/>
    <col min="8708" max="8708" width="0" style="6" hidden="1" customWidth="1"/>
    <col min="8709" max="8709" width="9.5703125" style="6" customWidth="1"/>
    <col min="8710" max="8710" width="13.28515625" style="6" customWidth="1"/>
    <col min="8711" max="8711" width="9.140625" style="6"/>
    <col min="8712" max="8712" width="8" style="6" customWidth="1"/>
    <col min="8713" max="8961" width="9.140625" style="6"/>
    <col min="8962" max="8962" width="7.42578125" style="6" customWidth="1"/>
    <col min="8963" max="8963" width="54.28515625" style="6" customWidth="1"/>
    <col min="8964" max="8964" width="0" style="6" hidden="1" customWidth="1"/>
    <col min="8965" max="8965" width="9.5703125" style="6" customWidth="1"/>
    <col min="8966" max="8966" width="13.28515625" style="6" customWidth="1"/>
    <col min="8967" max="8967" width="9.140625" style="6"/>
    <col min="8968" max="8968" width="8" style="6" customWidth="1"/>
    <col min="8969" max="9217" width="9.140625" style="6"/>
    <col min="9218" max="9218" width="7.42578125" style="6" customWidth="1"/>
    <col min="9219" max="9219" width="54.28515625" style="6" customWidth="1"/>
    <col min="9220" max="9220" width="0" style="6" hidden="1" customWidth="1"/>
    <col min="9221" max="9221" width="9.5703125" style="6" customWidth="1"/>
    <col min="9222" max="9222" width="13.28515625" style="6" customWidth="1"/>
    <col min="9223" max="9223" width="9.140625" style="6"/>
    <col min="9224" max="9224" width="8" style="6" customWidth="1"/>
    <col min="9225" max="9473" width="9.140625" style="6"/>
    <col min="9474" max="9474" width="7.42578125" style="6" customWidth="1"/>
    <col min="9475" max="9475" width="54.28515625" style="6" customWidth="1"/>
    <col min="9476" max="9476" width="0" style="6" hidden="1" customWidth="1"/>
    <col min="9477" max="9477" width="9.5703125" style="6" customWidth="1"/>
    <col min="9478" max="9478" width="13.28515625" style="6" customWidth="1"/>
    <col min="9479" max="9479" width="9.140625" style="6"/>
    <col min="9480" max="9480" width="8" style="6" customWidth="1"/>
    <col min="9481" max="9729" width="9.140625" style="6"/>
    <col min="9730" max="9730" width="7.42578125" style="6" customWidth="1"/>
    <col min="9731" max="9731" width="54.28515625" style="6" customWidth="1"/>
    <col min="9732" max="9732" width="0" style="6" hidden="1" customWidth="1"/>
    <col min="9733" max="9733" width="9.5703125" style="6" customWidth="1"/>
    <col min="9734" max="9734" width="13.28515625" style="6" customWidth="1"/>
    <col min="9735" max="9735" width="9.140625" style="6"/>
    <col min="9736" max="9736" width="8" style="6" customWidth="1"/>
    <col min="9737" max="9985" width="9.140625" style="6"/>
    <col min="9986" max="9986" width="7.42578125" style="6" customWidth="1"/>
    <col min="9987" max="9987" width="54.28515625" style="6" customWidth="1"/>
    <col min="9988" max="9988" width="0" style="6" hidden="1" customWidth="1"/>
    <col min="9989" max="9989" width="9.5703125" style="6" customWidth="1"/>
    <col min="9990" max="9990" width="13.28515625" style="6" customWidth="1"/>
    <col min="9991" max="9991" width="9.140625" style="6"/>
    <col min="9992" max="9992" width="8" style="6" customWidth="1"/>
    <col min="9993" max="10241" width="9.140625" style="6"/>
    <col min="10242" max="10242" width="7.42578125" style="6" customWidth="1"/>
    <col min="10243" max="10243" width="54.28515625" style="6" customWidth="1"/>
    <col min="10244" max="10244" width="0" style="6" hidden="1" customWidth="1"/>
    <col min="10245" max="10245" width="9.5703125" style="6" customWidth="1"/>
    <col min="10246" max="10246" width="13.28515625" style="6" customWidth="1"/>
    <col min="10247" max="10247" width="9.140625" style="6"/>
    <col min="10248" max="10248" width="8" style="6" customWidth="1"/>
    <col min="10249" max="10497" width="9.140625" style="6"/>
    <col min="10498" max="10498" width="7.42578125" style="6" customWidth="1"/>
    <col min="10499" max="10499" width="54.28515625" style="6" customWidth="1"/>
    <col min="10500" max="10500" width="0" style="6" hidden="1" customWidth="1"/>
    <col min="10501" max="10501" width="9.5703125" style="6" customWidth="1"/>
    <col min="10502" max="10502" width="13.28515625" style="6" customWidth="1"/>
    <col min="10503" max="10503" width="9.140625" style="6"/>
    <col min="10504" max="10504" width="8" style="6" customWidth="1"/>
    <col min="10505" max="10753" width="9.140625" style="6"/>
    <col min="10754" max="10754" width="7.42578125" style="6" customWidth="1"/>
    <col min="10755" max="10755" width="54.28515625" style="6" customWidth="1"/>
    <col min="10756" max="10756" width="0" style="6" hidden="1" customWidth="1"/>
    <col min="10757" max="10757" width="9.5703125" style="6" customWidth="1"/>
    <col min="10758" max="10758" width="13.28515625" style="6" customWidth="1"/>
    <col min="10759" max="10759" width="9.140625" style="6"/>
    <col min="10760" max="10760" width="8" style="6" customWidth="1"/>
    <col min="10761" max="11009" width="9.140625" style="6"/>
    <col min="11010" max="11010" width="7.42578125" style="6" customWidth="1"/>
    <col min="11011" max="11011" width="54.28515625" style="6" customWidth="1"/>
    <col min="11012" max="11012" width="0" style="6" hidden="1" customWidth="1"/>
    <col min="11013" max="11013" width="9.5703125" style="6" customWidth="1"/>
    <col min="11014" max="11014" width="13.28515625" style="6" customWidth="1"/>
    <col min="11015" max="11015" width="9.140625" style="6"/>
    <col min="11016" max="11016" width="8" style="6" customWidth="1"/>
    <col min="11017" max="11265" width="9.140625" style="6"/>
    <col min="11266" max="11266" width="7.42578125" style="6" customWidth="1"/>
    <col min="11267" max="11267" width="54.28515625" style="6" customWidth="1"/>
    <col min="11268" max="11268" width="0" style="6" hidden="1" customWidth="1"/>
    <col min="11269" max="11269" width="9.5703125" style="6" customWidth="1"/>
    <col min="11270" max="11270" width="13.28515625" style="6" customWidth="1"/>
    <col min="11271" max="11271" width="9.140625" style="6"/>
    <col min="11272" max="11272" width="8" style="6" customWidth="1"/>
    <col min="11273" max="11521" width="9.140625" style="6"/>
    <col min="11522" max="11522" width="7.42578125" style="6" customWidth="1"/>
    <col min="11523" max="11523" width="54.28515625" style="6" customWidth="1"/>
    <col min="11524" max="11524" width="0" style="6" hidden="1" customWidth="1"/>
    <col min="11525" max="11525" width="9.5703125" style="6" customWidth="1"/>
    <col min="11526" max="11526" width="13.28515625" style="6" customWidth="1"/>
    <col min="11527" max="11527" width="9.140625" style="6"/>
    <col min="11528" max="11528" width="8" style="6" customWidth="1"/>
    <col min="11529" max="11777" width="9.140625" style="6"/>
    <col min="11778" max="11778" width="7.42578125" style="6" customWidth="1"/>
    <col min="11779" max="11779" width="54.28515625" style="6" customWidth="1"/>
    <col min="11780" max="11780" width="0" style="6" hidden="1" customWidth="1"/>
    <col min="11781" max="11781" width="9.5703125" style="6" customWidth="1"/>
    <col min="11782" max="11782" width="13.28515625" style="6" customWidth="1"/>
    <col min="11783" max="11783" width="9.140625" style="6"/>
    <col min="11784" max="11784" width="8" style="6" customWidth="1"/>
    <col min="11785" max="12033" width="9.140625" style="6"/>
    <col min="12034" max="12034" width="7.42578125" style="6" customWidth="1"/>
    <col min="12035" max="12035" width="54.28515625" style="6" customWidth="1"/>
    <col min="12036" max="12036" width="0" style="6" hidden="1" customWidth="1"/>
    <col min="12037" max="12037" width="9.5703125" style="6" customWidth="1"/>
    <col min="12038" max="12038" width="13.28515625" style="6" customWidth="1"/>
    <col min="12039" max="12039" width="9.140625" style="6"/>
    <col min="12040" max="12040" width="8" style="6" customWidth="1"/>
    <col min="12041" max="12289" width="9.140625" style="6"/>
    <col min="12290" max="12290" width="7.42578125" style="6" customWidth="1"/>
    <col min="12291" max="12291" width="54.28515625" style="6" customWidth="1"/>
    <col min="12292" max="12292" width="0" style="6" hidden="1" customWidth="1"/>
    <col min="12293" max="12293" width="9.5703125" style="6" customWidth="1"/>
    <col min="12294" max="12294" width="13.28515625" style="6" customWidth="1"/>
    <col min="12295" max="12295" width="9.140625" style="6"/>
    <col min="12296" max="12296" width="8" style="6" customWidth="1"/>
    <col min="12297" max="12545" width="9.140625" style="6"/>
    <col min="12546" max="12546" width="7.42578125" style="6" customWidth="1"/>
    <col min="12547" max="12547" width="54.28515625" style="6" customWidth="1"/>
    <col min="12548" max="12548" width="0" style="6" hidden="1" customWidth="1"/>
    <col min="12549" max="12549" width="9.5703125" style="6" customWidth="1"/>
    <col min="12550" max="12550" width="13.28515625" style="6" customWidth="1"/>
    <col min="12551" max="12551" width="9.140625" style="6"/>
    <col min="12552" max="12552" width="8" style="6" customWidth="1"/>
    <col min="12553" max="12801" width="9.140625" style="6"/>
    <col min="12802" max="12802" width="7.42578125" style="6" customWidth="1"/>
    <col min="12803" max="12803" width="54.28515625" style="6" customWidth="1"/>
    <col min="12804" max="12804" width="0" style="6" hidden="1" customWidth="1"/>
    <col min="12805" max="12805" width="9.5703125" style="6" customWidth="1"/>
    <col min="12806" max="12806" width="13.28515625" style="6" customWidth="1"/>
    <col min="12807" max="12807" width="9.140625" style="6"/>
    <col min="12808" max="12808" width="8" style="6" customWidth="1"/>
    <col min="12809" max="13057" width="9.140625" style="6"/>
    <col min="13058" max="13058" width="7.42578125" style="6" customWidth="1"/>
    <col min="13059" max="13059" width="54.28515625" style="6" customWidth="1"/>
    <col min="13060" max="13060" width="0" style="6" hidden="1" customWidth="1"/>
    <col min="13061" max="13061" width="9.5703125" style="6" customWidth="1"/>
    <col min="13062" max="13062" width="13.28515625" style="6" customWidth="1"/>
    <col min="13063" max="13063" width="9.140625" style="6"/>
    <col min="13064" max="13064" width="8" style="6" customWidth="1"/>
    <col min="13065" max="13313" width="9.140625" style="6"/>
    <col min="13314" max="13314" width="7.42578125" style="6" customWidth="1"/>
    <col min="13315" max="13315" width="54.28515625" style="6" customWidth="1"/>
    <col min="13316" max="13316" width="0" style="6" hidden="1" customWidth="1"/>
    <col min="13317" max="13317" width="9.5703125" style="6" customWidth="1"/>
    <col min="13318" max="13318" width="13.28515625" style="6" customWidth="1"/>
    <col min="13319" max="13319" width="9.140625" style="6"/>
    <col min="13320" max="13320" width="8" style="6" customWidth="1"/>
    <col min="13321" max="13569" width="9.140625" style="6"/>
    <col min="13570" max="13570" width="7.42578125" style="6" customWidth="1"/>
    <col min="13571" max="13571" width="54.28515625" style="6" customWidth="1"/>
    <col min="13572" max="13572" width="0" style="6" hidden="1" customWidth="1"/>
    <col min="13573" max="13573" width="9.5703125" style="6" customWidth="1"/>
    <col min="13574" max="13574" width="13.28515625" style="6" customWidth="1"/>
    <col min="13575" max="13575" width="9.140625" style="6"/>
    <col min="13576" max="13576" width="8" style="6" customWidth="1"/>
    <col min="13577" max="13825" width="9.140625" style="6"/>
    <col min="13826" max="13826" width="7.42578125" style="6" customWidth="1"/>
    <col min="13827" max="13827" width="54.28515625" style="6" customWidth="1"/>
    <col min="13828" max="13828" width="0" style="6" hidden="1" customWidth="1"/>
    <col min="13829" max="13829" width="9.5703125" style="6" customWidth="1"/>
    <col min="13830" max="13830" width="13.28515625" style="6" customWidth="1"/>
    <col min="13831" max="13831" width="9.140625" style="6"/>
    <col min="13832" max="13832" width="8" style="6" customWidth="1"/>
    <col min="13833" max="14081" width="9.140625" style="6"/>
    <col min="14082" max="14082" width="7.42578125" style="6" customWidth="1"/>
    <col min="14083" max="14083" width="54.28515625" style="6" customWidth="1"/>
    <col min="14084" max="14084" width="0" style="6" hidden="1" customWidth="1"/>
    <col min="14085" max="14085" width="9.5703125" style="6" customWidth="1"/>
    <col min="14086" max="14086" width="13.28515625" style="6" customWidth="1"/>
    <col min="14087" max="14087" width="9.140625" style="6"/>
    <col min="14088" max="14088" width="8" style="6" customWidth="1"/>
    <col min="14089" max="14337" width="9.140625" style="6"/>
    <col min="14338" max="14338" width="7.42578125" style="6" customWidth="1"/>
    <col min="14339" max="14339" width="54.28515625" style="6" customWidth="1"/>
    <col min="14340" max="14340" width="0" style="6" hidden="1" customWidth="1"/>
    <col min="14341" max="14341" width="9.5703125" style="6" customWidth="1"/>
    <col min="14342" max="14342" width="13.28515625" style="6" customWidth="1"/>
    <col min="14343" max="14343" width="9.140625" style="6"/>
    <col min="14344" max="14344" width="8" style="6" customWidth="1"/>
    <col min="14345" max="14593" width="9.140625" style="6"/>
    <col min="14594" max="14594" width="7.42578125" style="6" customWidth="1"/>
    <col min="14595" max="14595" width="54.28515625" style="6" customWidth="1"/>
    <col min="14596" max="14596" width="0" style="6" hidden="1" customWidth="1"/>
    <col min="14597" max="14597" width="9.5703125" style="6" customWidth="1"/>
    <col min="14598" max="14598" width="13.28515625" style="6" customWidth="1"/>
    <col min="14599" max="14599" width="9.140625" style="6"/>
    <col min="14600" max="14600" width="8" style="6" customWidth="1"/>
    <col min="14601" max="14849" width="9.140625" style="6"/>
    <col min="14850" max="14850" width="7.42578125" style="6" customWidth="1"/>
    <col min="14851" max="14851" width="54.28515625" style="6" customWidth="1"/>
    <col min="14852" max="14852" width="0" style="6" hidden="1" customWidth="1"/>
    <col min="14853" max="14853" width="9.5703125" style="6" customWidth="1"/>
    <col min="14854" max="14854" width="13.28515625" style="6" customWidth="1"/>
    <col min="14855" max="14855" width="9.140625" style="6"/>
    <col min="14856" max="14856" width="8" style="6" customWidth="1"/>
    <col min="14857" max="15105" width="9.140625" style="6"/>
    <col min="15106" max="15106" width="7.42578125" style="6" customWidth="1"/>
    <col min="15107" max="15107" width="54.28515625" style="6" customWidth="1"/>
    <col min="15108" max="15108" width="0" style="6" hidden="1" customWidth="1"/>
    <col min="15109" max="15109" width="9.5703125" style="6" customWidth="1"/>
    <col min="15110" max="15110" width="13.28515625" style="6" customWidth="1"/>
    <col min="15111" max="15111" width="9.140625" style="6"/>
    <col min="15112" max="15112" width="8" style="6" customWidth="1"/>
    <col min="15113" max="15361" width="9.140625" style="6"/>
    <col min="15362" max="15362" width="7.42578125" style="6" customWidth="1"/>
    <col min="15363" max="15363" width="54.28515625" style="6" customWidth="1"/>
    <col min="15364" max="15364" width="0" style="6" hidden="1" customWidth="1"/>
    <col min="15365" max="15365" width="9.5703125" style="6" customWidth="1"/>
    <col min="15366" max="15366" width="13.28515625" style="6" customWidth="1"/>
    <col min="15367" max="15367" width="9.140625" style="6"/>
    <col min="15368" max="15368" width="8" style="6" customWidth="1"/>
    <col min="15369" max="15617" width="9.140625" style="6"/>
    <col min="15618" max="15618" width="7.42578125" style="6" customWidth="1"/>
    <col min="15619" max="15619" width="54.28515625" style="6" customWidth="1"/>
    <col min="15620" max="15620" width="0" style="6" hidden="1" customWidth="1"/>
    <col min="15621" max="15621" width="9.5703125" style="6" customWidth="1"/>
    <col min="15622" max="15622" width="13.28515625" style="6" customWidth="1"/>
    <col min="15623" max="15623" width="9.140625" style="6"/>
    <col min="15624" max="15624" width="8" style="6" customWidth="1"/>
    <col min="15625" max="15873" width="9.140625" style="6"/>
    <col min="15874" max="15874" width="7.42578125" style="6" customWidth="1"/>
    <col min="15875" max="15875" width="54.28515625" style="6" customWidth="1"/>
    <col min="15876" max="15876" width="0" style="6" hidden="1" customWidth="1"/>
    <col min="15877" max="15877" width="9.5703125" style="6" customWidth="1"/>
    <col min="15878" max="15878" width="13.28515625" style="6" customWidth="1"/>
    <col min="15879" max="15879" width="9.140625" style="6"/>
    <col min="15880" max="15880" width="8" style="6" customWidth="1"/>
    <col min="15881" max="16129" width="9.140625" style="6"/>
    <col min="16130" max="16130" width="7.42578125" style="6" customWidth="1"/>
    <col min="16131" max="16131" width="54.28515625" style="6" customWidth="1"/>
    <col min="16132" max="16132" width="0" style="6" hidden="1" customWidth="1"/>
    <col min="16133" max="16133" width="9.5703125" style="6" customWidth="1"/>
    <col min="16134" max="16134" width="13.28515625" style="6" customWidth="1"/>
    <col min="16135" max="16135" width="9.140625" style="6"/>
    <col min="16136" max="16136" width="8" style="6" customWidth="1"/>
    <col min="16137" max="16384" width="9.140625" style="6"/>
  </cols>
  <sheetData>
    <row r="1" spans="1:15" s="7" customFormat="1" ht="16.5" customHeight="1" x14ac:dyDescent="0.2">
      <c r="A1" s="3"/>
      <c r="B1" s="3"/>
      <c r="C1" s="4"/>
      <c r="D1" s="3"/>
      <c r="E1" s="5"/>
      <c r="F1" s="799" t="s">
        <v>333</v>
      </c>
      <c r="G1" s="799"/>
      <c r="H1" s="799"/>
      <c r="I1" s="3"/>
      <c r="J1" s="6"/>
      <c r="K1" s="6"/>
      <c r="L1" s="3"/>
      <c r="M1" s="5"/>
      <c r="N1" s="799"/>
      <c r="O1" s="799"/>
    </row>
    <row r="2" spans="1:15" s="7" customFormat="1" ht="16.5" customHeight="1" x14ac:dyDescent="0.2">
      <c r="A2" s="800" t="s">
        <v>334</v>
      </c>
      <c r="B2" s="800"/>
      <c r="C2" s="800"/>
      <c r="D2" s="800"/>
      <c r="E2" s="800"/>
      <c r="F2" s="800"/>
      <c r="G2" s="800"/>
      <c r="H2" s="800"/>
      <c r="I2" s="8"/>
      <c r="J2" s="8"/>
      <c r="K2" s="8"/>
      <c r="L2" s="9"/>
      <c r="M2" s="9"/>
      <c r="N2" s="9"/>
      <c r="O2" s="10"/>
    </row>
    <row r="3" spans="1:15" s="7" customFormat="1" ht="16.5" customHeight="1" x14ac:dyDescent="0.2">
      <c r="A3" s="800" t="s">
        <v>648</v>
      </c>
      <c r="B3" s="800"/>
      <c r="C3" s="800"/>
      <c r="D3" s="800"/>
      <c r="E3" s="800"/>
      <c r="F3" s="800"/>
      <c r="G3" s="800"/>
      <c r="H3" s="800"/>
      <c r="I3" s="8"/>
      <c r="J3" s="8"/>
      <c r="K3" s="8"/>
      <c r="L3" s="9"/>
      <c r="M3" s="9"/>
      <c r="N3" s="9"/>
      <c r="O3" s="10"/>
    </row>
    <row r="4" spans="1:15" s="7" customFormat="1" ht="16.5" customHeight="1" thickBot="1" x14ac:dyDescent="0.25">
      <c r="A4" s="11"/>
      <c r="B4" s="12"/>
      <c r="C4" s="12"/>
      <c r="D4" s="12"/>
      <c r="E4" s="12"/>
      <c r="F4" s="12"/>
      <c r="G4" s="519"/>
      <c r="H4" s="12"/>
      <c r="I4" s="12"/>
      <c r="J4" s="12"/>
      <c r="K4" s="12"/>
      <c r="L4" s="12"/>
      <c r="M4" s="12"/>
      <c r="N4" s="12"/>
      <c r="O4" s="10"/>
    </row>
    <row r="5" spans="1:15" s="14" customFormat="1" ht="33" customHeight="1" thickBot="1" x14ac:dyDescent="0.3">
      <c r="A5" s="554" t="s">
        <v>335</v>
      </c>
      <c r="B5" s="330" t="s">
        <v>336</v>
      </c>
      <c r="C5" s="525" t="s">
        <v>337</v>
      </c>
      <c r="D5" s="526" t="s">
        <v>649</v>
      </c>
      <c r="E5" s="526" t="s">
        <v>338</v>
      </c>
      <c r="F5" s="526" t="s">
        <v>339</v>
      </c>
      <c r="G5" s="526" t="s">
        <v>340</v>
      </c>
      <c r="H5" s="690" t="s">
        <v>650</v>
      </c>
      <c r="I5" s="13"/>
      <c r="J5" s="13"/>
    </row>
    <row r="6" spans="1:15" s="15" customFormat="1" ht="16.5" customHeight="1" x14ac:dyDescent="0.25">
      <c r="A6" s="552">
        <v>1</v>
      </c>
      <c r="B6" s="553" t="s">
        <v>360</v>
      </c>
      <c r="C6" s="699" t="s">
        <v>361</v>
      </c>
      <c r="D6" s="704">
        <v>174</v>
      </c>
      <c r="E6" s="705">
        <v>29</v>
      </c>
      <c r="F6" s="706">
        <v>0</v>
      </c>
      <c r="G6" s="707">
        <v>0</v>
      </c>
      <c r="H6" s="691">
        <v>124</v>
      </c>
    </row>
    <row r="7" spans="1:15" s="15" customFormat="1" ht="16.5" customHeight="1" x14ac:dyDescent="0.25">
      <c r="A7" s="549">
        <v>2</v>
      </c>
      <c r="B7" s="521" t="s">
        <v>369</v>
      </c>
      <c r="C7" s="700" t="s">
        <v>370</v>
      </c>
      <c r="D7" s="549">
        <v>86</v>
      </c>
      <c r="E7" s="536">
        <v>0</v>
      </c>
      <c r="F7" s="545">
        <v>0</v>
      </c>
      <c r="G7" s="708">
        <v>0</v>
      </c>
      <c r="H7" s="692">
        <v>176</v>
      </c>
    </row>
    <row r="8" spans="1:15" s="15" customFormat="1" ht="16.5" customHeight="1" x14ac:dyDescent="0.25">
      <c r="A8" s="550">
        <v>3</v>
      </c>
      <c r="B8" s="522" t="s">
        <v>582</v>
      </c>
      <c r="C8" s="701" t="s">
        <v>583</v>
      </c>
      <c r="D8" s="550">
        <v>13</v>
      </c>
      <c r="E8" s="537">
        <v>13</v>
      </c>
      <c r="F8" s="547">
        <v>0</v>
      </c>
      <c r="G8" s="709">
        <v>0</v>
      </c>
      <c r="H8" s="693">
        <v>3</v>
      </c>
    </row>
    <row r="9" spans="1:15" s="15" customFormat="1" ht="16.5" customHeight="1" x14ac:dyDescent="0.25">
      <c r="A9" s="549">
        <v>4</v>
      </c>
      <c r="B9" s="521" t="s">
        <v>741</v>
      </c>
      <c r="C9" s="700" t="s">
        <v>584</v>
      </c>
      <c r="D9" s="549">
        <v>29</v>
      </c>
      <c r="E9" s="536">
        <v>1</v>
      </c>
      <c r="F9" s="545">
        <v>0</v>
      </c>
      <c r="G9" s="708">
        <v>0</v>
      </c>
      <c r="H9" s="694">
        <v>2</v>
      </c>
    </row>
    <row r="10" spans="1:15" s="15" customFormat="1" ht="16.5" customHeight="1" x14ac:dyDescent="0.25">
      <c r="A10" s="551">
        <v>5</v>
      </c>
      <c r="B10" s="523" t="s">
        <v>348</v>
      </c>
      <c r="C10" s="702" t="s">
        <v>349</v>
      </c>
      <c r="D10" s="551">
        <v>1305</v>
      </c>
      <c r="E10" s="538">
        <v>1234</v>
      </c>
      <c r="F10" s="543">
        <v>33</v>
      </c>
      <c r="G10" s="710">
        <v>28</v>
      </c>
      <c r="H10" s="695">
        <v>1166</v>
      </c>
    </row>
    <row r="11" spans="1:15" s="15" customFormat="1" ht="16.5" customHeight="1" x14ac:dyDescent="0.25">
      <c r="A11" s="549">
        <v>6</v>
      </c>
      <c r="B11" s="521" t="s">
        <v>346</v>
      </c>
      <c r="C11" s="700" t="s">
        <v>347</v>
      </c>
      <c r="D11" s="549">
        <v>1369</v>
      </c>
      <c r="E11" s="536">
        <v>1218</v>
      </c>
      <c r="F11" s="545">
        <v>24</v>
      </c>
      <c r="G11" s="708">
        <v>12</v>
      </c>
      <c r="H11" s="694">
        <v>1185</v>
      </c>
    </row>
    <row r="12" spans="1:15" s="15" customFormat="1" ht="16.5" customHeight="1" x14ac:dyDescent="0.25">
      <c r="A12" s="550">
        <v>7</v>
      </c>
      <c r="B12" s="522" t="s">
        <v>342</v>
      </c>
      <c r="C12" s="701" t="s">
        <v>343</v>
      </c>
      <c r="D12" s="711">
        <v>4319</v>
      </c>
      <c r="E12" s="539">
        <v>4274</v>
      </c>
      <c r="F12" s="548">
        <v>29</v>
      </c>
      <c r="G12" s="712">
        <v>5</v>
      </c>
      <c r="H12" s="695">
        <v>3337</v>
      </c>
    </row>
    <row r="13" spans="1:15" s="15" customFormat="1" ht="16.5" customHeight="1" x14ac:dyDescent="0.25">
      <c r="A13" s="549">
        <v>8</v>
      </c>
      <c r="B13" s="521" t="s">
        <v>350</v>
      </c>
      <c r="C13" s="700" t="s">
        <v>351</v>
      </c>
      <c r="D13" s="549">
        <v>4121</v>
      </c>
      <c r="E13" s="541">
        <v>3429</v>
      </c>
      <c r="F13" s="545">
        <v>80</v>
      </c>
      <c r="G13" s="708">
        <v>49</v>
      </c>
      <c r="H13" s="694">
        <v>3285</v>
      </c>
    </row>
    <row r="14" spans="1:15" s="15" customFormat="1" ht="16.5" customHeight="1" x14ac:dyDescent="0.25">
      <c r="A14" s="551">
        <v>9</v>
      </c>
      <c r="B14" s="523" t="s">
        <v>585</v>
      </c>
      <c r="C14" s="702" t="s">
        <v>341</v>
      </c>
      <c r="D14" s="713">
        <v>1280</v>
      </c>
      <c r="E14" s="542">
        <v>1086</v>
      </c>
      <c r="F14" s="544">
        <v>43</v>
      </c>
      <c r="G14" s="714">
        <v>13</v>
      </c>
      <c r="H14" s="696">
        <v>1243</v>
      </c>
    </row>
    <row r="15" spans="1:15" s="15" customFormat="1" ht="16.5" customHeight="1" x14ac:dyDescent="0.25">
      <c r="A15" s="549">
        <v>10</v>
      </c>
      <c r="B15" s="521" t="s">
        <v>354</v>
      </c>
      <c r="C15" s="700" t="s">
        <v>355</v>
      </c>
      <c r="D15" s="549">
        <v>399</v>
      </c>
      <c r="E15" s="536">
        <v>333</v>
      </c>
      <c r="F15" s="545">
        <v>22</v>
      </c>
      <c r="G15" s="708">
        <v>7</v>
      </c>
      <c r="H15" s="694">
        <v>381</v>
      </c>
    </row>
    <row r="16" spans="1:15" s="15" customFormat="1" ht="16.5" customHeight="1" x14ac:dyDescent="0.25">
      <c r="A16" s="550">
        <v>11</v>
      </c>
      <c r="B16" s="522" t="s">
        <v>358</v>
      </c>
      <c r="C16" s="701" t="s">
        <v>359</v>
      </c>
      <c r="D16" s="550">
        <v>1426</v>
      </c>
      <c r="E16" s="537">
        <v>1304</v>
      </c>
      <c r="F16" s="547">
        <v>3</v>
      </c>
      <c r="G16" s="709">
        <v>2</v>
      </c>
      <c r="H16" s="695">
        <v>284</v>
      </c>
    </row>
    <row r="17" spans="1:11" s="15" customFormat="1" ht="16.5" customHeight="1" x14ac:dyDescent="0.25">
      <c r="A17" s="549">
        <v>12</v>
      </c>
      <c r="B17" s="521" t="s">
        <v>344</v>
      </c>
      <c r="C17" s="700" t="s">
        <v>345</v>
      </c>
      <c r="D17" s="715">
        <v>1109</v>
      </c>
      <c r="E17" s="540">
        <v>916</v>
      </c>
      <c r="F17" s="546">
        <v>63</v>
      </c>
      <c r="G17" s="716">
        <v>29</v>
      </c>
      <c r="H17" s="694">
        <v>886</v>
      </c>
    </row>
    <row r="18" spans="1:11" s="15" customFormat="1" ht="16.5" customHeight="1" x14ac:dyDescent="0.25">
      <c r="A18" s="550">
        <v>13</v>
      </c>
      <c r="B18" s="522" t="s">
        <v>362</v>
      </c>
      <c r="C18" s="701" t="s">
        <v>363</v>
      </c>
      <c r="D18" s="550">
        <v>31</v>
      </c>
      <c r="E18" s="537">
        <v>18</v>
      </c>
      <c r="F18" s="547">
        <v>1</v>
      </c>
      <c r="G18" s="709">
        <v>0</v>
      </c>
      <c r="H18" s="695">
        <v>54</v>
      </c>
    </row>
    <row r="19" spans="1:11" s="15" customFormat="1" ht="16.5" customHeight="1" x14ac:dyDescent="0.25">
      <c r="A19" s="549">
        <v>14</v>
      </c>
      <c r="B19" s="521" t="s">
        <v>356</v>
      </c>
      <c r="C19" s="700" t="s">
        <v>357</v>
      </c>
      <c r="D19" s="549">
        <v>595</v>
      </c>
      <c r="E19" s="536">
        <v>458</v>
      </c>
      <c r="F19" s="545">
        <v>1</v>
      </c>
      <c r="G19" s="708">
        <v>3</v>
      </c>
      <c r="H19" s="694">
        <v>530</v>
      </c>
    </row>
    <row r="20" spans="1:11" s="15" customFormat="1" ht="16.5" customHeight="1" x14ac:dyDescent="0.25">
      <c r="A20" s="550">
        <v>15</v>
      </c>
      <c r="B20" s="522" t="s">
        <v>366</v>
      </c>
      <c r="C20" s="701" t="s">
        <v>366</v>
      </c>
      <c r="D20" s="550">
        <v>5</v>
      </c>
      <c r="E20" s="537">
        <v>0</v>
      </c>
      <c r="F20" s="547">
        <v>0</v>
      </c>
      <c r="G20" s="709">
        <v>0</v>
      </c>
      <c r="H20" s="695">
        <v>20</v>
      </c>
    </row>
    <row r="21" spans="1:11" s="15" customFormat="1" ht="16.5" customHeight="1" x14ac:dyDescent="0.25">
      <c r="A21" s="549">
        <v>16</v>
      </c>
      <c r="B21" s="521" t="s">
        <v>364</v>
      </c>
      <c r="C21" s="700" t="s">
        <v>365</v>
      </c>
      <c r="D21" s="549">
        <v>23</v>
      </c>
      <c r="E21" s="536">
        <v>12</v>
      </c>
      <c r="F21" s="545">
        <v>0</v>
      </c>
      <c r="G21" s="708">
        <v>0</v>
      </c>
      <c r="H21" s="694">
        <v>60</v>
      </c>
      <c r="I21" s="20"/>
    </row>
    <row r="22" spans="1:11" s="15" customFormat="1" ht="16.5" customHeight="1" x14ac:dyDescent="0.25">
      <c r="A22" s="550">
        <v>17</v>
      </c>
      <c r="B22" s="522" t="s">
        <v>367</v>
      </c>
      <c r="C22" s="701" t="s">
        <v>368</v>
      </c>
      <c r="D22" s="550">
        <v>9</v>
      </c>
      <c r="E22" s="537">
        <v>0</v>
      </c>
      <c r="F22" s="547">
        <v>0</v>
      </c>
      <c r="G22" s="709">
        <v>0</v>
      </c>
      <c r="H22" s="695">
        <v>10</v>
      </c>
    </row>
    <row r="23" spans="1:11" s="15" customFormat="1" ht="16.5" customHeight="1" x14ac:dyDescent="0.25">
      <c r="A23" s="549">
        <v>18</v>
      </c>
      <c r="B23" s="521" t="s">
        <v>371</v>
      </c>
      <c r="C23" s="700" t="s">
        <v>371</v>
      </c>
      <c r="D23" s="549">
        <v>5</v>
      </c>
      <c r="E23" s="536">
        <v>0</v>
      </c>
      <c r="F23" s="545">
        <v>0</v>
      </c>
      <c r="G23" s="708">
        <v>0</v>
      </c>
      <c r="H23" s="694">
        <v>6</v>
      </c>
    </row>
    <row r="24" spans="1:11" s="15" customFormat="1" ht="16.5" customHeight="1" x14ac:dyDescent="0.25">
      <c r="A24" s="550">
        <v>19</v>
      </c>
      <c r="B24" s="522" t="s">
        <v>352</v>
      </c>
      <c r="C24" s="701" t="s">
        <v>353</v>
      </c>
      <c r="D24" s="550">
        <v>1762</v>
      </c>
      <c r="E24" s="537">
        <v>0</v>
      </c>
      <c r="F24" s="547">
        <v>13</v>
      </c>
      <c r="G24" s="709">
        <v>4</v>
      </c>
      <c r="H24" s="695">
        <v>903</v>
      </c>
      <c r="K24" s="15">
        <f>D26-H26</f>
        <v>4065</v>
      </c>
    </row>
    <row r="25" spans="1:11" s="15" customFormat="1" ht="16.5" customHeight="1" thickBot="1" x14ac:dyDescent="0.3">
      <c r="A25" s="555">
        <v>20</v>
      </c>
      <c r="B25" s="556" t="s">
        <v>372</v>
      </c>
      <c r="C25" s="703"/>
      <c r="D25" s="717">
        <v>412</v>
      </c>
      <c r="E25" s="718" t="s">
        <v>373</v>
      </c>
      <c r="F25" s="719" t="s">
        <v>373</v>
      </c>
      <c r="G25" s="720" t="s">
        <v>373</v>
      </c>
      <c r="H25" s="697">
        <v>1057</v>
      </c>
    </row>
    <row r="26" spans="1:11" ht="20.25" customHeight="1" thickBot="1" x14ac:dyDescent="0.3">
      <c r="A26" s="801" t="s">
        <v>306</v>
      </c>
      <c r="B26" s="802"/>
      <c r="C26" s="557"/>
      <c r="D26" s="333">
        <v>18472</v>
      </c>
      <c r="E26" s="558" t="s">
        <v>373</v>
      </c>
      <c r="F26" s="333" t="s">
        <v>373</v>
      </c>
      <c r="G26" s="689" t="s">
        <v>373</v>
      </c>
      <c r="H26" s="698">
        <v>14407</v>
      </c>
    </row>
    <row r="34" spans="2:2" x14ac:dyDescent="0.2">
      <c r="B34" s="21"/>
    </row>
  </sheetData>
  <mergeCells count="5">
    <mergeCell ref="F1:H1"/>
    <mergeCell ref="N1:O1"/>
    <mergeCell ref="A2:H2"/>
    <mergeCell ref="A3:H3"/>
    <mergeCell ref="A26:B26"/>
  </mergeCells>
  <printOptions horizontalCentered="1"/>
  <pageMargins left="0.98425196850393704" right="0.39370078740157483" top="0.39370078740157483" bottom="0.39370078740157483" header="0" footer="0"/>
  <pageSetup paperSize="9" scale="68" fitToHeight="0"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"/>
  <sheetViews>
    <sheetView view="pageBreakPreview" zoomScale="115" zoomScaleNormal="70" zoomScaleSheetLayoutView="115" workbookViewId="0">
      <selection activeCell="H7" sqref="H7"/>
    </sheetView>
  </sheetViews>
  <sheetFormatPr defaultRowHeight="12.75" x14ac:dyDescent="0.2"/>
  <cols>
    <col min="1" max="1" width="10.5703125" style="426" customWidth="1"/>
    <col min="2" max="2" width="6.28515625" style="426" customWidth="1"/>
    <col min="3" max="3" width="22.85546875" style="426" customWidth="1"/>
    <col min="4" max="4" width="15.5703125" style="433" customWidth="1"/>
    <col min="5" max="5" width="8.42578125" style="434" customWidth="1"/>
    <col min="6" max="6" width="16" style="433" customWidth="1"/>
    <col min="7" max="7" width="8.42578125" style="434" customWidth="1"/>
    <col min="8" max="8" width="14.7109375" style="433" customWidth="1"/>
    <col min="9" max="9" width="8.5703125" style="434" customWidth="1"/>
    <col min="10" max="10" width="15.28515625" style="433" customWidth="1"/>
    <col min="11" max="11" width="8.5703125" style="434" customWidth="1"/>
    <col min="12" max="257" width="9.140625" style="426"/>
    <col min="258" max="258" width="6.28515625" style="426" customWidth="1"/>
    <col min="259" max="259" width="22.85546875" style="426" customWidth="1"/>
    <col min="260" max="260" width="15.5703125" style="426" customWidth="1"/>
    <col min="261" max="261" width="8.42578125" style="426" customWidth="1"/>
    <col min="262" max="262" width="16" style="426" customWidth="1"/>
    <col min="263" max="263" width="8.42578125" style="426" customWidth="1"/>
    <col min="264" max="264" width="14.7109375" style="426" customWidth="1"/>
    <col min="265" max="265" width="8.5703125" style="426" customWidth="1"/>
    <col min="266" max="266" width="15.28515625" style="426" customWidth="1"/>
    <col min="267" max="267" width="8.5703125" style="426" customWidth="1"/>
    <col min="268" max="513" width="9.140625" style="426"/>
    <col min="514" max="514" width="6.28515625" style="426" customWidth="1"/>
    <col min="515" max="515" width="22.85546875" style="426" customWidth="1"/>
    <col min="516" max="516" width="15.5703125" style="426" customWidth="1"/>
    <col min="517" max="517" width="8.42578125" style="426" customWidth="1"/>
    <col min="518" max="518" width="16" style="426" customWidth="1"/>
    <col min="519" max="519" width="8.42578125" style="426" customWidth="1"/>
    <col min="520" max="520" width="14.7109375" style="426" customWidth="1"/>
    <col min="521" max="521" width="8.5703125" style="426" customWidth="1"/>
    <col min="522" max="522" width="15.28515625" style="426" customWidth="1"/>
    <col min="523" max="523" width="8.5703125" style="426" customWidth="1"/>
    <col min="524" max="769" width="9.140625" style="426"/>
    <col min="770" max="770" width="6.28515625" style="426" customWidth="1"/>
    <col min="771" max="771" width="22.85546875" style="426" customWidth="1"/>
    <col min="772" max="772" width="15.5703125" style="426" customWidth="1"/>
    <col min="773" max="773" width="8.42578125" style="426" customWidth="1"/>
    <col min="774" max="774" width="16" style="426" customWidth="1"/>
    <col min="775" max="775" width="8.42578125" style="426" customWidth="1"/>
    <col min="776" max="776" width="14.7109375" style="426" customWidth="1"/>
    <col min="777" max="777" width="8.5703125" style="426" customWidth="1"/>
    <col min="778" max="778" width="15.28515625" style="426" customWidth="1"/>
    <col min="779" max="779" width="8.5703125" style="426" customWidth="1"/>
    <col min="780" max="1025" width="9.140625" style="426"/>
    <col min="1026" max="1026" width="6.28515625" style="426" customWidth="1"/>
    <col min="1027" max="1027" width="22.85546875" style="426" customWidth="1"/>
    <col min="1028" max="1028" width="15.5703125" style="426" customWidth="1"/>
    <col min="1029" max="1029" width="8.42578125" style="426" customWidth="1"/>
    <col min="1030" max="1030" width="16" style="426" customWidth="1"/>
    <col min="1031" max="1031" width="8.42578125" style="426" customWidth="1"/>
    <col min="1032" max="1032" width="14.7109375" style="426" customWidth="1"/>
    <col min="1033" max="1033" width="8.5703125" style="426" customWidth="1"/>
    <col min="1034" max="1034" width="15.28515625" style="426" customWidth="1"/>
    <col min="1035" max="1035" width="8.5703125" style="426" customWidth="1"/>
    <col min="1036" max="1281" width="9.140625" style="426"/>
    <col min="1282" max="1282" width="6.28515625" style="426" customWidth="1"/>
    <col min="1283" max="1283" width="22.85546875" style="426" customWidth="1"/>
    <col min="1284" max="1284" width="15.5703125" style="426" customWidth="1"/>
    <col min="1285" max="1285" width="8.42578125" style="426" customWidth="1"/>
    <col min="1286" max="1286" width="16" style="426" customWidth="1"/>
    <col min="1287" max="1287" width="8.42578125" style="426" customWidth="1"/>
    <col min="1288" max="1288" width="14.7109375" style="426" customWidth="1"/>
    <col min="1289" max="1289" width="8.5703125" style="426" customWidth="1"/>
    <col min="1290" max="1290" width="15.28515625" style="426" customWidth="1"/>
    <col min="1291" max="1291" width="8.5703125" style="426" customWidth="1"/>
    <col min="1292" max="1537" width="9.140625" style="426"/>
    <col min="1538" max="1538" width="6.28515625" style="426" customWidth="1"/>
    <col min="1539" max="1539" width="22.85546875" style="426" customWidth="1"/>
    <col min="1540" max="1540" width="15.5703125" style="426" customWidth="1"/>
    <col min="1541" max="1541" width="8.42578125" style="426" customWidth="1"/>
    <col min="1542" max="1542" width="16" style="426" customWidth="1"/>
    <col min="1543" max="1543" width="8.42578125" style="426" customWidth="1"/>
    <col min="1544" max="1544" width="14.7109375" style="426" customWidth="1"/>
    <col min="1545" max="1545" width="8.5703125" style="426" customWidth="1"/>
    <col min="1546" max="1546" width="15.28515625" style="426" customWidth="1"/>
    <col min="1547" max="1547" width="8.5703125" style="426" customWidth="1"/>
    <col min="1548" max="1793" width="9.140625" style="426"/>
    <col min="1794" max="1794" width="6.28515625" style="426" customWidth="1"/>
    <col min="1795" max="1795" width="22.85546875" style="426" customWidth="1"/>
    <col min="1796" max="1796" width="15.5703125" style="426" customWidth="1"/>
    <col min="1797" max="1797" width="8.42578125" style="426" customWidth="1"/>
    <col min="1798" max="1798" width="16" style="426" customWidth="1"/>
    <col min="1799" max="1799" width="8.42578125" style="426" customWidth="1"/>
    <col min="1800" max="1800" width="14.7109375" style="426" customWidth="1"/>
    <col min="1801" max="1801" width="8.5703125" style="426" customWidth="1"/>
    <col min="1802" max="1802" width="15.28515625" style="426" customWidth="1"/>
    <col min="1803" max="1803" width="8.5703125" style="426" customWidth="1"/>
    <col min="1804" max="2049" width="9.140625" style="426"/>
    <col min="2050" max="2050" width="6.28515625" style="426" customWidth="1"/>
    <col min="2051" max="2051" width="22.85546875" style="426" customWidth="1"/>
    <col min="2052" max="2052" width="15.5703125" style="426" customWidth="1"/>
    <col min="2053" max="2053" width="8.42578125" style="426" customWidth="1"/>
    <col min="2054" max="2054" width="16" style="426" customWidth="1"/>
    <col min="2055" max="2055" width="8.42578125" style="426" customWidth="1"/>
    <col min="2056" max="2056" width="14.7109375" style="426" customWidth="1"/>
    <col min="2057" max="2057" width="8.5703125" style="426" customWidth="1"/>
    <col min="2058" max="2058" width="15.28515625" style="426" customWidth="1"/>
    <col min="2059" max="2059" width="8.5703125" style="426" customWidth="1"/>
    <col min="2060" max="2305" width="9.140625" style="426"/>
    <col min="2306" max="2306" width="6.28515625" style="426" customWidth="1"/>
    <col min="2307" max="2307" width="22.85546875" style="426" customWidth="1"/>
    <col min="2308" max="2308" width="15.5703125" style="426" customWidth="1"/>
    <col min="2309" max="2309" width="8.42578125" style="426" customWidth="1"/>
    <col min="2310" max="2310" width="16" style="426" customWidth="1"/>
    <col min="2311" max="2311" width="8.42578125" style="426" customWidth="1"/>
    <col min="2312" max="2312" width="14.7109375" style="426" customWidth="1"/>
    <col min="2313" max="2313" width="8.5703125" style="426" customWidth="1"/>
    <col min="2314" max="2314" width="15.28515625" style="426" customWidth="1"/>
    <col min="2315" max="2315" width="8.5703125" style="426" customWidth="1"/>
    <col min="2316" max="2561" width="9.140625" style="426"/>
    <col min="2562" max="2562" width="6.28515625" style="426" customWidth="1"/>
    <col min="2563" max="2563" width="22.85546875" style="426" customWidth="1"/>
    <col min="2564" max="2564" width="15.5703125" style="426" customWidth="1"/>
    <col min="2565" max="2565" width="8.42578125" style="426" customWidth="1"/>
    <col min="2566" max="2566" width="16" style="426" customWidth="1"/>
    <col min="2567" max="2567" width="8.42578125" style="426" customWidth="1"/>
    <col min="2568" max="2568" width="14.7109375" style="426" customWidth="1"/>
    <col min="2569" max="2569" width="8.5703125" style="426" customWidth="1"/>
    <col min="2570" max="2570" width="15.28515625" style="426" customWidth="1"/>
    <col min="2571" max="2571" width="8.5703125" style="426" customWidth="1"/>
    <col min="2572" max="2817" width="9.140625" style="426"/>
    <col min="2818" max="2818" width="6.28515625" style="426" customWidth="1"/>
    <col min="2819" max="2819" width="22.85546875" style="426" customWidth="1"/>
    <col min="2820" max="2820" width="15.5703125" style="426" customWidth="1"/>
    <col min="2821" max="2821" width="8.42578125" style="426" customWidth="1"/>
    <col min="2822" max="2822" width="16" style="426" customWidth="1"/>
    <col min="2823" max="2823" width="8.42578125" style="426" customWidth="1"/>
    <col min="2824" max="2824" width="14.7109375" style="426" customWidth="1"/>
    <col min="2825" max="2825" width="8.5703125" style="426" customWidth="1"/>
    <col min="2826" max="2826" width="15.28515625" style="426" customWidth="1"/>
    <col min="2827" max="2827" width="8.5703125" style="426" customWidth="1"/>
    <col min="2828" max="3073" width="9.140625" style="426"/>
    <col min="3074" max="3074" width="6.28515625" style="426" customWidth="1"/>
    <col min="3075" max="3075" width="22.85546875" style="426" customWidth="1"/>
    <col min="3076" max="3076" width="15.5703125" style="426" customWidth="1"/>
    <col min="3077" max="3077" width="8.42578125" style="426" customWidth="1"/>
    <col min="3078" max="3078" width="16" style="426" customWidth="1"/>
    <col min="3079" max="3079" width="8.42578125" style="426" customWidth="1"/>
    <col min="3080" max="3080" width="14.7109375" style="426" customWidth="1"/>
    <col min="3081" max="3081" width="8.5703125" style="426" customWidth="1"/>
    <col min="3082" max="3082" width="15.28515625" style="426" customWidth="1"/>
    <col min="3083" max="3083" width="8.5703125" style="426" customWidth="1"/>
    <col min="3084" max="3329" width="9.140625" style="426"/>
    <col min="3330" max="3330" width="6.28515625" style="426" customWidth="1"/>
    <col min="3331" max="3331" width="22.85546875" style="426" customWidth="1"/>
    <col min="3332" max="3332" width="15.5703125" style="426" customWidth="1"/>
    <col min="3333" max="3333" width="8.42578125" style="426" customWidth="1"/>
    <col min="3334" max="3334" width="16" style="426" customWidth="1"/>
    <col min="3335" max="3335" width="8.42578125" style="426" customWidth="1"/>
    <col min="3336" max="3336" width="14.7109375" style="426" customWidth="1"/>
    <col min="3337" max="3337" width="8.5703125" style="426" customWidth="1"/>
    <col min="3338" max="3338" width="15.28515625" style="426" customWidth="1"/>
    <col min="3339" max="3339" width="8.5703125" style="426" customWidth="1"/>
    <col min="3340" max="3585" width="9.140625" style="426"/>
    <col min="3586" max="3586" width="6.28515625" style="426" customWidth="1"/>
    <col min="3587" max="3587" width="22.85546875" style="426" customWidth="1"/>
    <col min="3588" max="3588" width="15.5703125" style="426" customWidth="1"/>
    <col min="3589" max="3589" width="8.42578125" style="426" customWidth="1"/>
    <col min="3590" max="3590" width="16" style="426" customWidth="1"/>
    <col min="3591" max="3591" width="8.42578125" style="426" customWidth="1"/>
    <col min="3592" max="3592" width="14.7109375" style="426" customWidth="1"/>
    <col min="3593" max="3593" width="8.5703125" style="426" customWidth="1"/>
    <col min="3594" max="3594" width="15.28515625" style="426" customWidth="1"/>
    <col min="3595" max="3595" width="8.5703125" style="426" customWidth="1"/>
    <col min="3596" max="3841" width="9.140625" style="426"/>
    <col min="3842" max="3842" width="6.28515625" style="426" customWidth="1"/>
    <col min="3843" max="3843" width="22.85546875" style="426" customWidth="1"/>
    <col min="3844" max="3844" width="15.5703125" style="426" customWidth="1"/>
    <col min="3845" max="3845" width="8.42578125" style="426" customWidth="1"/>
    <col min="3846" max="3846" width="16" style="426" customWidth="1"/>
    <col min="3847" max="3847" width="8.42578125" style="426" customWidth="1"/>
    <col min="3848" max="3848" width="14.7109375" style="426" customWidth="1"/>
    <col min="3849" max="3849" width="8.5703125" style="426" customWidth="1"/>
    <col min="3850" max="3850" width="15.28515625" style="426" customWidth="1"/>
    <col min="3851" max="3851" width="8.5703125" style="426" customWidth="1"/>
    <col min="3852" max="4097" width="9.140625" style="426"/>
    <col min="4098" max="4098" width="6.28515625" style="426" customWidth="1"/>
    <col min="4099" max="4099" width="22.85546875" style="426" customWidth="1"/>
    <col min="4100" max="4100" width="15.5703125" style="426" customWidth="1"/>
    <col min="4101" max="4101" width="8.42578125" style="426" customWidth="1"/>
    <col min="4102" max="4102" width="16" style="426" customWidth="1"/>
    <col min="4103" max="4103" width="8.42578125" style="426" customWidth="1"/>
    <col min="4104" max="4104" width="14.7109375" style="426" customWidth="1"/>
    <col min="4105" max="4105" width="8.5703125" style="426" customWidth="1"/>
    <col min="4106" max="4106" width="15.28515625" style="426" customWidth="1"/>
    <col min="4107" max="4107" width="8.5703125" style="426" customWidth="1"/>
    <col min="4108" max="4353" width="9.140625" style="426"/>
    <col min="4354" max="4354" width="6.28515625" style="426" customWidth="1"/>
    <col min="4355" max="4355" width="22.85546875" style="426" customWidth="1"/>
    <col min="4356" max="4356" width="15.5703125" style="426" customWidth="1"/>
    <col min="4357" max="4357" width="8.42578125" style="426" customWidth="1"/>
    <col min="4358" max="4358" width="16" style="426" customWidth="1"/>
    <col min="4359" max="4359" width="8.42578125" style="426" customWidth="1"/>
    <col min="4360" max="4360" width="14.7109375" style="426" customWidth="1"/>
    <col min="4361" max="4361" width="8.5703125" style="426" customWidth="1"/>
    <col min="4362" max="4362" width="15.28515625" style="426" customWidth="1"/>
    <col min="4363" max="4363" width="8.5703125" style="426" customWidth="1"/>
    <col min="4364" max="4609" width="9.140625" style="426"/>
    <col min="4610" max="4610" width="6.28515625" style="426" customWidth="1"/>
    <col min="4611" max="4611" width="22.85546875" style="426" customWidth="1"/>
    <col min="4612" max="4612" width="15.5703125" style="426" customWidth="1"/>
    <col min="4613" max="4613" width="8.42578125" style="426" customWidth="1"/>
    <col min="4614" max="4614" width="16" style="426" customWidth="1"/>
    <col min="4615" max="4615" width="8.42578125" style="426" customWidth="1"/>
    <col min="4616" max="4616" width="14.7109375" style="426" customWidth="1"/>
    <col min="4617" max="4617" width="8.5703125" style="426" customWidth="1"/>
    <col min="4618" max="4618" width="15.28515625" style="426" customWidth="1"/>
    <col min="4619" max="4619" width="8.5703125" style="426" customWidth="1"/>
    <col min="4620" max="4865" width="9.140625" style="426"/>
    <col min="4866" max="4866" width="6.28515625" style="426" customWidth="1"/>
    <col min="4867" max="4867" width="22.85546875" style="426" customWidth="1"/>
    <col min="4868" max="4868" width="15.5703125" style="426" customWidth="1"/>
    <col min="4869" max="4869" width="8.42578125" style="426" customWidth="1"/>
    <col min="4870" max="4870" width="16" style="426" customWidth="1"/>
    <col min="4871" max="4871" width="8.42578125" style="426" customWidth="1"/>
    <col min="4872" max="4872" width="14.7109375" style="426" customWidth="1"/>
    <col min="4873" max="4873" width="8.5703125" style="426" customWidth="1"/>
    <col min="4874" max="4874" width="15.28515625" style="426" customWidth="1"/>
    <col min="4875" max="4875" width="8.5703125" style="426" customWidth="1"/>
    <col min="4876" max="5121" width="9.140625" style="426"/>
    <col min="5122" max="5122" width="6.28515625" style="426" customWidth="1"/>
    <col min="5123" max="5123" width="22.85546875" style="426" customWidth="1"/>
    <col min="5124" max="5124" width="15.5703125" style="426" customWidth="1"/>
    <col min="5125" max="5125" width="8.42578125" style="426" customWidth="1"/>
    <col min="5126" max="5126" width="16" style="426" customWidth="1"/>
    <col min="5127" max="5127" width="8.42578125" style="426" customWidth="1"/>
    <col min="5128" max="5128" width="14.7109375" style="426" customWidth="1"/>
    <col min="5129" max="5129" width="8.5703125" style="426" customWidth="1"/>
    <col min="5130" max="5130" width="15.28515625" style="426" customWidth="1"/>
    <col min="5131" max="5131" width="8.5703125" style="426" customWidth="1"/>
    <col min="5132" max="5377" width="9.140625" style="426"/>
    <col min="5378" max="5378" width="6.28515625" style="426" customWidth="1"/>
    <col min="5379" max="5379" width="22.85546875" style="426" customWidth="1"/>
    <col min="5380" max="5380" width="15.5703125" style="426" customWidth="1"/>
    <col min="5381" max="5381" width="8.42578125" style="426" customWidth="1"/>
    <col min="5382" max="5382" width="16" style="426" customWidth="1"/>
    <col min="5383" max="5383" width="8.42578125" style="426" customWidth="1"/>
    <col min="5384" max="5384" width="14.7109375" style="426" customWidth="1"/>
    <col min="5385" max="5385" width="8.5703125" style="426" customWidth="1"/>
    <col min="5386" max="5386" width="15.28515625" style="426" customWidth="1"/>
    <col min="5387" max="5387" width="8.5703125" style="426" customWidth="1"/>
    <col min="5388" max="5633" width="9.140625" style="426"/>
    <col min="5634" max="5634" width="6.28515625" style="426" customWidth="1"/>
    <col min="5635" max="5635" width="22.85546875" style="426" customWidth="1"/>
    <col min="5636" max="5636" width="15.5703125" style="426" customWidth="1"/>
    <col min="5637" max="5637" width="8.42578125" style="426" customWidth="1"/>
    <col min="5638" max="5638" width="16" style="426" customWidth="1"/>
    <col min="5639" max="5639" width="8.42578125" style="426" customWidth="1"/>
    <col min="5640" max="5640" width="14.7109375" style="426" customWidth="1"/>
    <col min="5641" max="5641" width="8.5703125" style="426" customWidth="1"/>
    <col min="5642" max="5642" width="15.28515625" style="426" customWidth="1"/>
    <col min="5643" max="5643" width="8.5703125" style="426" customWidth="1"/>
    <col min="5644" max="5889" width="9.140625" style="426"/>
    <col min="5890" max="5890" width="6.28515625" style="426" customWidth="1"/>
    <col min="5891" max="5891" width="22.85546875" style="426" customWidth="1"/>
    <col min="5892" max="5892" width="15.5703125" style="426" customWidth="1"/>
    <col min="5893" max="5893" width="8.42578125" style="426" customWidth="1"/>
    <col min="5894" max="5894" width="16" style="426" customWidth="1"/>
    <col min="5895" max="5895" width="8.42578125" style="426" customWidth="1"/>
    <col min="5896" max="5896" width="14.7109375" style="426" customWidth="1"/>
    <col min="5897" max="5897" width="8.5703125" style="426" customWidth="1"/>
    <col min="5898" max="5898" width="15.28515625" style="426" customWidth="1"/>
    <col min="5899" max="5899" width="8.5703125" style="426" customWidth="1"/>
    <col min="5900" max="6145" width="9.140625" style="426"/>
    <col min="6146" max="6146" width="6.28515625" style="426" customWidth="1"/>
    <col min="6147" max="6147" width="22.85546875" style="426" customWidth="1"/>
    <col min="6148" max="6148" width="15.5703125" style="426" customWidth="1"/>
    <col min="6149" max="6149" width="8.42578125" style="426" customWidth="1"/>
    <col min="6150" max="6150" width="16" style="426" customWidth="1"/>
    <col min="6151" max="6151" width="8.42578125" style="426" customWidth="1"/>
    <col min="6152" max="6152" width="14.7109375" style="426" customWidth="1"/>
    <col min="6153" max="6153" width="8.5703125" style="426" customWidth="1"/>
    <col min="6154" max="6154" width="15.28515625" style="426" customWidth="1"/>
    <col min="6155" max="6155" width="8.5703125" style="426" customWidth="1"/>
    <col min="6156" max="6401" width="9.140625" style="426"/>
    <col min="6402" max="6402" width="6.28515625" style="426" customWidth="1"/>
    <col min="6403" max="6403" width="22.85546875" style="426" customWidth="1"/>
    <col min="6404" max="6404" width="15.5703125" style="426" customWidth="1"/>
    <col min="6405" max="6405" width="8.42578125" style="426" customWidth="1"/>
    <col min="6406" max="6406" width="16" style="426" customWidth="1"/>
    <col min="6407" max="6407" width="8.42578125" style="426" customWidth="1"/>
    <col min="6408" max="6408" width="14.7109375" style="426" customWidth="1"/>
    <col min="6409" max="6409" width="8.5703125" style="426" customWidth="1"/>
    <col min="6410" max="6410" width="15.28515625" style="426" customWidth="1"/>
    <col min="6411" max="6411" width="8.5703125" style="426" customWidth="1"/>
    <col min="6412" max="6657" width="9.140625" style="426"/>
    <col min="6658" max="6658" width="6.28515625" style="426" customWidth="1"/>
    <col min="6659" max="6659" width="22.85546875" style="426" customWidth="1"/>
    <col min="6660" max="6660" width="15.5703125" style="426" customWidth="1"/>
    <col min="6661" max="6661" width="8.42578125" style="426" customWidth="1"/>
    <col min="6662" max="6662" width="16" style="426" customWidth="1"/>
    <col min="6663" max="6663" width="8.42578125" style="426" customWidth="1"/>
    <col min="6664" max="6664" width="14.7109375" style="426" customWidth="1"/>
    <col min="6665" max="6665" width="8.5703125" style="426" customWidth="1"/>
    <col min="6666" max="6666" width="15.28515625" style="426" customWidth="1"/>
    <col min="6667" max="6667" width="8.5703125" style="426" customWidth="1"/>
    <col min="6668" max="6913" width="9.140625" style="426"/>
    <col min="6914" max="6914" width="6.28515625" style="426" customWidth="1"/>
    <col min="6915" max="6915" width="22.85546875" style="426" customWidth="1"/>
    <col min="6916" max="6916" width="15.5703125" style="426" customWidth="1"/>
    <col min="6917" max="6917" width="8.42578125" style="426" customWidth="1"/>
    <col min="6918" max="6918" width="16" style="426" customWidth="1"/>
    <col min="6919" max="6919" width="8.42578125" style="426" customWidth="1"/>
    <col min="6920" max="6920" width="14.7109375" style="426" customWidth="1"/>
    <col min="6921" max="6921" width="8.5703125" style="426" customWidth="1"/>
    <col min="6922" max="6922" width="15.28515625" style="426" customWidth="1"/>
    <col min="6923" max="6923" width="8.5703125" style="426" customWidth="1"/>
    <col min="6924" max="7169" width="9.140625" style="426"/>
    <col min="7170" max="7170" width="6.28515625" style="426" customWidth="1"/>
    <col min="7171" max="7171" width="22.85546875" style="426" customWidth="1"/>
    <col min="7172" max="7172" width="15.5703125" style="426" customWidth="1"/>
    <col min="7173" max="7173" width="8.42578125" style="426" customWidth="1"/>
    <col min="7174" max="7174" width="16" style="426" customWidth="1"/>
    <col min="7175" max="7175" width="8.42578125" style="426" customWidth="1"/>
    <col min="7176" max="7176" width="14.7109375" style="426" customWidth="1"/>
    <col min="7177" max="7177" width="8.5703125" style="426" customWidth="1"/>
    <col min="7178" max="7178" width="15.28515625" style="426" customWidth="1"/>
    <col min="7179" max="7179" width="8.5703125" style="426" customWidth="1"/>
    <col min="7180" max="7425" width="9.140625" style="426"/>
    <col min="7426" max="7426" width="6.28515625" style="426" customWidth="1"/>
    <col min="7427" max="7427" width="22.85546875" style="426" customWidth="1"/>
    <col min="7428" max="7428" width="15.5703125" style="426" customWidth="1"/>
    <col min="7429" max="7429" width="8.42578125" style="426" customWidth="1"/>
    <col min="7430" max="7430" width="16" style="426" customWidth="1"/>
    <col min="7431" max="7431" width="8.42578125" style="426" customWidth="1"/>
    <col min="7432" max="7432" width="14.7109375" style="426" customWidth="1"/>
    <col min="7433" max="7433" width="8.5703125" style="426" customWidth="1"/>
    <col min="7434" max="7434" width="15.28515625" style="426" customWidth="1"/>
    <col min="7435" max="7435" width="8.5703125" style="426" customWidth="1"/>
    <col min="7436" max="7681" width="9.140625" style="426"/>
    <col min="7682" max="7682" width="6.28515625" style="426" customWidth="1"/>
    <col min="7683" max="7683" width="22.85546875" style="426" customWidth="1"/>
    <col min="7684" max="7684" width="15.5703125" style="426" customWidth="1"/>
    <col min="7685" max="7685" width="8.42578125" style="426" customWidth="1"/>
    <col min="7686" max="7686" width="16" style="426" customWidth="1"/>
    <col min="7687" max="7687" width="8.42578125" style="426" customWidth="1"/>
    <col min="7688" max="7688" width="14.7109375" style="426" customWidth="1"/>
    <col min="7689" max="7689" width="8.5703125" style="426" customWidth="1"/>
    <col min="7690" max="7690" width="15.28515625" style="426" customWidth="1"/>
    <col min="7691" max="7691" width="8.5703125" style="426" customWidth="1"/>
    <col min="7692" max="7937" width="9.140625" style="426"/>
    <col min="7938" max="7938" width="6.28515625" style="426" customWidth="1"/>
    <col min="7939" max="7939" width="22.85546875" style="426" customWidth="1"/>
    <col min="7940" max="7940" width="15.5703125" style="426" customWidth="1"/>
    <col min="7941" max="7941" width="8.42578125" style="426" customWidth="1"/>
    <col min="7942" max="7942" width="16" style="426" customWidth="1"/>
    <col min="7943" max="7943" width="8.42578125" style="426" customWidth="1"/>
    <col min="7944" max="7944" width="14.7109375" style="426" customWidth="1"/>
    <col min="7945" max="7945" width="8.5703125" style="426" customWidth="1"/>
    <col min="7946" max="7946" width="15.28515625" style="426" customWidth="1"/>
    <col min="7947" max="7947" width="8.5703125" style="426" customWidth="1"/>
    <col min="7948" max="8193" width="9.140625" style="426"/>
    <col min="8194" max="8194" width="6.28515625" style="426" customWidth="1"/>
    <col min="8195" max="8195" width="22.85546875" style="426" customWidth="1"/>
    <col min="8196" max="8196" width="15.5703125" style="426" customWidth="1"/>
    <col min="8197" max="8197" width="8.42578125" style="426" customWidth="1"/>
    <col min="8198" max="8198" width="16" style="426" customWidth="1"/>
    <col min="8199" max="8199" width="8.42578125" style="426" customWidth="1"/>
    <col min="8200" max="8200" width="14.7109375" style="426" customWidth="1"/>
    <col min="8201" max="8201" width="8.5703125" style="426" customWidth="1"/>
    <col min="8202" max="8202" width="15.28515625" style="426" customWidth="1"/>
    <col min="8203" max="8203" width="8.5703125" style="426" customWidth="1"/>
    <col min="8204" max="8449" width="9.140625" style="426"/>
    <col min="8450" max="8450" width="6.28515625" style="426" customWidth="1"/>
    <col min="8451" max="8451" width="22.85546875" style="426" customWidth="1"/>
    <col min="8452" max="8452" width="15.5703125" style="426" customWidth="1"/>
    <col min="8453" max="8453" width="8.42578125" style="426" customWidth="1"/>
    <col min="8454" max="8454" width="16" style="426" customWidth="1"/>
    <col min="8455" max="8455" width="8.42578125" style="426" customWidth="1"/>
    <col min="8456" max="8456" width="14.7109375" style="426" customWidth="1"/>
    <col min="8457" max="8457" width="8.5703125" style="426" customWidth="1"/>
    <col min="8458" max="8458" width="15.28515625" style="426" customWidth="1"/>
    <col min="8459" max="8459" width="8.5703125" style="426" customWidth="1"/>
    <col min="8460" max="8705" width="9.140625" style="426"/>
    <col min="8706" max="8706" width="6.28515625" style="426" customWidth="1"/>
    <col min="8707" max="8707" width="22.85546875" style="426" customWidth="1"/>
    <col min="8708" max="8708" width="15.5703125" style="426" customWidth="1"/>
    <col min="8709" max="8709" width="8.42578125" style="426" customWidth="1"/>
    <col min="8710" max="8710" width="16" style="426" customWidth="1"/>
    <col min="8711" max="8711" width="8.42578125" style="426" customWidth="1"/>
    <col min="8712" max="8712" width="14.7109375" style="426" customWidth="1"/>
    <col min="8713" max="8713" width="8.5703125" style="426" customWidth="1"/>
    <col min="8714" max="8714" width="15.28515625" style="426" customWidth="1"/>
    <col min="8715" max="8715" width="8.5703125" style="426" customWidth="1"/>
    <col min="8716" max="8961" width="9.140625" style="426"/>
    <col min="8962" max="8962" width="6.28515625" style="426" customWidth="1"/>
    <col min="8963" max="8963" width="22.85546875" style="426" customWidth="1"/>
    <col min="8964" max="8964" width="15.5703125" style="426" customWidth="1"/>
    <col min="8965" max="8965" width="8.42578125" style="426" customWidth="1"/>
    <col min="8966" max="8966" width="16" style="426" customWidth="1"/>
    <col min="8967" max="8967" width="8.42578125" style="426" customWidth="1"/>
    <col min="8968" max="8968" width="14.7109375" style="426" customWidth="1"/>
    <col min="8969" max="8969" width="8.5703125" style="426" customWidth="1"/>
    <col min="8970" max="8970" width="15.28515625" style="426" customWidth="1"/>
    <col min="8971" max="8971" width="8.5703125" style="426" customWidth="1"/>
    <col min="8972" max="9217" width="9.140625" style="426"/>
    <col min="9218" max="9218" width="6.28515625" style="426" customWidth="1"/>
    <col min="9219" max="9219" width="22.85546875" style="426" customWidth="1"/>
    <col min="9220" max="9220" width="15.5703125" style="426" customWidth="1"/>
    <col min="9221" max="9221" width="8.42578125" style="426" customWidth="1"/>
    <col min="9222" max="9222" width="16" style="426" customWidth="1"/>
    <col min="9223" max="9223" width="8.42578125" style="426" customWidth="1"/>
    <col min="9224" max="9224" width="14.7109375" style="426" customWidth="1"/>
    <col min="9225" max="9225" width="8.5703125" style="426" customWidth="1"/>
    <col min="9226" max="9226" width="15.28515625" style="426" customWidth="1"/>
    <col min="9227" max="9227" width="8.5703125" style="426" customWidth="1"/>
    <col min="9228" max="9473" width="9.140625" style="426"/>
    <col min="9474" max="9474" width="6.28515625" style="426" customWidth="1"/>
    <col min="9475" max="9475" width="22.85546875" style="426" customWidth="1"/>
    <col min="9476" max="9476" width="15.5703125" style="426" customWidth="1"/>
    <col min="9477" max="9477" width="8.42578125" style="426" customWidth="1"/>
    <col min="9478" max="9478" width="16" style="426" customWidth="1"/>
    <col min="9479" max="9479" width="8.42578125" style="426" customWidth="1"/>
    <col min="9480" max="9480" width="14.7109375" style="426" customWidth="1"/>
    <col min="9481" max="9481" width="8.5703125" style="426" customWidth="1"/>
    <col min="9482" max="9482" width="15.28515625" style="426" customWidth="1"/>
    <col min="9483" max="9483" width="8.5703125" style="426" customWidth="1"/>
    <col min="9484" max="9729" width="9.140625" style="426"/>
    <col min="9730" max="9730" width="6.28515625" style="426" customWidth="1"/>
    <col min="9731" max="9731" width="22.85546875" style="426" customWidth="1"/>
    <col min="9732" max="9732" width="15.5703125" style="426" customWidth="1"/>
    <col min="9733" max="9733" width="8.42578125" style="426" customWidth="1"/>
    <col min="9734" max="9734" width="16" style="426" customWidth="1"/>
    <col min="9735" max="9735" width="8.42578125" style="426" customWidth="1"/>
    <col min="9736" max="9736" width="14.7109375" style="426" customWidth="1"/>
    <col min="9737" max="9737" width="8.5703125" style="426" customWidth="1"/>
    <col min="9738" max="9738" width="15.28515625" style="426" customWidth="1"/>
    <col min="9739" max="9739" width="8.5703125" style="426" customWidth="1"/>
    <col min="9740" max="9985" width="9.140625" style="426"/>
    <col min="9986" max="9986" width="6.28515625" style="426" customWidth="1"/>
    <col min="9987" max="9987" width="22.85546875" style="426" customWidth="1"/>
    <col min="9988" max="9988" width="15.5703125" style="426" customWidth="1"/>
    <col min="9989" max="9989" width="8.42578125" style="426" customWidth="1"/>
    <col min="9990" max="9990" width="16" style="426" customWidth="1"/>
    <col min="9991" max="9991" width="8.42578125" style="426" customWidth="1"/>
    <col min="9992" max="9992" width="14.7109375" style="426" customWidth="1"/>
    <col min="9993" max="9993" width="8.5703125" style="426" customWidth="1"/>
    <col min="9994" max="9994" width="15.28515625" style="426" customWidth="1"/>
    <col min="9995" max="9995" width="8.5703125" style="426" customWidth="1"/>
    <col min="9996" max="10241" width="9.140625" style="426"/>
    <col min="10242" max="10242" width="6.28515625" style="426" customWidth="1"/>
    <col min="10243" max="10243" width="22.85546875" style="426" customWidth="1"/>
    <col min="10244" max="10244" width="15.5703125" style="426" customWidth="1"/>
    <col min="10245" max="10245" width="8.42578125" style="426" customWidth="1"/>
    <col min="10246" max="10246" width="16" style="426" customWidth="1"/>
    <col min="10247" max="10247" width="8.42578125" style="426" customWidth="1"/>
    <col min="10248" max="10248" width="14.7109375" style="426" customWidth="1"/>
    <col min="10249" max="10249" width="8.5703125" style="426" customWidth="1"/>
    <col min="10250" max="10250" width="15.28515625" style="426" customWidth="1"/>
    <col min="10251" max="10251" width="8.5703125" style="426" customWidth="1"/>
    <col min="10252" max="10497" width="9.140625" style="426"/>
    <col min="10498" max="10498" width="6.28515625" style="426" customWidth="1"/>
    <col min="10499" max="10499" width="22.85546875" style="426" customWidth="1"/>
    <col min="10500" max="10500" width="15.5703125" style="426" customWidth="1"/>
    <col min="10501" max="10501" width="8.42578125" style="426" customWidth="1"/>
    <col min="10502" max="10502" width="16" style="426" customWidth="1"/>
    <col min="10503" max="10503" width="8.42578125" style="426" customWidth="1"/>
    <col min="10504" max="10504" width="14.7109375" style="426" customWidth="1"/>
    <col min="10505" max="10505" width="8.5703125" style="426" customWidth="1"/>
    <col min="10506" max="10506" width="15.28515625" style="426" customWidth="1"/>
    <col min="10507" max="10507" width="8.5703125" style="426" customWidth="1"/>
    <col min="10508" max="10753" width="9.140625" style="426"/>
    <col min="10754" max="10754" width="6.28515625" style="426" customWidth="1"/>
    <col min="10755" max="10755" width="22.85546875" style="426" customWidth="1"/>
    <col min="10756" max="10756" width="15.5703125" style="426" customWidth="1"/>
    <col min="10757" max="10757" width="8.42578125" style="426" customWidth="1"/>
    <col min="10758" max="10758" width="16" style="426" customWidth="1"/>
    <col min="10759" max="10759" width="8.42578125" style="426" customWidth="1"/>
    <col min="10760" max="10760" width="14.7109375" style="426" customWidth="1"/>
    <col min="10761" max="10761" width="8.5703125" style="426" customWidth="1"/>
    <col min="10762" max="10762" width="15.28515625" style="426" customWidth="1"/>
    <col min="10763" max="10763" width="8.5703125" style="426" customWidth="1"/>
    <col min="10764" max="11009" width="9.140625" style="426"/>
    <col min="11010" max="11010" width="6.28515625" style="426" customWidth="1"/>
    <col min="11011" max="11011" width="22.85546875" style="426" customWidth="1"/>
    <col min="11012" max="11012" width="15.5703125" style="426" customWidth="1"/>
    <col min="11013" max="11013" width="8.42578125" style="426" customWidth="1"/>
    <col min="11014" max="11014" width="16" style="426" customWidth="1"/>
    <col min="11015" max="11015" width="8.42578125" style="426" customWidth="1"/>
    <col min="11016" max="11016" width="14.7109375" style="426" customWidth="1"/>
    <col min="11017" max="11017" width="8.5703125" style="426" customWidth="1"/>
    <col min="11018" max="11018" width="15.28515625" style="426" customWidth="1"/>
    <col min="11019" max="11019" width="8.5703125" style="426" customWidth="1"/>
    <col min="11020" max="11265" width="9.140625" style="426"/>
    <col min="11266" max="11266" width="6.28515625" style="426" customWidth="1"/>
    <col min="11267" max="11267" width="22.85546875" style="426" customWidth="1"/>
    <col min="11268" max="11268" width="15.5703125" style="426" customWidth="1"/>
    <col min="11269" max="11269" width="8.42578125" style="426" customWidth="1"/>
    <col min="11270" max="11270" width="16" style="426" customWidth="1"/>
    <col min="11271" max="11271" width="8.42578125" style="426" customWidth="1"/>
    <col min="11272" max="11272" width="14.7109375" style="426" customWidth="1"/>
    <col min="11273" max="11273" width="8.5703125" style="426" customWidth="1"/>
    <col min="11274" max="11274" width="15.28515625" style="426" customWidth="1"/>
    <col min="11275" max="11275" width="8.5703125" style="426" customWidth="1"/>
    <col min="11276" max="11521" width="9.140625" style="426"/>
    <col min="11522" max="11522" width="6.28515625" style="426" customWidth="1"/>
    <col min="11523" max="11523" width="22.85546875" style="426" customWidth="1"/>
    <col min="11524" max="11524" width="15.5703125" style="426" customWidth="1"/>
    <col min="11525" max="11525" width="8.42578125" style="426" customWidth="1"/>
    <col min="11526" max="11526" width="16" style="426" customWidth="1"/>
    <col min="11527" max="11527" width="8.42578125" style="426" customWidth="1"/>
    <col min="11528" max="11528" width="14.7109375" style="426" customWidth="1"/>
    <col min="11529" max="11529" width="8.5703125" style="426" customWidth="1"/>
    <col min="11530" max="11530" width="15.28515625" style="426" customWidth="1"/>
    <col min="11531" max="11531" width="8.5703125" style="426" customWidth="1"/>
    <col min="11532" max="11777" width="9.140625" style="426"/>
    <col min="11778" max="11778" width="6.28515625" style="426" customWidth="1"/>
    <col min="11779" max="11779" width="22.85546875" style="426" customWidth="1"/>
    <col min="11780" max="11780" width="15.5703125" style="426" customWidth="1"/>
    <col min="11781" max="11781" width="8.42578125" style="426" customWidth="1"/>
    <col min="11782" max="11782" width="16" style="426" customWidth="1"/>
    <col min="11783" max="11783" width="8.42578125" style="426" customWidth="1"/>
    <col min="11784" max="11784" width="14.7109375" style="426" customWidth="1"/>
    <col min="11785" max="11785" width="8.5703125" style="426" customWidth="1"/>
    <col min="11786" max="11786" width="15.28515625" style="426" customWidth="1"/>
    <col min="11787" max="11787" width="8.5703125" style="426" customWidth="1"/>
    <col min="11788" max="12033" width="9.140625" style="426"/>
    <col min="12034" max="12034" width="6.28515625" style="426" customWidth="1"/>
    <col min="12035" max="12035" width="22.85546875" style="426" customWidth="1"/>
    <col min="12036" max="12036" width="15.5703125" style="426" customWidth="1"/>
    <col min="12037" max="12037" width="8.42578125" style="426" customWidth="1"/>
    <col min="12038" max="12038" width="16" style="426" customWidth="1"/>
    <col min="12039" max="12039" width="8.42578125" style="426" customWidth="1"/>
    <col min="12040" max="12040" width="14.7109375" style="426" customWidth="1"/>
    <col min="12041" max="12041" width="8.5703125" style="426" customWidth="1"/>
    <col min="12042" max="12042" width="15.28515625" style="426" customWidth="1"/>
    <col min="12043" max="12043" width="8.5703125" style="426" customWidth="1"/>
    <col min="12044" max="12289" width="9.140625" style="426"/>
    <col min="12290" max="12290" width="6.28515625" style="426" customWidth="1"/>
    <col min="12291" max="12291" width="22.85546875" style="426" customWidth="1"/>
    <col min="12292" max="12292" width="15.5703125" style="426" customWidth="1"/>
    <col min="12293" max="12293" width="8.42578125" style="426" customWidth="1"/>
    <col min="12294" max="12294" width="16" style="426" customWidth="1"/>
    <col min="12295" max="12295" width="8.42578125" style="426" customWidth="1"/>
    <col min="12296" max="12296" width="14.7109375" style="426" customWidth="1"/>
    <col min="12297" max="12297" width="8.5703125" style="426" customWidth="1"/>
    <col min="12298" max="12298" width="15.28515625" style="426" customWidth="1"/>
    <col min="12299" max="12299" width="8.5703125" style="426" customWidth="1"/>
    <col min="12300" max="12545" width="9.140625" style="426"/>
    <col min="12546" max="12546" width="6.28515625" style="426" customWidth="1"/>
    <col min="12547" max="12547" width="22.85546875" style="426" customWidth="1"/>
    <col min="12548" max="12548" width="15.5703125" style="426" customWidth="1"/>
    <col min="12549" max="12549" width="8.42578125" style="426" customWidth="1"/>
    <col min="12550" max="12550" width="16" style="426" customWidth="1"/>
    <col min="12551" max="12551" width="8.42578125" style="426" customWidth="1"/>
    <col min="12552" max="12552" width="14.7109375" style="426" customWidth="1"/>
    <col min="12553" max="12553" width="8.5703125" style="426" customWidth="1"/>
    <col min="12554" max="12554" width="15.28515625" style="426" customWidth="1"/>
    <col min="12555" max="12555" width="8.5703125" style="426" customWidth="1"/>
    <col min="12556" max="12801" width="9.140625" style="426"/>
    <col min="12802" max="12802" width="6.28515625" style="426" customWidth="1"/>
    <col min="12803" max="12803" width="22.85546875" style="426" customWidth="1"/>
    <col min="12804" max="12804" width="15.5703125" style="426" customWidth="1"/>
    <col min="12805" max="12805" width="8.42578125" style="426" customWidth="1"/>
    <col min="12806" max="12806" width="16" style="426" customWidth="1"/>
    <col min="12807" max="12807" width="8.42578125" style="426" customWidth="1"/>
    <col min="12808" max="12808" width="14.7109375" style="426" customWidth="1"/>
    <col min="12809" max="12809" width="8.5703125" style="426" customWidth="1"/>
    <col min="12810" max="12810" width="15.28515625" style="426" customWidth="1"/>
    <col min="12811" max="12811" width="8.5703125" style="426" customWidth="1"/>
    <col min="12812" max="13057" width="9.140625" style="426"/>
    <col min="13058" max="13058" width="6.28515625" style="426" customWidth="1"/>
    <col min="13059" max="13059" width="22.85546875" style="426" customWidth="1"/>
    <col min="13060" max="13060" width="15.5703125" style="426" customWidth="1"/>
    <col min="13061" max="13061" width="8.42578125" style="426" customWidth="1"/>
    <col min="13062" max="13062" width="16" style="426" customWidth="1"/>
    <col min="13063" max="13063" width="8.42578125" style="426" customWidth="1"/>
    <col min="13064" max="13064" width="14.7109375" style="426" customWidth="1"/>
    <col min="13065" max="13065" width="8.5703125" style="426" customWidth="1"/>
    <col min="13066" max="13066" width="15.28515625" style="426" customWidth="1"/>
    <col min="13067" max="13067" width="8.5703125" style="426" customWidth="1"/>
    <col min="13068" max="13313" width="9.140625" style="426"/>
    <col min="13314" max="13314" width="6.28515625" style="426" customWidth="1"/>
    <col min="13315" max="13315" width="22.85546875" style="426" customWidth="1"/>
    <col min="13316" max="13316" width="15.5703125" style="426" customWidth="1"/>
    <col min="13317" max="13317" width="8.42578125" style="426" customWidth="1"/>
    <col min="13318" max="13318" width="16" style="426" customWidth="1"/>
    <col min="13319" max="13319" width="8.42578125" style="426" customWidth="1"/>
    <col min="13320" max="13320" width="14.7109375" style="426" customWidth="1"/>
    <col min="13321" max="13321" width="8.5703125" style="426" customWidth="1"/>
    <col min="13322" max="13322" width="15.28515625" style="426" customWidth="1"/>
    <col min="13323" max="13323" width="8.5703125" style="426" customWidth="1"/>
    <col min="13324" max="13569" width="9.140625" style="426"/>
    <col min="13570" max="13570" width="6.28515625" style="426" customWidth="1"/>
    <col min="13571" max="13571" width="22.85546875" style="426" customWidth="1"/>
    <col min="13572" max="13572" width="15.5703125" style="426" customWidth="1"/>
    <col min="13573" max="13573" width="8.42578125" style="426" customWidth="1"/>
    <col min="13574" max="13574" width="16" style="426" customWidth="1"/>
    <col min="13575" max="13575" width="8.42578125" style="426" customWidth="1"/>
    <col min="13576" max="13576" width="14.7109375" style="426" customWidth="1"/>
    <col min="13577" max="13577" width="8.5703125" style="426" customWidth="1"/>
    <col min="13578" max="13578" width="15.28515625" style="426" customWidth="1"/>
    <col min="13579" max="13579" width="8.5703125" style="426" customWidth="1"/>
    <col min="13580" max="13825" width="9.140625" style="426"/>
    <col min="13826" max="13826" width="6.28515625" style="426" customWidth="1"/>
    <col min="13827" max="13827" width="22.85546875" style="426" customWidth="1"/>
    <col min="13828" max="13828" width="15.5703125" style="426" customWidth="1"/>
    <col min="13829" max="13829" width="8.42578125" style="426" customWidth="1"/>
    <col min="13830" max="13830" width="16" style="426" customWidth="1"/>
    <col min="13831" max="13831" width="8.42578125" style="426" customWidth="1"/>
    <col min="13832" max="13832" width="14.7109375" style="426" customWidth="1"/>
    <col min="13833" max="13833" width="8.5703125" style="426" customWidth="1"/>
    <col min="13834" max="13834" width="15.28515625" style="426" customWidth="1"/>
    <col min="13835" max="13835" width="8.5703125" style="426" customWidth="1"/>
    <col min="13836" max="14081" width="9.140625" style="426"/>
    <col min="14082" max="14082" width="6.28515625" style="426" customWidth="1"/>
    <col min="14083" max="14083" width="22.85546875" style="426" customWidth="1"/>
    <col min="14084" max="14084" width="15.5703125" style="426" customWidth="1"/>
    <col min="14085" max="14085" width="8.42578125" style="426" customWidth="1"/>
    <col min="14086" max="14086" width="16" style="426" customWidth="1"/>
    <col min="14087" max="14087" width="8.42578125" style="426" customWidth="1"/>
    <col min="14088" max="14088" width="14.7109375" style="426" customWidth="1"/>
    <col min="14089" max="14089" width="8.5703125" style="426" customWidth="1"/>
    <col min="14090" max="14090" width="15.28515625" style="426" customWidth="1"/>
    <col min="14091" max="14091" width="8.5703125" style="426" customWidth="1"/>
    <col min="14092" max="14337" width="9.140625" style="426"/>
    <col min="14338" max="14338" width="6.28515625" style="426" customWidth="1"/>
    <col min="14339" max="14339" width="22.85546875" style="426" customWidth="1"/>
    <col min="14340" max="14340" width="15.5703125" style="426" customWidth="1"/>
    <col min="14341" max="14341" width="8.42578125" style="426" customWidth="1"/>
    <col min="14342" max="14342" width="16" style="426" customWidth="1"/>
    <col min="14343" max="14343" width="8.42578125" style="426" customWidth="1"/>
    <col min="14344" max="14344" width="14.7109375" style="426" customWidth="1"/>
    <col min="14345" max="14345" width="8.5703125" style="426" customWidth="1"/>
    <col min="14346" max="14346" width="15.28515625" style="426" customWidth="1"/>
    <col min="14347" max="14347" width="8.5703125" style="426" customWidth="1"/>
    <col min="14348" max="14593" width="9.140625" style="426"/>
    <col min="14594" max="14594" width="6.28515625" style="426" customWidth="1"/>
    <col min="14595" max="14595" width="22.85546875" style="426" customWidth="1"/>
    <col min="14596" max="14596" width="15.5703125" style="426" customWidth="1"/>
    <col min="14597" max="14597" width="8.42578125" style="426" customWidth="1"/>
    <col min="14598" max="14598" width="16" style="426" customWidth="1"/>
    <col min="14599" max="14599" width="8.42578125" style="426" customWidth="1"/>
    <col min="14600" max="14600" width="14.7109375" style="426" customWidth="1"/>
    <col min="14601" max="14601" width="8.5703125" style="426" customWidth="1"/>
    <col min="14602" max="14602" width="15.28515625" style="426" customWidth="1"/>
    <col min="14603" max="14603" width="8.5703125" style="426" customWidth="1"/>
    <col min="14604" max="14849" width="9.140625" style="426"/>
    <col min="14850" max="14850" width="6.28515625" style="426" customWidth="1"/>
    <col min="14851" max="14851" width="22.85546875" style="426" customWidth="1"/>
    <col min="14852" max="14852" width="15.5703125" style="426" customWidth="1"/>
    <col min="14853" max="14853" width="8.42578125" style="426" customWidth="1"/>
    <col min="14854" max="14854" width="16" style="426" customWidth="1"/>
    <col min="14855" max="14855" width="8.42578125" style="426" customWidth="1"/>
    <col min="14856" max="14856" width="14.7109375" style="426" customWidth="1"/>
    <col min="14857" max="14857" width="8.5703125" style="426" customWidth="1"/>
    <col min="14858" max="14858" width="15.28515625" style="426" customWidth="1"/>
    <col min="14859" max="14859" width="8.5703125" style="426" customWidth="1"/>
    <col min="14860" max="15105" width="9.140625" style="426"/>
    <col min="15106" max="15106" width="6.28515625" style="426" customWidth="1"/>
    <col min="15107" max="15107" width="22.85546875" style="426" customWidth="1"/>
    <col min="15108" max="15108" width="15.5703125" style="426" customWidth="1"/>
    <col min="15109" max="15109" width="8.42578125" style="426" customWidth="1"/>
    <col min="15110" max="15110" width="16" style="426" customWidth="1"/>
    <col min="15111" max="15111" width="8.42578125" style="426" customWidth="1"/>
    <col min="15112" max="15112" width="14.7109375" style="426" customWidth="1"/>
    <col min="15113" max="15113" width="8.5703125" style="426" customWidth="1"/>
    <col min="15114" max="15114" width="15.28515625" style="426" customWidth="1"/>
    <col min="15115" max="15115" width="8.5703125" style="426" customWidth="1"/>
    <col min="15116" max="15361" width="9.140625" style="426"/>
    <col min="15362" max="15362" width="6.28515625" style="426" customWidth="1"/>
    <col min="15363" max="15363" width="22.85546875" style="426" customWidth="1"/>
    <col min="15364" max="15364" width="15.5703125" style="426" customWidth="1"/>
    <col min="15365" max="15365" width="8.42578125" style="426" customWidth="1"/>
    <col min="15366" max="15366" width="16" style="426" customWidth="1"/>
    <col min="15367" max="15367" width="8.42578125" style="426" customWidth="1"/>
    <col min="15368" max="15368" width="14.7109375" style="426" customWidth="1"/>
    <col min="15369" max="15369" width="8.5703125" style="426" customWidth="1"/>
    <col min="15370" max="15370" width="15.28515625" style="426" customWidth="1"/>
    <col min="15371" max="15371" width="8.5703125" style="426" customWidth="1"/>
    <col min="15372" max="15617" width="9.140625" style="426"/>
    <col min="15618" max="15618" width="6.28515625" style="426" customWidth="1"/>
    <col min="15619" max="15619" width="22.85546875" style="426" customWidth="1"/>
    <col min="15620" max="15620" width="15.5703125" style="426" customWidth="1"/>
    <col min="15621" max="15621" width="8.42578125" style="426" customWidth="1"/>
    <col min="15622" max="15622" width="16" style="426" customWidth="1"/>
    <col min="15623" max="15623" width="8.42578125" style="426" customWidth="1"/>
    <col min="15624" max="15624" width="14.7109375" style="426" customWidth="1"/>
    <col min="15625" max="15625" width="8.5703125" style="426" customWidth="1"/>
    <col min="15626" max="15626" width="15.28515625" style="426" customWidth="1"/>
    <col min="15627" max="15627" width="8.5703125" style="426" customWidth="1"/>
    <col min="15628" max="15873" width="9.140625" style="426"/>
    <col min="15874" max="15874" width="6.28515625" style="426" customWidth="1"/>
    <col min="15875" max="15875" width="22.85546875" style="426" customWidth="1"/>
    <col min="15876" max="15876" width="15.5703125" style="426" customWidth="1"/>
    <col min="15877" max="15877" width="8.42578125" style="426" customWidth="1"/>
    <col min="15878" max="15878" width="16" style="426" customWidth="1"/>
    <col min="15879" max="15879" width="8.42578125" style="426" customWidth="1"/>
    <col min="15880" max="15880" width="14.7109375" style="426" customWidth="1"/>
    <col min="15881" max="15881" width="8.5703125" style="426" customWidth="1"/>
    <col min="15882" max="15882" width="15.28515625" style="426" customWidth="1"/>
    <col min="15883" max="15883" width="8.5703125" style="426" customWidth="1"/>
    <col min="15884" max="16129" width="9.140625" style="426"/>
    <col min="16130" max="16130" width="6.28515625" style="426" customWidth="1"/>
    <col min="16131" max="16131" width="22.85546875" style="426" customWidth="1"/>
    <col min="16132" max="16132" width="15.5703125" style="426" customWidth="1"/>
    <col min="16133" max="16133" width="8.42578125" style="426" customWidth="1"/>
    <col min="16134" max="16134" width="16" style="426" customWidth="1"/>
    <col min="16135" max="16135" width="8.42578125" style="426" customWidth="1"/>
    <col min="16136" max="16136" width="14.7109375" style="426" customWidth="1"/>
    <col min="16137" max="16137" width="8.5703125" style="426" customWidth="1"/>
    <col min="16138" max="16138" width="15.28515625" style="426" customWidth="1"/>
    <col min="16139" max="16139" width="8.5703125" style="426" customWidth="1"/>
    <col min="16140" max="16384" width="9.140625" style="426"/>
  </cols>
  <sheetData>
    <row r="1" spans="1:13" s="7" customFormat="1" ht="16.5" customHeight="1" x14ac:dyDescent="0.2">
      <c r="B1" s="3"/>
      <c r="C1" s="3"/>
      <c r="D1" s="4"/>
      <c r="E1" s="3"/>
      <c r="F1" s="5"/>
      <c r="G1" s="3"/>
      <c r="H1" s="5"/>
      <c r="I1" s="3"/>
      <c r="J1" s="799" t="s">
        <v>507</v>
      </c>
      <c r="K1" s="799"/>
      <c r="L1" s="799"/>
      <c r="M1" s="799"/>
    </row>
    <row r="2" spans="1:13" s="7" customFormat="1" ht="16.5" customHeight="1" x14ac:dyDescent="0.2">
      <c r="B2" s="800" t="s">
        <v>561</v>
      </c>
      <c r="C2" s="800"/>
      <c r="D2" s="800"/>
      <c r="E2" s="800"/>
      <c r="F2" s="800"/>
      <c r="G2" s="800"/>
      <c r="H2" s="800"/>
      <c r="I2" s="800"/>
      <c r="J2" s="800"/>
      <c r="K2" s="800"/>
      <c r="L2" s="9"/>
      <c r="M2" s="10"/>
    </row>
    <row r="3" spans="1:13" s="7" customFormat="1" ht="16.5" customHeight="1" x14ac:dyDescent="0.2">
      <c r="B3" s="800" t="s">
        <v>644</v>
      </c>
      <c r="C3" s="800"/>
      <c r="D3" s="800"/>
      <c r="E3" s="800"/>
      <c r="F3" s="800"/>
      <c r="G3" s="800"/>
      <c r="H3" s="800"/>
      <c r="I3" s="800"/>
      <c r="J3" s="800"/>
      <c r="K3" s="800"/>
      <c r="L3" s="9"/>
      <c r="M3" s="10"/>
    </row>
    <row r="4" spans="1:13" s="7" customFormat="1" ht="16.5" customHeight="1" thickBot="1" x14ac:dyDescent="0.25">
      <c r="B4" s="11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10"/>
    </row>
    <row r="5" spans="1:13" ht="20.25" customHeight="1" x14ac:dyDescent="0.2">
      <c r="A5" s="871" t="s">
        <v>512</v>
      </c>
      <c r="B5" s="877" t="s">
        <v>323</v>
      </c>
      <c r="C5" s="879" t="s">
        <v>513</v>
      </c>
      <c r="D5" s="881" t="s">
        <v>308</v>
      </c>
      <c r="E5" s="882"/>
      <c r="F5" s="881" t="s">
        <v>309</v>
      </c>
      <c r="G5" s="882"/>
      <c r="H5" s="883" t="s">
        <v>310</v>
      </c>
      <c r="I5" s="884"/>
      <c r="J5" s="881" t="s">
        <v>606</v>
      </c>
      <c r="K5" s="885"/>
    </row>
    <row r="6" spans="1:13" ht="30.75" customHeight="1" thickBot="1" x14ac:dyDescent="0.25">
      <c r="A6" s="872"/>
      <c r="B6" s="878"/>
      <c r="C6" s="880"/>
      <c r="D6" s="448" t="s">
        <v>470</v>
      </c>
      <c r="E6" s="449" t="s">
        <v>471</v>
      </c>
      <c r="F6" s="450" t="s">
        <v>470</v>
      </c>
      <c r="G6" s="451" t="s">
        <v>471</v>
      </c>
      <c r="H6" s="448" t="s">
        <v>470</v>
      </c>
      <c r="I6" s="452" t="s">
        <v>471</v>
      </c>
      <c r="J6" s="453" t="s">
        <v>470</v>
      </c>
      <c r="K6" s="454" t="s">
        <v>471</v>
      </c>
    </row>
    <row r="7" spans="1:13" ht="32.25" customHeight="1" x14ac:dyDescent="0.2">
      <c r="A7" s="873" t="s">
        <v>526</v>
      </c>
      <c r="B7" s="455">
        <v>1</v>
      </c>
      <c r="C7" s="443" t="s">
        <v>527</v>
      </c>
      <c r="D7" s="489">
        <f>'Anexa 6'!K133</f>
        <v>1111660867.2699997</v>
      </c>
      <c r="E7" s="456">
        <v>8071</v>
      </c>
      <c r="F7" s="457">
        <f>'Anexa 6'!K134</f>
        <v>1027192457.8100003</v>
      </c>
      <c r="G7" s="456">
        <v>99</v>
      </c>
      <c r="H7" s="457">
        <v>252991148.04999998</v>
      </c>
      <c r="I7" s="458">
        <v>296</v>
      </c>
      <c r="J7" s="459">
        <f t="shared" ref="J7:K15" si="0">D7+F7+H7</f>
        <v>2391844473.1300001</v>
      </c>
      <c r="K7" s="460">
        <f t="shared" si="0"/>
        <v>8466</v>
      </c>
    </row>
    <row r="8" spans="1:13" ht="32.25" customHeight="1" x14ac:dyDescent="0.2">
      <c r="A8" s="874"/>
      <c r="B8" s="455">
        <v>2</v>
      </c>
      <c r="C8" s="444" t="s">
        <v>528</v>
      </c>
      <c r="D8" s="490">
        <f>'Anexa 12'!L8</f>
        <v>1553319253.95</v>
      </c>
      <c r="E8" s="461">
        <v>99</v>
      </c>
      <c r="F8" s="462">
        <v>0</v>
      </c>
      <c r="G8" s="461">
        <v>296</v>
      </c>
      <c r="H8" s="462">
        <v>0</v>
      </c>
      <c r="I8" s="463">
        <v>0</v>
      </c>
      <c r="J8" s="459">
        <f t="shared" ref="J8" si="1">D8+F8+H8</f>
        <v>1553319253.95</v>
      </c>
      <c r="K8" s="460">
        <f t="shared" ref="K8" si="2">E8+G8+I8</f>
        <v>395</v>
      </c>
    </row>
    <row r="9" spans="1:13" ht="40.5" customHeight="1" x14ac:dyDescent="0.2">
      <c r="A9" s="874"/>
      <c r="B9" s="464">
        <v>3</v>
      </c>
      <c r="C9" s="445" t="s">
        <v>529</v>
      </c>
      <c r="D9" s="491">
        <f>'Anexa 7'!K166</f>
        <v>193250542.02999994</v>
      </c>
      <c r="E9" s="465">
        <v>1164</v>
      </c>
      <c r="F9" s="466">
        <v>20040639.179999996</v>
      </c>
      <c r="G9" s="465">
        <v>89</v>
      </c>
      <c r="H9" s="466">
        <v>13592588.439999999</v>
      </c>
      <c r="I9" s="467">
        <v>196</v>
      </c>
      <c r="J9" s="468">
        <f t="shared" si="0"/>
        <v>226883769.64999995</v>
      </c>
      <c r="K9" s="469">
        <f t="shared" si="0"/>
        <v>1449</v>
      </c>
    </row>
    <row r="10" spans="1:13" ht="40.5" customHeight="1" x14ac:dyDescent="0.2">
      <c r="A10" s="874"/>
      <c r="B10" s="464">
        <v>4</v>
      </c>
      <c r="C10" s="445" t="s">
        <v>530</v>
      </c>
      <c r="D10" s="491">
        <f>'Anexa 12'!L9</f>
        <v>64109259.75</v>
      </c>
      <c r="E10" s="465">
        <v>89</v>
      </c>
      <c r="F10" s="466">
        <v>13592588.439999999</v>
      </c>
      <c r="G10" s="465">
        <v>196</v>
      </c>
      <c r="H10" s="466">
        <v>0</v>
      </c>
      <c r="I10" s="467">
        <v>0</v>
      </c>
      <c r="J10" s="468">
        <f t="shared" ref="J10" si="3">D10+F10+H10</f>
        <v>77701848.189999998</v>
      </c>
      <c r="K10" s="469">
        <f t="shared" ref="K10" si="4">E10+G10+I10</f>
        <v>285</v>
      </c>
    </row>
    <row r="11" spans="1:13" ht="78.75" x14ac:dyDescent="0.2">
      <c r="A11" s="446" t="s">
        <v>532</v>
      </c>
      <c r="B11" s="470">
        <v>5</v>
      </c>
      <c r="C11" s="471" t="s">
        <v>565</v>
      </c>
      <c r="D11" s="492">
        <f>'Anexa 8'!K113</f>
        <v>20922129.709999993</v>
      </c>
      <c r="E11" s="472">
        <v>336</v>
      </c>
      <c r="F11" s="473">
        <v>24538937.339999992</v>
      </c>
      <c r="G11" s="472">
        <v>86</v>
      </c>
      <c r="H11" s="473">
        <v>4373019.3999999994</v>
      </c>
      <c r="I11" s="474">
        <v>87</v>
      </c>
      <c r="J11" s="475">
        <f t="shared" si="0"/>
        <v>49834086.449999981</v>
      </c>
      <c r="K11" s="476">
        <f t="shared" si="0"/>
        <v>509</v>
      </c>
    </row>
    <row r="12" spans="1:13" ht="34.5" thickBot="1" x14ac:dyDescent="0.25">
      <c r="A12" s="447" t="s">
        <v>534</v>
      </c>
      <c r="B12" s="477">
        <v>6</v>
      </c>
      <c r="C12" s="478" t="s">
        <v>535</v>
      </c>
      <c r="D12" s="493">
        <f>'Anexa 9'!K103</f>
        <v>55349528.789999999</v>
      </c>
      <c r="E12" s="479">
        <v>108</v>
      </c>
      <c r="F12" s="480">
        <v>599209.23</v>
      </c>
      <c r="G12" s="479">
        <v>2</v>
      </c>
      <c r="H12" s="480">
        <v>129002014.41999999</v>
      </c>
      <c r="I12" s="481">
        <v>914</v>
      </c>
      <c r="J12" s="482">
        <f t="shared" si="0"/>
        <v>184950752.44</v>
      </c>
      <c r="K12" s="483">
        <f t="shared" si="0"/>
        <v>1024</v>
      </c>
    </row>
    <row r="13" spans="1:13" ht="25.5" customHeight="1" thickBot="1" x14ac:dyDescent="0.25">
      <c r="A13" s="875" t="s">
        <v>566</v>
      </c>
      <c r="B13" s="876"/>
      <c r="C13" s="876"/>
      <c r="D13" s="484">
        <f t="shared" ref="D13:I13" si="5">SUM(D7:D12)</f>
        <v>2998611581.4999995</v>
      </c>
      <c r="E13" s="485">
        <f t="shared" si="5"/>
        <v>9867</v>
      </c>
      <c r="F13" s="486">
        <f t="shared" si="5"/>
        <v>1085963832.0000002</v>
      </c>
      <c r="G13" s="487">
        <f t="shared" si="5"/>
        <v>768</v>
      </c>
      <c r="H13" s="486">
        <f t="shared" si="5"/>
        <v>399958770.30999994</v>
      </c>
      <c r="I13" s="487">
        <f t="shared" si="5"/>
        <v>1493</v>
      </c>
      <c r="J13" s="484">
        <f t="shared" si="0"/>
        <v>4484534183.8099995</v>
      </c>
      <c r="K13" s="488">
        <f t="shared" si="0"/>
        <v>12128</v>
      </c>
    </row>
    <row r="14" spans="1:13" s="427" customFormat="1" ht="33.75" customHeight="1" x14ac:dyDescent="0.2">
      <c r="C14" s="428"/>
      <c r="D14" s="429"/>
      <c r="E14" s="430"/>
      <c r="F14" s="429"/>
      <c r="G14" s="430"/>
      <c r="H14" s="429"/>
      <c r="I14" s="430"/>
      <c r="J14" s="429"/>
      <c r="K14" s="428"/>
    </row>
    <row r="15" spans="1:13" ht="22.5" customHeight="1" x14ac:dyDescent="0.2">
      <c r="C15" s="431" t="s">
        <v>567</v>
      </c>
      <c r="D15" s="432">
        <f>D13/J13</f>
        <v>0.66865619897057393</v>
      </c>
      <c r="E15" s="432">
        <f>E13/K13</f>
        <v>0.81357189973614774</v>
      </c>
      <c r="F15" s="432">
        <f>F13/J13</f>
        <v>0.24215755471784142</v>
      </c>
      <c r="G15" s="432">
        <f>G13/K13</f>
        <v>6.3324538258575203E-2</v>
      </c>
      <c r="H15" s="432">
        <f>H13/J13</f>
        <v>8.9186246311584672E-2</v>
      </c>
      <c r="I15" s="432">
        <f>I13/K13</f>
        <v>0.12310356200527704</v>
      </c>
      <c r="J15" s="432">
        <f t="shared" si="0"/>
        <v>1</v>
      </c>
      <c r="K15" s="432">
        <f t="shared" si="0"/>
        <v>1</v>
      </c>
    </row>
    <row r="16" spans="1:13" ht="40.5" customHeight="1" x14ac:dyDescent="0.2">
      <c r="C16" s="431"/>
      <c r="D16" s="432" t="s">
        <v>607</v>
      </c>
      <c r="E16" s="432" t="s">
        <v>608</v>
      </c>
      <c r="F16" s="432" t="s">
        <v>609</v>
      </c>
      <c r="G16" s="432" t="s">
        <v>610</v>
      </c>
      <c r="H16" s="432" t="s">
        <v>611</v>
      </c>
      <c r="I16" s="432" t="s">
        <v>612</v>
      </c>
      <c r="J16" s="432"/>
      <c r="K16" s="432"/>
    </row>
  </sheetData>
  <mergeCells count="13">
    <mergeCell ref="A5:A6"/>
    <mergeCell ref="A7:A10"/>
    <mergeCell ref="A13:C13"/>
    <mergeCell ref="J1:K1"/>
    <mergeCell ref="L1:M1"/>
    <mergeCell ref="B2:K2"/>
    <mergeCell ref="B3:K3"/>
    <mergeCell ref="B5:B6"/>
    <mergeCell ref="C5:C6"/>
    <mergeCell ref="D5:E5"/>
    <mergeCell ref="F5:G5"/>
    <mergeCell ref="H5:I5"/>
    <mergeCell ref="J5:K5"/>
  </mergeCells>
  <pageMargins left="0.78740157480314965" right="0.78740157480314965" top="0.98425196850393704" bottom="0.98425196850393704" header="0.51181102362204722" footer="0.51181102362204722"/>
  <pageSetup paperSize="9" scale="95" orientation="landscape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21"/>
  <sheetViews>
    <sheetView view="pageBreakPreview" zoomScale="120" zoomScaleNormal="100" zoomScaleSheetLayoutView="120" workbookViewId="0">
      <selection activeCell="A26" sqref="A26:B26"/>
    </sheetView>
  </sheetViews>
  <sheetFormatPr defaultRowHeight="15" x14ac:dyDescent="0.25"/>
  <cols>
    <col min="1" max="1" width="9.28515625" style="611" bestFit="1" customWidth="1"/>
    <col min="2" max="2" width="55.28515625" style="611" customWidth="1"/>
    <col min="3" max="3" width="13" style="611" customWidth="1"/>
    <col min="4" max="4" width="20.140625" style="611" customWidth="1"/>
    <col min="5" max="6" width="14.140625" style="611" customWidth="1"/>
  </cols>
  <sheetData>
    <row r="1" spans="1:6" x14ac:dyDescent="0.25">
      <c r="A1" s="585"/>
      <c r="B1" s="586"/>
      <c r="C1" s="585"/>
      <c r="D1" s="587"/>
      <c r="E1" s="888" t="s">
        <v>726</v>
      </c>
      <c r="F1" s="888"/>
    </row>
    <row r="2" spans="1:6" x14ac:dyDescent="0.25">
      <c r="A2" s="889" t="s">
        <v>458</v>
      </c>
      <c r="B2" s="889"/>
      <c r="C2" s="889"/>
      <c r="D2" s="889"/>
      <c r="E2" s="889"/>
      <c r="F2" s="889"/>
    </row>
    <row r="3" spans="1:6" x14ac:dyDescent="0.25">
      <c r="A3" s="889" t="s">
        <v>739</v>
      </c>
      <c r="B3" s="889"/>
      <c r="C3" s="889"/>
      <c r="D3" s="889"/>
      <c r="E3" s="889"/>
      <c r="F3" s="889"/>
    </row>
    <row r="4" spans="1:6" ht="16.5" thickBot="1" x14ac:dyDescent="0.3">
      <c r="A4" s="588"/>
      <c r="B4" s="588"/>
      <c r="C4" s="588"/>
      <c r="D4" s="588"/>
      <c r="E4" s="588"/>
      <c r="F4" s="589"/>
    </row>
    <row r="5" spans="1:6" x14ac:dyDescent="0.25">
      <c r="A5" s="890" t="s">
        <v>2</v>
      </c>
      <c r="B5" s="892" t="s">
        <v>3</v>
      </c>
      <c r="C5" s="894" t="s">
        <v>4</v>
      </c>
      <c r="D5" s="895"/>
      <c r="E5" s="835" t="s">
        <v>10</v>
      </c>
      <c r="F5" s="837" t="s">
        <v>11</v>
      </c>
    </row>
    <row r="6" spans="1:6" ht="53.25" customHeight="1" thickBot="1" x14ac:dyDescent="0.3">
      <c r="A6" s="891"/>
      <c r="B6" s="893"/>
      <c r="C6" s="590" t="s">
        <v>12</v>
      </c>
      <c r="D6" s="591" t="s">
        <v>13</v>
      </c>
      <c r="E6" s="836"/>
      <c r="F6" s="838"/>
    </row>
    <row r="7" spans="1:6" x14ac:dyDescent="0.25">
      <c r="A7" s="592">
        <v>1</v>
      </c>
      <c r="B7" s="593">
        <v>2</v>
      </c>
      <c r="C7" s="593">
        <v>3</v>
      </c>
      <c r="D7" s="593">
        <v>4</v>
      </c>
      <c r="E7" s="594">
        <v>5</v>
      </c>
      <c r="F7" s="595">
        <v>6</v>
      </c>
    </row>
    <row r="8" spans="1:6" x14ac:dyDescent="0.25">
      <c r="A8" s="786" t="s">
        <v>116</v>
      </c>
      <c r="B8" s="612" t="s">
        <v>117</v>
      </c>
      <c r="C8" s="596">
        <v>10</v>
      </c>
      <c r="D8" s="596">
        <v>4174455.97</v>
      </c>
      <c r="E8" s="597">
        <v>72.424493104266276</v>
      </c>
      <c r="F8" s="787">
        <v>38.46153846153846</v>
      </c>
    </row>
    <row r="9" spans="1:6" x14ac:dyDescent="0.25">
      <c r="A9" s="788" t="s">
        <v>158</v>
      </c>
      <c r="B9" s="613" t="s">
        <v>741</v>
      </c>
      <c r="C9" s="598">
        <v>1</v>
      </c>
      <c r="D9" s="599">
        <v>6993</v>
      </c>
      <c r="E9" s="600">
        <v>0.1213246669548976</v>
      </c>
      <c r="F9" s="789">
        <v>3.8461538461538463</v>
      </c>
    </row>
    <row r="10" spans="1:6" ht="24.75" x14ac:dyDescent="0.25">
      <c r="A10" s="786" t="s">
        <v>186</v>
      </c>
      <c r="B10" s="612" t="s">
        <v>187</v>
      </c>
      <c r="C10" s="596">
        <v>3</v>
      </c>
      <c r="D10" s="596">
        <v>757972.3</v>
      </c>
      <c r="E10" s="597">
        <v>13.150398521169418</v>
      </c>
      <c r="F10" s="787">
        <v>11.538461538461538</v>
      </c>
    </row>
    <row r="11" spans="1:6" ht="15.75" thickBot="1" x14ac:dyDescent="0.3">
      <c r="A11" s="790" t="s">
        <v>216</v>
      </c>
      <c r="B11" s="778" t="s">
        <v>217</v>
      </c>
      <c r="C11" s="779">
        <v>12</v>
      </c>
      <c r="D11" s="780">
        <v>824451.96</v>
      </c>
      <c r="E11" s="781">
        <v>14.303783707609405</v>
      </c>
      <c r="F11" s="791">
        <v>46.153846153846153</v>
      </c>
    </row>
    <row r="12" spans="1:6" ht="15.75" thickBot="1" x14ac:dyDescent="0.3">
      <c r="A12" s="886" t="s">
        <v>306</v>
      </c>
      <c r="B12" s="887"/>
      <c r="C12" s="782">
        <v>26</v>
      </c>
      <c r="D12" s="783">
        <v>5763873.2300000004</v>
      </c>
      <c r="E12" s="784">
        <v>100</v>
      </c>
      <c r="F12" s="785">
        <v>100</v>
      </c>
    </row>
    <row r="13" spans="1:6" x14ac:dyDescent="0.25">
      <c r="A13" s="601"/>
      <c r="B13" s="602"/>
      <c r="C13" s="601"/>
      <c r="D13" s="603"/>
      <c r="E13" s="604"/>
      <c r="F13" s="604"/>
    </row>
    <row r="14" spans="1:6" x14ac:dyDescent="0.25">
      <c r="A14" s="601"/>
      <c r="B14" s="605" t="s">
        <v>307</v>
      </c>
      <c r="C14" s="601"/>
      <c r="D14" s="603"/>
      <c r="E14" s="604"/>
      <c r="F14" s="604"/>
    </row>
    <row r="15" spans="1:6" x14ac:dyDescent="0.25">
      <c r="A15" s="606"/>
      <c r="B15" s="605" t="s">
        <v>308</v>
      </c>
      <c r="C15" s="607">
        <f>SUM(C8:C9)</f>
        <v>11</v>
      </c>
      <c r="D15" s="607">
        <f>SUM(D8:D9)</f>
        <v>4181448.97</v>
      </c>
      <c r="E15" s="608">
        <f>SUM(E8:E9)</f>
        <v>72.545817771221166</v>
      </c>
      <c r="F15" s="608">
        <f>SUM(F8:F9)</f>
        <v>42.307692307692307</v>
      </c>
    </row>
    <row r="16" spans="1:6" x14ac:dyDescent="0.25">
      <c r="A16" s="606"/>
      <c r="B16" s="605" t="s">
        <v>309</v>
      </c>
      <c r="C16" s="609">
        <v>0</v>
      </c>
      <c r="D16" s="610">
        <v>0</v>
      </c>
      <c r="E16" s="610">
        <v>0</v>
      </c>
      <c r="F16" s="610">
        <v>0</v>
      </c>
    </row>
    <row r="17" spans="1:6" x14ac:dyDescent="0.25">
      <c r="A17" s="606"/>
      <c r="B17" s="605" t="s">
        <v>310</v>
      </c>
      <c r="C17" s="607">
        <f>SUM(C10:C11)</f>
        <v>15</v>
      </c>
      <c r="D17" s="607">
        <f>SUM(D10:D11)</f>
        <v>1582424.26</v>
      </c>
      <c r="E17" s="608">
        <f>SUM(E10:E11)</f>
        <v>27.454182228778823</v>
      </c>
      <c r="F17" s="608">
        <f>SUM(F10:F11)</f>
        <v>57.692307692307693</v>
      </c>
    </row>
    <row r="18" spans="1:6" x14ac:dyDescent="0.25">
      <c r="A18" s="601"/>
      <c r="B18" s="605"/>
      <c r="C18" s="601"/>
      <c r="D18" s="603"/>
      <c r="E18" s="603"/>
      <c r="F18" s="603"/>
    </row>
    <row r="19" spans="1:6" x14ac:dyDescent="0.25">
      <c r="A19" s="601"/>
      <c r="B19" s="605" t="s">
        <v>311</v>
      </c>
      <c r="C19" s="608">
        <f>C15*100/C12</f>
        <v>42.307692307692307</v>
      </c>
      <c r="D19" s="608">
        <f>D15*100/D12</f>
        <v>72.545817771221166</v>
      </c>
      <c r="E19" s="604"/>
      <c r="F19" s="604"/>
    </row>
    <row r="20" spans="1:6" x14ac:dyDescent="0.25">
      <c r="A20" s="601"/>
      <c r="B20" s="605" t="s">
        <v>312</v>
      </c>
      <c r="C20" s="610">
        <f>C16*100/$C$12</f>
        <v>0</v>
      </c>
      <c r="D20" s="610">
        <f>D16*100/$D$12</f>
        <v>0</v>
      </c>
      <c r="E20" s="604"/>
      <c r="F20" s="604"/>
    </row>
    <row r="21" spans="1:6" x14ac:dyDescent="0.25">
      <c r="A21" s="601"/>
      <c r="B21" s="605" t="s">
        <v>313</v>
      </c>
      <c r="C21" s="608">
        <f>C17*100/C12</f>
        <v>57.692307692307693</v>
      </c>
      <c r="D21" s="608">
        <f>D17*100/D12</f>
        <v>27.454182228778823</v>
      </c>
      <c r="E21" s="604"/>
      <c r="F21" s="604"/>
    </row>
  </sheetData>
  <mergeCells count="9">
    <mergeCell ref="A12:B12"/>
    <mergeCell ref="E1:F1"/>
    <mergeCell ref="A2:F2"/>
    <mergeCell ref="A3:F3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N93"/>
  <sheetViews>
    <sheetView view="pageBreakPreview" zoomScale="80" zoomScaleNormal="85" zoomScaleSheetLayoutView="80" workbookViewId="0">
      <pane ySplit="7" topLeftCell="A8" activePane="bottomLeft" state="frozen"/>
      <selection activeCell="A26" sqref="A26:B26"/>
      <selection pane="bottomLeft" activeCell="AA31" sqref="AA31"/>
    </sheetView>
  </sheetViews>
  <sheetFormatPr defaultColWidth="4.7109375" defaultRowHeight="12.75" x14ac:dyDescent="0.2"/>
  <cols>
    <col min="1" max="1" width="5.28515625" style="151" customWidth="1"/>
    <col min="2" max="2" width="55.28515625" style="152" customWidth="1"/>
    <col min="3" max="3" width="8.5703125" style="152" customWidth="1"/>
    <col min="4" max="4" width="7.28515625" style="151" customWidth="1"/>
    <col min="5" max="5" width="18.85546875" style="156" customWidth="1"/>
    <col min="6" max="6" width="6.5703125" style="151" customWidth="1"/>
    <col min="7" max="7" width="12.85546875" style="156" customWidth="1"/>
    <col min="8" max="8" width="10.28515625" style="151" customWidth="1"/>
    <col min="9" max="9" width="13.140625" style="156" customWidth="1"/>
    <col min="10" max="10" width="7.7109375" style="151" customWidth="1"/>
    <col min="11" max="11" width="9.7109375" style="151" customWidth="1"/>
    <col min="12" max="12" width="17.28515625" style="151" customWidth="1"/>
    <col min="13" max="13" width="12.28515625" style="156" customWidth="1"/>
    <col min="14" max="14" width="12.140625" style="156" customWidth="1"/>
    <col min="15" max="17" width="9.140625" style="157" customWidth="1"/>
    <col min="18" max="18" width="10.140625" style="157" customWidth="1"/>
    <col min="19" max="256" width="9.140625" style="157" customWidth="1"/>
    <col min="257" max="257" width="4.7109375" style="157"/>
    <col min="258" max="258" width="5.28515625" style="157" customWidth="1"/>
    <col min="259" max="259" width="27.140625" style="157" customWidth="1"/>
    <col min="260" max="260" width="7.28515625" style="157" customWidth="1"/>
    <col min="261" max="261" width="13.7109375" style="157" customWidth="1"/>
    <col min="262" max="262" width="6.5703125" style="157" customWidth="1"/>
    <col min="263" max="263" width="12.85546875" style="157" customWidth="1"/>
    <col min="264" max="264" width="7.140625" style="157" customWidth="1"/>
    <col min="265" max="265" width="13.140625" style="157" customWidth="1"/>
    <col min="266" max="266" width="7.7109375" style="157" customWidth="1"/>
    <col min="267" max="267" width="8.28515625" style="157" customWidth="1"/>
    <col min="268" max="268" width="13.140625" style="157" customWidth="1"/>
    <col min="269" max="269" width="12.28515625" style="157" customWidth="1"/>
    <col min="270" max="270" width="12.140625" style="157" customWidth="1"/>
    <col min="271" max="273" width="9.140625" style="157" customWidth="1"/>
    <col min="274" max="274" width="10.140625" style="157" customWidth="1"/>
    <col min="275" max="512" width="9.140625" style="157" customWidth="1"/>
    <col min="513" max="513" width="4.7109375" style="157"/>
    <col min="514" max="514" width="5.28515625" style="157" customWidth="1"/>
    <col min="515" max="515" width="27.140625" style="157" customWidth="1"/>
    <col min="516" max="516" width="7.28515625" style="157" customWidth="1"/>
    <col min="517" max="517" width="13.7109375" style="157" customWidth="1"/>
    <col min="518" max="518" width="6.5703125" style="157" customWidth="1"/>
    <col min="519" max="519" width="12.85546875" style="157" customWidth="1"/>
    <col min="520" max="520" width="7.140625" style="157" customWidth="1"/>
    <col min="521" max="521" width="13.140625" style="157" customWidth="1"/>
    <col min="522" max="522" width="7.7109375" style="157" customWidth="1"/>
    <col min="523" max="523" width="8.28515625" style="157" customWidth="1"/>
    <col min="524" max="524" width="13.140625" style="157" customWidth="1"/>
    <col min="525" max="525" width="12.28515625" style="157" customWidth="1"/>
    <col min="526" max="526" width="12.140625" style="157" customWidth="1"/>
    <col min="527" max="529" width="9.140625" style="157" customWidth="1"/>
    <col min="530" max="530" width="10.140625" style="157" customWidth="1"/>
    <col min="531" max="768" width="9.140625" style="157" customWidth="1"/>
    <col min="769" max="769" width="4.7109375" style="157"/>
    <col min="770" max="770" width="5.28515625" style="157" customWidth="1"/>
    <col min="771" max="771" width="27.140625" style="157" customWidth="1"/>
    <col min="772" max="772" width="7.28515625" style="157" customWidth="1"/>
    <col min="773" max="773" width="13.7109375" style="157" customWidth="1"/>
    <col min="774" max="774" width="6.5703125" style="157" customWidth="1"/>
    <col min="775" max="775" width="12.85546875" style="157" customWidth="1"/>
    <col min="776" max="776" width="7.140625" style="157" customWidth="1"/>
    <col min="777" max="777" width="13.140625" style="157" customWidth="1"/>
    <col min="778" max="778" width="7.7109375" style="157" customWidth="1"/>
    <col min="779" max="779" width="8.28515625" style="157" customWidth="1"/>
    <col min="780" max="780" width="13.140625" style="157" customWidth="1"/>
    <col min="781" max="781" width="12.28515625" style="157" customWidth="1"/>
    <col min="782" max="782" width="12.140625" style="157" customWidth="1"/>
    <col min="783" max="785" width="9.140625" style="157" customWidth="1"/>
    <col min="786" max="786" width="10.140625" style="157" customWidth="1"/>
    <col min="787" max="1024" width="9.140625" style="157" customWidth="1"/>
    <col min="1025" max="1025" width="4.7109375" style="157"/>
    <col min="1026" max="1026" width="5.28515625" style="157" customWidth="1"/>
    <col min="1027" max="1027" width="27.140625" style="157" customWidth="1"/>
    <col min="1028" max="1028" width="7.28515625" style="157" customWidth="1"/>
    <col min="1029" max="1029" width="13.7109375" style="157" customWidth="1"/>
    <col min="1030" max="1030" width="6.5703125" style="157" customWidth="1"/>
    <col min="1031" max="1031" width="12.85546875" style="157" customWidth="1"/>
    <col min="1032" max="1032" width="7.140625" style="157" customWidth="1"/>
    <col min="1033" max="1033" width="13.140625" style="157" customWidth="1"/>
    <col min="1034" max="1034" width="7.7109375" style="157" customWidth="1"/>
    <col min="1035" max="1035" width="8.28515625" style="157" customWidth="1"/>
    <col min="1036" max="1036" width="13.140625" style="157" customWidth="1"/>
    <col min="1037" max="1037" width="12.28515625" style="157" customWidth="1"/>
    <col min="1038" max="1038" width="12.140625" style="157" customWidth="1"/>
    <col min="1039" max="1041" width="9.140625" style="157" customWidth="1"/>
    <col min="1042" max="1042" width="10.140625" style="157" customWidth="1"/>
    <col min="1043" max="1280" width="9.140625" style="157" customWidth="1"/>
    <col min="1281" max="1281" width="4.7109375" style="157"/>
    <col min="1282" max="1282" width="5.28515625" style="157" customWidth="1"/>
    <col min="1283" max="1283" width="27.140625" style="157" customWidth="1"/>
    <col min="1284" max="1284" width="7.28515625" style="157" customWidth="1"/>
    <col min="1285" max="1285" width="13.7109375" style="157" customWidth="1"/>
    <col min="1286" max="1286" width="6.5703125" style="157" customWidth="1"/>
    <col min="1287" max="1287" width="12.85546875" style="157" customWidth="1"/>
    <col min="1288" max="1288" width="7.140625" style="157" customWidth="1"/>
    <col min="1289" max="1289" width="13.140625" style="157" customWidth="1"/>
    <col min="1290" max="1290" width="7.7109375" style="157" customWidth="1"/>
    <col min="1291" max="1291" width="8.28515625" style="157" customWidth="1"/>
    <col min="1292" max="1292" width="13.140625" style="157" customWidth="1"/>
    <col min="1293" max="1293" width="12.28515625" style="157" customWidth="1"/>
    <col min="1294" max="1294" width="12.140625" style="157" customWidth="1"/>
    <col min="1295" max="1297" width="9.140625" style="157" customWidth="1"/>
    <col min="1298" max="1298" width="10.140625" style="157" customWidth="1"/>
    <col min="1299" max="1536" width="9.140625" style="157" customWidth="1"/>
    <col min="1537" max="1537" width="4.7109375" style="157"/>
    <col min="1538" max="1538" width="5.28515625" style="157" customWidth="1"/>
    <col min="1539" max="1539" width="27.140625" style="157" customWidth="1"/>
    <col min="1540" max="1540" width="7.28515625" style="157" customWidth="1"/>
    <col min="1541" max="1541" width="13.7109375" style="157" customWidth="1"/>
    <col min="1542" max="1542" width="6.5703125" style="157" customWidth="1"/>
    <col min="1543" max="1543" width="12.85546875" style="157" customWidth="1"/>
    <col min="1544" max="1544" width="7.140625" style="157" customWidth="1"/>
    <col min="1545" max="1545" width="13.140625" style="157" customWidth="1"/>
    <col min="1546" max="1546" width="7.7109375" style="157" customWidth="1"/>
    <col min="1547" max="1547" width="8.28515625" style="157" customWidth="1"/>
    <col min="1548" max="1548" width="13.140625" style="157" customWidth="1"/>
    <col min="1549" max="1549" width="12.28515625" style="157" customWidth="1"/>
    <col min="1550" max="1550" width="12.140625" style="157" customWidth="1"/>
    <col min="1551" max="1553" width="9.140625" style="157" customWidth="1"/>
    <col min="1554" max="1554" width="10.140625" style="157" customWidth="1"/>
    <col min="1555" max="1792" width="9.140625" style="157" customWidth="1"/>
    <col min="1793" max="1793" width="4.7109375" style="157"/>
    <col min="1794" max="1794" width="5.28515625" style="157" customWidth="1"/>
    <col min="1795" max="1795" width="27.140625" style="157" customWidth="1"/>
    <col min="1796" max="1796" width="7.28515625" style="157" customWidth="1"/>
    <col min="1797" max="1797" width="13.7109375" style="157" customWidth="1"/>
    <col min="1798" max="1798" width="6.5703125" style="157" customWidth="1"/>
    <col min="1799" max="1799" width="12.85546875" style="157" customWidth="1"/>
    <col min="1800" max="1800" width="7.140625" style="157" customWidth="1"/>
    <col min="1801" max="1801" width="13.140625" style="157" customWidth="1"/>
    <col min="1802" max="1802" width="7.7109375" style="157" customWidth="1"/>
    <col min="1803" max="1803" width="8.28515625" style="157" customWidth="1"/>
    <col min="1804" max="1804" width="13.140625" style="157" customWidth="1"/>
    <col min="1805" max="1805" width="12.28515625" style="157" customWidth="1"/>
    <col min="1806" max="1806" width="12.140625" style="157" customWidth="1"/>
    <col min="1807" max="1809" width="9.140625" style="157" customWidth="1"/>
    <col min="1810" max="1810" width="10.140625" style="157" customWidth="1"/>
    <col min="1811" max="2048" width="9.140625" style="157" customWidth="1"/>
    <col min="2049" max="2049" width="4.7109375" style="157"/>
    <col min="2050" max="2050" width="5.28515625" style="157" customWidth="1"/>
    <col min="2051" max="2051" width="27.140625" style="157" customWidth="1"/>
    <col min="2052" max="2052" width="7.28515625" style="157" customWidth="1"/>
    <col min="2053" max="2053" width="13.7109375" style="157" customWidth="1"/>
    <col min="2054" max="2054" width="6.5703125" style="157" customWidth="1"/>
    <col min="2055" max="2055" width="12.85546875" style="157" customWidth="1"/>
    <col min="2056" max="2056" width="7.140625" style="157" customWidth="1"/>
    <col min="2057" max="2057" width="13.140625" style="157" customWidth="1"/>
    <col min="2058" max="2058" width="7.7109375" style="157" customWidth="1"/>
    <col min="2059" max="2059" width="8.28515625" style="157" customWidth="1"/>
    <col min="2060" max="2060" width="13.140625" style="157" customWidth="1"/>
    <col min="2061" max="2061" width="12.28515625" style="157" customWidth="1"/>
    <col min="2062" max="2062" width="12.140625" style="157" customWidth="1"/>
    <col min="2063" max="2065" width="9.140625" style="157" customWidth="1"/>
    <col min="2066" max="2066" width="10.140625" style="157" customWidth="1"/>
    <col min="2067" max="2304" width="9.140625" style="157" customWidth="1"/>
    <col min="2305" max="2305" width="4.7109375" style="157"/>
    <col min="2306" max="2306" width="5.28515625" style="157" customWidth="1"/>
    <col min="2307" max="2307" width="27.140625" style="157" customWidth="1"/>
    <col min="2308" max="2308" width="7.28515625" style="157" customWidth="1"/>
    <col min="2309" max="2309" width="13.7109375" style="157" customWidth="1"/>
    <col min="2310" max="2310" width="6.5703125" style="157" customWidth="1"/>
    <col min="2311" max="2311" width="12.85546875" style="157" customWidth="1"/>
    <col min="2312" max="2312" width="7.140625" style="157" customWidth="1"/>
    <col min="2313" max="2313" width="13.140625" style="157" customWidth="1"/>
    <col min="2314" max="2314" width="7.7109375" style="157" customWidth="1"/>
    <col min="2315" max="2315" width="8.28515625" style="157" customWidth="1"/>
    <col min="2316" max="2316" width="13.140625" style="157" customWidth="1"/>
    <col min="2317" max="2317" width="12.28515625" style="157" customWidth="1"/>
    <col min="2318" max="2318" width="12.140625" style="157" customWidth="1"/>
    <col min="2319" max="2321" width="9.140625" style="157" customWidth="1"/>
    <col min="2322" max="2322" width="10.140625" style="157" customWidth="1"/>
    <col min="2323" max="2560" width="9.140625" style="157" customWidth="1"/>
    <col min="2561" max="2561" width="4.7109375" style="157"/>
    <col min="2562" max="2562" width="5.28515625" style="157" customWidth="1"/>
    <col min="2563" max="2563" width="27.140625" style="157" customWidth="1"/>
    <col min="2564" max="2564" width="7.28515625" style="157" customWidth="1"/>
    <col min="2565" max="2565" width="13.7109375" style="157" customWidth="1"/>
    <col min="2566" max="2566" width="6.5703125" style="157" customWidth="1"/>
    <col min="2567" max="2567" width="12.85546875" style="157" customWidth="1"/>
    <col min="2568" max="2568" width="7.140625" style="157" customWidth="1"/>
    <col min="2569" max="2569" width="13.140625" style="157" customWidth="1"/>
    <col min="2570" max="2570" width="7.7109375" style="157" customWidth="1"/>
    <col min="2571" max="2571" width="8.28515625" style="157" customWidth="1"/>
    <col min="2572" max="2572" width="13.140625" style="157" customWidth="1"/>
    <col min="2573" max="2573" width="12.28515625" style="157" customWidth="1"/>
    <col min="2574" max="2574" width="12.140625" style="157" customWidth="1"/>
    <col min="2575" max="2577" width="9.140625" style="157" customWidth="1"/>
    <col min="2578" max="2578" width="10.140625" style="157" customWidth="1"/>
    <col min="2579" max="2816" width="9.140625" style="157" customWidth="1"/>
    <col min="2817" max="2817" width="4.7109375" style="157"/>
    <col min="2818" max="2818" width="5.28515625" style="157" customWidth="1"/>
    <col min="2819" max="2819" width="27.140625" style="157" customWidth="1"/>
    <col min="2820" max="2820" width="7.28515625" style="157" customWidth="1"/>
    <col min="2821" max="2821" width="13.7109375" style="157" customWidth="1"/>
    <col min="2822" max="2822" width="6.5703125" style="157" customWidth="1"/>
    <col min="2823" max="2823" width="12.85546875" style="157" customWidth="1"/>
    <col min="2824" max="2824" width="7.140625" style="157" customWidth="1"/>
    <col min="2825" max="2825" width="13.140625" style="157" customWidth="1"/>
    <col min="2826" max="2826" width="7.7109375" style="157" customWidth="1"/>
    <col min="2827" max="2827" width="8.28515625" style="157" customWidth="1"/>
    <col min="2828" max="2828" width="13.140625" style="157" customWidth="1"/>
    <col min="2829" max="2829" width="12.28515625" style="157" customWidth="1"/>
    <col min="2830" max="2830" width="12.140625" style="157" customWidth="1"/>
    <col min="2831" max="2833" width="9.140625" style="157" customWidth="1"/>
    <col min="2834" max="2834" width="10.140625" style="157" customWidth="1"/>
    <col min="2835" max="3072" width="9.140625" style="157" customWidth="1"/>
    <col min="3073" max="3073" width="4.7109375" style="157"/>
    <col min="3074" max="3074" width="5.28515625" style="157" customWidth="1"/>
    <col min="3075" max="3075" width="27.140625" style="157" customWidth="1"/>
    <col min="3076" max="3076" width="7.28515625" style="157" customWidth="1"/>
    <col min="3077" max="3077" width="13.7109375" style="157" customWidth="1"/>
    <col min="3078" max="3078" width="6.5703125" style="157" customWidth="1"/>
    <col min="3079" max="3079" width="12.85546875" style="157" customWidth="1"/>
    <col min="3080" max="3080" width="7.140625" style="157" customWidth="1"/>
    <col min="3081" max="3081" width="13.140625" style="157" customWidth="1"/>
    <col min="3082" max="3082" width="7.7109375" style="157" customWidth="1"/>
    <col min="3083" max="3083" width="8.28515625" style="157" customWidth="1"/>
    <col min="3084" max="3084" width="13.140625" style="157" customWidth="1"/>
    <col min="3085" max="3085" width="12.28515625" style="157" customWidth="1"/>
    <col min="3086" max="3086" width="12.140625" style="157" customWidth="1"/>
    <col min="3087" max="3089" width="9.140625" style="157" customWidth="1"/>
    <col min="3090" max="3090" width="10.140625" style="157" customWidth="1"/>
    <col min="3091" max="3328" width="9.140625" style="157" customWidth="1"/>
    <col min="3329" max="3329" width="4.7109375" style="157"/>
    <col min="3330" max="3330" width="5.28515625" style="157" customWidth="1"/>
    <col min="3331" max="3331" width="27.140625" style="157" customWidth="1"/>
    <col min="3332" max="3332" width="7.28515625" style="157" customWidth="1"/>
    <col min="3333" max="3333" width="13.7109375" style="157" customWidth="1"/>
    <col min="3334" max="3334" width="6.5703125" style="157" customWidth="1"/>
    <col min="3335" max="3335" width="12.85546875" style="157" customWidth="1"/>
    <col min="3336" max="3336" width="7.140625" style="157" customWidth="1"/>
    <col min="3337" max="3337" width="13.140625" style="157" customWidth="1"/>
    <col min="3338" max="3338" width="7.7109375" style="157" customWidth="1"/>
    <col min="3339" max="3339" width="8.28515625" style="157" customWidth="1"/>
    <col min="3340" max="3340" width="13.140625" style="157" customWidth="1"/>
    <col min="3341" max="3341" width="12.28515625" style="157" customWidth="1"/>
    <col min="3342" max="3342" width="12.140625" style="157" customWidth="1"/>
    <col min="3343" max="3345" width="9.140625" style="157" customWidth="1"/>
    <col min="3346" max="3346" width="10.140625" style="157" customWidth="1"/>
    <col min="3347" max="3584" width="9.140625" style="157" customWidth="1"/>
    <col min="3585" max="3585" width="4.7109375" style="157"/>
    <col min="3586" max="3586" width="5.28515625" style="157" customWidth="1"/>
    <col min="3587" max="3587" width="27.140625" style="157" customWidth="1"/>
    <col min="3588" max="3588" width="7.28515625" style="157" customWidth="1"/>
    <col min="3589" max="3589" width="13.7109375" style="157" customWidth="1"/>
    <col min="3590" max="3590" width="6.5703125" style="157" customWidth="1"/>
    <col min="3591" max="3591" width="12.85546875" style="157" customWidth="1"/>
    <col min="3592" max="3592" width="7.140625" style="157" customWidth="1"/>
    <col min="3593" max="3593" width="13.140625" style="157" customWidth="1"/>
    <col min="3594" max="3594" width="7.7109375" style="157" customWidth="1"/>
    <col min="3595" max="3595" width="8.28515625" style="157" customWidth="1"/>
    <col min="3596" max="3596" width="13.140625" style="157" customWidth="1"/>
    <col min="3597" max="3597" width="12.28515625" style="157" customWidth="1"/>
    <col min="3598" max="3598" width="12.140625" style="157" customWidth="1"/>
    <col min="3599" max="3601" width="9.140625" style="157" customWidth="1"/>
    <col min="3602" max="3602" width="10.140625" style="157" customWidth="1"/>
    <col min="3603" max="3840" width="9.140625" style="157" customWidth="1"/>
    <col min="3841" max="3841" width="4.7109375" style="157"/>
    <col min="3842" max="3842" width="5.28515625" style="157" customWidth="1"/>
    <col min="3843" max="3843" width="27.140625" style="157" customWidth="1"/>
    <col min="3844" max="3844" width="7.28515625" style="157" customWidth="1"/>
    <col min="3845" max="3845" width="13.7109375" style="157" customWidth="1"/>
    <col min="3846" max="3846" width="6.5703125" style="157" customWidth="1"/>
    <col min="3847" max="3847" width="12.85546875" style="157" customWidth="1"/>
    <col min="3848" max="3848" width="7.140625" style="157" customWidth="1"/>
    <col min="3849" max="3849" width="13.140625" style="157" customWidth="1"/>
    <col min="3850" max="3850" width="7.7109375" style="157" customWidth="1"/>
    <col min="3851" max="3851" width="8.28515625" style="157" customWidth="1"/>
    <col min="3852" max="3852" width="13.140625" style="157" customWidth="1"/>
    <col min="3853" max="3853" width="12.28515625" style="157" customWidth="1"/>
    <col min="3854" max="3854" width="12.140625" style="157" customWidth="1"/>
    <col min="3855" max="3857" width="9.140625" style="157" customWidth="1"/>
    <col min="3858" max="3858" width="10.140625" style="157" customWidth="1"/>
    <col min="3859" max="4096" width="9.140625" style="157" customWidth="1"/>
    <col min="4097" max="4097" width="4.7109375" style="157"/>
    <col min="4098" max="4098" width="5.28515625" style="157" customWidth="1"/>
    <col min="4099" max="4099" width="27.140625" style="157" customWidth="1"/>
    <col min="4100" max="4100" width="7.28515625" style="157" customWidth="1"/>
    <col min="4101" max="4101" width="13.7109375" style="157" customWidth="1"/>
    <col min="4102" max="4102" width="6.5703125" style="157" customWidth="1"/>
    <col min="4103" max="4103" width="12.85546875" style="157" customWidth="1"/>
    <col min="4104" max="4104" width="7.140625" style="157" customWidth="1"/>
    <col min="4105" max="4105" width="13.140625" style="157" customWidth="1"/>
    <col min="4106" max="4106" width="7.7109375" style="157" customWidth="1"/>
    <col min="4107" max="4107" width="8.28515625" style="157" customWidth="1"/>
    <col min="4108" max="4108" width="13.140625" style="157" customWidth="1"/>
    <col min="4109" max="4109" width="12.28515625" style="157" customWidth="1"/>
    <col min="4110" max="4110" width="12.140625" style="157" customWidth="1"/>
    <col min="4111" max="4113" width="9.140625" style="157" customWidth="1"/>
    <col min="4114" max="4114" width="10.140625" style="157" customWidth="1"/>
    <col min="4115" max="4352" width="9.140625" style="157" customWidth="1"/>
    <col min="4353" max="4353" width="4.7109375" style="157"/>
    <col min="4354" max="4354" width="5.28515625" style="157" customWidth="1"/>
    <col min="4355" max="4355" width="27.140625" style="157" customWidth="1"/>
    <col min="4356" max="4356" width="7.28515625" style="157" customWidth="1"/>
    <col min="4357" max="4357" width="13.7109375" style="157" customWidth="1"/>
    <col min="4358" max="4358" width="6.5703125" style="157" customWidth="1"/>
    <col min="4359" max="4359" width="12.85546875" style="157" customWidth="1"/>
    <col min="4360" max="4360" width="7.140625" style="157" customWidth="1"/>
    <col min="4361" max="4361" width="13.140625" style="157" customWidth="1"/>
    <col min="4362" max="4362" width="7.7109375" style="157" customWidth="1"/>
    <col min="4363" max="4363" width="8.28515625" style="157" customWidth="1"/>
    <col min="4364" max="4364" width="13.140625" style="157" customWidth="1"/>
    <col min="4365" max="4365" width="12.28515625" style="157" customWidth="1"/>
    <col min="4366" max="4366" width="12.140625" style="157" customWidth="1"/>
    <col min="4367" max="4369" width="9.140625" style="157" customWidth="1"/>
    <col min="4370" max="4370" width="10.140625" style="157" customWidth="1"/>
    <col min="4371" max="4608" width="9.140625" style="157" customWidth="1"/>
    <col min="4609" max="4609" width="4.7109375" style="157"/>
    <col min="4610" max="4610" width="5.28515625" style="157" customWidth="1"/>
    <col min="4611" max="4611" width="27.140625" style="157" customWidth="1"/>
    <col min="4612" max="4612" width="7.28515625" style="157" customWidth="1"/>
    <col min="4613" max="4613" width="13.7109375" style="157" customWidth="1"/>
    <col min="4614" max="4614" width="6.5703125" style="157" customWidth="1"/>
    <col min="4615" max="4615" width="12.85546875" style="157" customWidth="1"/>
    <col min="4616" max="4616" width="7.140625" style="157" customWidth="1"/>
    <col min="4617" max="4617" width="13.140625" style="157" customWidth="1"/>
    <col min="4618" max="4618" width="7.7109375" style="157" customWidth="1"/>
    <col min="4619" max="4619" width="8.28515625" style="157" customWidth="1"/>
    <col min="4620" max="4620" width="13.140625" style="157" customWidth="1"/>
    <col min="4621" max="4621" width="12.28515625" style="157" customWidth="1"/>
    <col min="4622" max="4622" width="12.140625" style="157" customWidth="1"/>
    <col min="4623" max="4625" width="9.140625" style="157" customWidth="1"/>
    <col min="4626" max="4626" width="10.140625" style="157" customWidth="1"/>
    <col min="4627" max="4864" width="9.140625" style="157" customWidth="1"/>
    <col min="4865" max="4865" width="4.7109375" style="157"/>
    <col min="4866" max="4866" width="5.28515625" style="157" customWidth="1"/>
    <col min="4867" max="4867" width="27.140625" style="157" customWidth="1"/>
    <col min="4868" max="4868" width="7.28515625" style="157" customWidth="1"/>
    <col min="4869" max="4869" width="13.7109375" style="157" customWidth="1"/>
    <col min="4870" max="4870" width="6.5703125" style="157" customWidth="1"/>
    <col min="4871" max="4871" width="12.85546875" style="157" customWidth="1"/>
    <col min="4872" max="4872" width="7.140625" style="157" customWidth="1"/>
    <col min="4873" max="4873" width="13.140625" style="157" customWidth="1"/>
    <col min="4874" max="4874" width="7.7109375" style="157" customWidth="1"/>
    <col min="4875" max="4875" width="8.28515625" style="157" customWidth="1"/>
    <col min="4876" max="4876" width="13.140625" style="157" customWidth="1"/>
    <col min="4877" max="4877" width="12.28515625" style="157" customWidth="1"/>
    <col min="4878" max="4878" width="12.140625" style="157" customWidth="1"/>
    <col min="4879" max="4881" width="9.140625" style="157" customWidth="1"/>
    <col min="4882" max="4882" width="10.140625" style="157" customWidth="1"/>
    <col min="4883" max="5120" width="9.140625" style="157" customWidth="1"/>
    <col min="5121" max="5121" width="4.7109375" style="157"/>
    <col min="5122" max="5122" width="5.28515625" style="157" customWidth="1"/>
    <col min="5123" max="5123" width="27.140625" style="157" customWidth="1"/>
    <col min="5124" max="5124" width="7.28515625" style="157" customWidth="1"/>
    <col min="5125" max="5125" width="13.7109375" style="157" customWidth="1"/>
    <col min="5126" max="5126" width="6.5703125" style="157" customWidth="1"/>
    <col min="5127" max="5127" width="12.85546875" style="157" customWidth="1"/>
    <col min="5128" max="5128" width="7.140625" style="157" customWidth="1"/>
    <col min="5129" max="5129" width="13.140625" style="157" customWidth="1"/>
    <col min="5130" max="5130" width="7.7109375" style="157" customWidth="1"/>
    <col min="5131" max="5131" width="8.28515625" style="157" customWidth="1"/>
    <col min="5132" max="5132" width="13.140625" style="157" customWidth="1"/>
    <col min="5133" max="5133" width="12.28515625" style="157" customWidth="1"/>
    <col min="5134" max="5134" width="12.140625" style="157" customWidth="1"/>
    <col min="5135" max="5137" width="9.140625" style="157" customWidth="1"/>
    <col min="5138" max="5138" width="10.140625" style="157" customWidth="1"/>
    <col min="5139" max="5376" width="9.140625" style="157" customWidth="1"/>
    <col min="5377" max="5377" width="4.7109375" style="157"/>
    <col min="5378" max="5378" width="5.28515625" style="157" customWidth="1"/>
    <col min="5379" max="5379" width="27.140625" style="157" customWidth="1"/>
    <col min="5380" max="5380" width="7.28515625" style="157" customWidth="1"/>
    <col min="5381" max="5381" width="13.7109375" style="157" customWidth="1"/>
    <col min="5382" max="5382" width="6.5703125" style="157" customWidth="1"/>
    <col min="5383" max="5383" width="12.85546875" style="157" customWidth="1"/>
    <col min="5384" max="5384" width="7.140625" style="157" customWidth="1"/>
    <col min="5385" max="5385" width="13.140625" style="157" customWidth="1"/>
    <col min="5386" max="5386" width="7.7109375" style="157" customWidth="1"/>
    <col min="5387" max="5387" width="8.28515625" style="157" customWidth="1"/>
    <col min="5388" max="5388" width="13.140625" style="157" customWidth="1"/>
    <col min="5389" max="5389" width="12.28515625" style="157" customWidth="1"/>
    <col min="5390" max="5390" width="12.140625" style="157" customWidth="1"/>
    <col min="5391" max="5393" width="9.140625" style="157" customWidth="1"/>
    <col min="5394" max="5394" width="10.140625" style="157" customWidth="1"/>
    <col min="5395" max="5632" width="9.140625" style="157" customWidth="1"/>
    <col min="5633" max="5633" width="4.7109375" style="157"/>
    <col min="5634" max="5634" width="5.28515625" style="157" customWidth="1"/>
    <col min="5635" max="5635" width="27.140625" style="157" customWidth="1"/>
    <col min="5636" max="5636" width="7.28515625" style="157" customWidth="1"/>
    <col min="5637" max="5637" width="13.7109375" style="157" customWidth="1"/>
    <col min="5638" max="5638" width="6.5703125" style="157" customWidth="1"/>
    <col min="5639" max="5639" width="12.85546875" style="157" customWidth="1"/>
    <col min="5640" max="5640" width="7.140625" style="157" customWidth="1"/>
    <col min="5641" max="5641" width="13.140625" style="157" customWidth="1"/>
    <col min="5642" max="5642" width="7.7109375" style="157" customWidth="1"/>
    <col min="5643" max="5643" width="8.28515625" style="157" customWidth="1"/>
    <col min="5644" max="5644" width="13.140625" style="157" customWidth="1"/>
    <col min="5645" max="5645" width="12.28515625" style="157" customWidth="1"/>
    <col min="5646" max="5646" width="12.140625" style="157" customWidth="1"/>
    <col min="5647" max="5649" width="9.140625" style="157" customWidth="1"/>
    <col min="5650" max="5650" width="10.140625" style="157" customWidth="1"/>
    <col min="5651" max="5888" width="9.140625" style="157" customWidth="1"/>
    <col min="5889" max="5889" width="4.7109375" style="157"/>
    <col min="5890" max="5890" width="5.28515625" style="157" customWidth="1"/>
    <col min="5891" max="5891" width="27.140625" style="157" customWidth="1"/>
    <col min="5892" max="5892" width="7.28515625" style="157" customWidth="1"/>
    <col min="5893" max="5893" width="13.7109375" style="157" customWidth="1"/>
    <col min="5894" max="5894" width="6.5703125" style="157" customWidth="1"/>
    <col min="5895" max="5895" width="12.85546875" style="157" customWidth="1"/>
    <col min="5896" max="5896" width="7.140625" style="157" customWidth="1"/>
    <col min="5897" max="5897" width="13.140625" style="157" customWidth="1"/>
    <col min="5898" max="5898" width="7.7109375" style="157" customWidth="1"/>
    <col min="5899" max="5899" width="8.28515625" style="157" customWidth="1"/>
    <col min="5900" max="5900" width="13.140625" style="157" customWidth="1"/>
    <col min="5901" max="5901" width="12.28515625" style="157" customWidth="1"/>
    <col min="5902" max="5902" width="12.140625" style="157" customWidth="1"/>
    <col min="5903" max="5905" width="9.140625" style="157" customWidth="1"/>
    <col min="5906" max="5906" width="10.140625" style="157" customWidth="1"/>
    <col min="5907" max="6144" width="9.140625" style="157" customWidth="1"/>
    <col min="6145" max="6145" width="4.7109375" style="157"/>
    <col min="6146" max="6146" width="5.28515625" style="157" customWidth="1"/>
    <col min="6147" max="6147" width="27.140625" style="157" customWidth="1"/>
    <col min="6148" max="6148" width="7.28515625" style="157" customWidth="1"/>
    <col min="6149" max="6149" width="13.7109375" style="157" customWidth="1"/>
    <col min="6150" max="6150" width="6.5703125" style="157" customWidth="1"/>
    <col min="6151" max="6151" width="12.85546875" style="157" customWidth="1"/>
    <col min="6152" max="6152" width="7.140625" style="157" customWidth="1"/>
    <col min="6153" max="6153" width="13.140625" style="157" customWidth="1"/>
    <col min="6154" max="6154" width="7.7109375" style="157" customWidth="1"/>
    <col min="6155" max="6155" width="8.28515625" style="157" customWidth="1"/>
    <col min="6156" max="6156" width="13.140625" style="157" customWidth="1"/>
    <col min="6157" max="6157" width="12.28515625" style="157" customWidth="1"/>
    <col min="6158" max="6158" width="12.140625" style="157" customWidth="1"/>
    <col min="6159" max="6161" width="9.140625" style="157" customWidth="1"/>
    <col min="6162" max="6162" width="10.140625" style="157" customWidth="1"/>
    <col min="6163" max="6400" width="9.140625" style="157" customWidth="1"/>
    <col min="6401" max="6401" width="4.7109375" style="157"/>
    <col min="6402" max="6402" width="5.28515625" style="157" customWidth="1"/>
    <col min="6403" max="6403" width="27.140625" style="157" customWidth="1"/>
    <col min="6404" max="6404" width="7.28515625" style="157" customWidth="1"/>
    <col min="6405" max="6405" width="13.7109375" style="157" customWidth="1"/>
    <col min="6406" max="6406" width="6.5703125" style="157" customWidth="1"/>
    <col min="6407" max="6407" width="12.85546875" style="157" customWidth="1"/>
    <col min="6408" max="6408" width="7.140625" style="157" customWidth="1"/>
    <col min="6409" max="6409" width="13.140625" style="157" customWidth="1"/>
    <col min="6410" max="6410" width="7.7109375" style="157" customWidth="1"/>
    <col min="6411" max="6411" width="8.28515625" style="157" customWidth="1"/>
    <col min="6412" max="6412" width="13.140625" style="157" customWidth="1"/>
    <col min="6413" max="6413" width="12.28515625" style="157" customWidth="1"/>
    <col min="6414" max="6414" width="12.140625" style="157" customWidth="1"/>
    <col min="6415" max="6417" width="9.140625" style="157" customWidth="1"/>
    <col min="6418" max="6418" width="10.140625" style="157" customWidth="1"/>
    <col min="6419" max="6656" width="9.140625" style="157" customWidth="1"/>
    <col min="6657" max="6657" width="4.7109375" style="157"/>
    <col min="6658" max="6658" width="5.28515625" style="157" customWidth="1"/>
    <col min="6659" max="6659" width="27.140625" style="157" customWidth="1"/>
    <col min="6660" max="6660" width="7.28515625" style="157" customWidth="1"/>
    <col min="6661" max="6661" width="13.7109375" style="157" customWidth="1"/>
    <col min="6662" max="6662" width="6.5703125" style="157" customWidth="1"/>
    <col min="6663" max="6663" width="12.85546875" style="157" customWidth="1"/>
    <col min="6664" max="6664" width="7.140625" style="157" customWidth="1"/>
    <col min="6665" max="6665" width="13.140625" style="157" customWidth="1"/>
    <col min="6666" max="6666" width="7.7109375" style="157" customWidth="1"/>
    <col min="6667" max="6667" width="8.28515625" style="157" customWidth="1"/>
    <col min="6668" max="6668" width="13.140625" style="157" customWidth="1"/>
    <col min="6669" max="6669" width="12.28515625" style="157" customWidth="1"/>
    <col min="6670" max="6670" width="12.140625" style="157" customWidth="1"/>
    <col min="6671" max="6673" width="9.140625" style="157" customWidth="1"/>
    <col min="6674" max="6674" width="10.140625" style="157" customWidth="1"/>
    <col min="6675" max="6912" width="9.140625" style="157" customWidth="1"/>
    <col min="6913" max="6913" width="4.7109375" style="157"/>
    <col min="6914" max="6914" width="5.28515625" style="157" customWidth="1"/>
    <col min="6915" max="6915" width="27.140625" style="157" customWidth="1"/>
    <col min="6916" max="6916" width="7.28515625" style="157" customWidth="1"/>
    <col min="6917" max="6917" width="13.7109375" style="157" customWidth="1"/>
    <col min="6918" max="6918" width="6.5703125" style="157" customWidth="1"/>
    <col min="6919" max="6919" width="12.85546875" style="157" customWidth="1"/>
    <col min="6920" max="6920" width="7.140625" style="157" customWidth="1"/>
    <col min="6921" max="6921" width="13.140625" style="157" customWidth="1"/>
    <col min="6922" max="6922" width="7.7109375" style="157" customWidth="1"/>
    <col min="6923" max="6923" width="8.28515625" style="157" customWidth="1"/>
    <col min="6924" max="6924" width="13.140625" style="157" customWidth="1"/>
    <col min="6925" max="6925" width="12.28515625" style="157" customWidth="1"/>
    <col min="6926" max="6926" width="12.140625" style="157" customWidth="1"/>
    <col min="6927" max="6929" width="9.140625" style="157" customWidth="1"/>
    <col min="6930" max="6930" width="10.140625" style="157" customWidth="1"/>
    <col min="6931" max="7168" width="9.140625" style="157" customWidth="1"/>
    <col min="7169" max="7169" width="4.7109375" style="157"/>
    <col min="7170" max="7170" width="5.28515625" style="157" customWidth="1"/>
    <col min="7171" max="7171" width="27.140625" style="157" customWidth="1"/>
    <col min="7172" max="7172" width="7.28515625" style="157" customWidth="1"/>
    <col min="7173" max="7173" width="13.7109375" style="157" customWidth="1"/>
    <col min="7174" max="7174" width="6.5703125" style="157" customWidth="1"/>
    <col min="7175" max="7175" width="12.85546875" style="157" customWidth="1"/>
    <col min="7176" max="7176" width="7.140625" style="157" customWidth="1"/>
    <col min="7177" max="7177" width="13.140625" style="157" customWidth="1"/>
    <col min="7178" max="7178" width="7.7109375" style="157" customWidth="1"/>
    <col min="7179" max="7179" width="8.28515625" style="157" customWidth="1"/>
    <col min="7180" max="7180" width="13.140625" style="157" customWidth="1"/>
    <col min="7181" max="7181" width="12.28515625" style="157" customWidth="1"/>
    <col min="7182" max="7182" width="12.140625" style="157" customWidth="1"/>
    <col min="7183" max="7185" width="9.140625" style="157" customWidth="1"/>
    <col min="7186" max="7186" width="10.140625" style="157" customWidth="1"/>
    <col min="7187" max="7424" width="9.140625" style="157" customWidth="1"/>
    <col min="7425" max="7425" width="4.7109375" style="157"/>
    <col min="7426" max="7426" width="5.28515625" style="157" customWidth="1"/>
    <col min="7427" max="7427" width="27.140625" style="157" customWidth="1"/>
    <col min="7428" max="7428" width="7.28515625" style="157" customWidth="1"/>
    <col min="7429" max="7429" width="13.7109375" style="157" customWidth="1"/>
    <col min="7430" max="7430" width="6.5703125" style="157" customWidth="1"/>
    <col min="7431" max="7431" width="12.85546875" style="157" customWidth="1"/>
    <col min="7432" max="7432" width="7.140625" style="157" customWidth="1"/>
    <col min="7433" max="7433" width="13.140625" style="157" customWidth="1"/>
    <col min="7434" max="7434" width="7.7109375" style="157" customWidth="1"/>
    <col min="7435" max="7435" width="8.28515625" style="157" customWidth="1"/>
    <col min="7436" max="7436" width="13.140625" style="157" customWidth="1"/>
    <col min="7437" max="7437" width="12.28515625" style="157" customWidth="1"/>
    <col min="7438" max="7438" width="12.140625" style="157" customWidth="1"/>
    <col min="7439" max="7441" width="9.140625" style="157" customWidth="1"/>
    <col min="7442" max="7442" width="10.140625" style="157" customWidth="1"/>
    <col min="7443" max="7680" width="9.140625" style="157" customWidth="1"/>
    <col min="7681" max="7681" width="4.7109375" style="157"/>
    <col min="7682" max="7682" width="5.28515625" style="157" customWidth="1"/>
    <col min="7683" max="7683" width="27.140625" style="157" customWidth="1"/>
    <col min="7684" max="7684" width="7.28515625" style="157" customWidth="1"/>
    <col min="7685" max="7685" width="13.7109375" style="157" customWidth="1"/>
    <col min="7686" max="7686" width="6.5703125" style="157" customWidth="1"/>
    <col min="7687" max="7687" width="12.85546875" style="157" customWidth="1"/>
    <col min="7688" max="7688" width="7.140625" style="157" customWidth="1"/>
    <col min="7689" max="7689" width="13.140625" style="157" customWidth="1"/>
    <col min="7690" max="7690" width="7.7109375" style="157" customWidth="1"/>
    <col min="7691" max="7691" width="8.28515625" style="157" customWidth="1"/>
    <col min="7692" max="7692" width="13.140625" style="157" customWidth="1"/>
    <col min="7693" max="7693" width="12.28515625" style="157" customWidth="1"/>
    <col min="7694" max="7694" width="12.140625" style="157" customWidth="1"/>
    <col min="7695" max="7697" width="9.140625" style="157" customWidth="1"/>
    <col min="7698" max="7698" width="10.140625" style="157" customWidth="1"/>
    <col min="7699" max="7936" width="9.140625" style="157" customWidth="1"/>
    <col min="7937" max="7937" width="4.7109375" style="157"/>
    <col min="7938" max="7938" width="5.28515625" style="157" customWidth="1"/>
    <col min="7939" max="7939" width="27.140625" style="157" customWidth="1"/>
    <col min="7940" max="7940" width="7.28515625" style="157" customWidth="1"/>
    <col min="7941" max="7941" width="13.7109375" style="157" customWidth="1"/>
    <col min="7942" max="7942" width="6.5703125" style="157" customWidth="1"/>
    <col min="7943" max="7943" width="12.85546875" style="157" customWidth="1"/>
    <col min="7944" max="7944" width="7.140625" style="157" customWidth="1"/>
    <col min="7945" max="7945" width="13.140625" style="157" customWidth="1"/>
    <col min="7946" max="7946" width="7.7109375" style="157" customWidth="1"/>
    <col min="7947" max="7947" width="8.28515625" style="157" customWidth="1"/>
    <col min="7948" max="7948" width="13.140625" style="157" customWidth="1"/>
    <col min="7949" max="7949" width="12.28515625" style="157" customWidth="1"/>
    <col min="7950" max="7950" width="12.140625" style="157" customWidth="1"/>
    <col min="7951" max="7953" width="9.140625" style="157" customWidth="1"/>
    <col min="7954" max="7954" width="10.140625" style="157" customWidth="1"/>
    <col min="7955" max="8192" width="9.140625" style="157" customWidth="1"/>
    <col min="8193" max="8193" width="4.7109375" style="157"/>
    <col min="8194" max="8194" width="5.28515625" style="157" customWidth="1"/>
    <col min="8195" max="8195" width="27.140625" style="157" customWidth="1"/>
    <col min="8196" max="8196" width="7.28515625" style="157" customWidth="1"/>
    <col min="8197" max="8197" width="13.7109375" style="157" customWidth="1"/>
    <col min="8198" max="8198" width="6.5703125" style="157" customWidth="1"/>
    <col min="8199" max="8199" width="12.85546875" style="157" customWidth="1"/>
    <col min="8200" max="8200" width="7.140625" style="157" customWidth="1"/>
    <col min="8201" max="8201" width="13.140625" style="157" customWidth="1"/>
    <col min="8202" max="8202" width="7.7109375" style="157" customWidth="1"/>
    <col min="8203" max="8203" width="8.28515625" style="157" customWidth="1"/>
    <col min="8204" max="8204" width="13.140625" style="157" customWidth="1"/>
    <col min="8205" max="8205" width="12.28515625" style="157" customWidth="1"/>
    <col min="8206" max="8206" width="12.140625" style="157" customWidth="1"/>
    <col min="8207" max="8209" width="9.140625" style="157" customWidth="1"/>
    <col min="8210" max="8210" width="10.140625" style="157" customWidth="1"/>
    <col min="8211" max="8448" width="9.140625" style="157" customWidth="1"/>
    <col min="8449" max="8449" width="4.7109375" style="157"/>
    <col min="8450" max="8450" width="5.28515625" style="157" customWidth="1"/>
    <col min="8451" max="8451" width="27.140625" style="157" customWidth="1"/>
    <col min="8452" max="8452" width="7.28515625" style="157" customWidth="1"/>
    <col min="8453" max="8453" width="13.7109375" style="157" customWidth="1"/>
    <col min="8454" max="8454" width="6.5703125" style="157" customWidth="1"/>
    <col min="8455" max="8455" width="12.85546875" style="157" customWidth="1"/>
    <col min="8456" max="8456" width="7.140625" style="157" customWidth="1"/>
    <col min="8457" max="8457" width="13.140625" style="157" customWidth="1"/>
    <col min="8458" max="8458" width="7.7109375" style="157" customWidth="1"/>
    <col min="8459" max="8459" width="8.28515625" style="157" customWidth="1"/>
    <col min="8460" max="8460" width="13.140625" style="157" customWidth="1"/>
    <col min="8461" max="8461" width="12.28515625" style="157" customWidth="1"/>
    <col min="8462" max="8462" width="12.140625" style="157" customWidth="1"/>
    <col min="8463" max="8465" width="9.140625" style="157" customWidth="1"/>
    <col min="8466" max="8466" width="10.140625" style="157" customWidth="1"/>
    <col min="8467" max="8704" width="9.140625" style="157" customWidth="1"/>
    <col min="8705" max="8705" width="4.7109375" style="157"/>
    <col min="8706" max="8706" width="5.28515625" style="157" customWidth="1"/>
    <col min="8707" max="8707" width="27.140625" style="157" customWidth="1"/>
    <col min="8708" max="8708" width="7.28515625" style="157" customWidth="1"/>
    <col min="8709" max="8709" width="13.7109375" style="157" customWidth="1"/>
    <col min="8710" max="8710" width="6.5703125" style="157" customWidth="1"/>
    <col min="8711" max="8711" width="12.85546875" style="157" customWidth="1"/>
    <col min="8712" max="8712" width="7.140625" style="157" customWidth="1"/>
    <col min="8713" max="8713" width="13.140625" style="157" customWidth="1"/>
    <col min="8714" max="8714" width="7.7109375" style="157" customWidth="1"/>
    <col min="8715" max="8715" width="8.28515625" style="157" customWidth="1"/>
    <col min="8716" max="8716" width="13.140625" style="157" customWidth="1"/>
    <col min="8717" max="8717" width="12.28515625" style="157" customWidth="1"/>
    <col min="8718" max="8718" width="12.140625" style="157" customWidth="1"/>
    <col min="8719" max="8721" width="9.140625" style="157" customWidth="1"/>
    <col min="8722" max="8722" width="10.140625" style="157" customWidth="1"/>
    <col min="8723" max="8960" width="9.140625" style="157" customWidth="1"/>
    <col min="8961" max="8961" width="4.7109375" style="157"/>
    <col min="8962" max="8962" width="5.28515625" style="157" customWidth="1"/>
    <col min="8963" max="8963" width="27.140625" style="157" customWidth="1"/>
    <col min="8964" max="8964" width="7.28515625" style="157" customWidth="1"/>
    <col min="8965" max="8965" width="13.7109375" style="157" customWidth="1"/>
    <col min="8966" max="8966" width="6.5703125" style="157" customWidth="1"/>
    <col min="8967" max="8967" width="12.85546875" style="157" customWidth="1"/>
    <col min="8968" max="8968" width="7.140625" style="157" customWidth="1"/>
    <col min="8969" max="8969" width="13.140625" style="157" customWidth="1"/>
    <col min="8970" max="8970" width="7.7109375" style="157" customWidth="1"/>
    <col min="8971" max="8971" width="8.28515625" style="157" customWidth="1"/>
    <col min="8972" max="8972" width="13.140625" style="157" customWidth="1"/>
    <col min="8973" max="8973" width="12.28515625" style="157" customWidth="1"/>
    <col min="8974" max="8974" width="12.140625" style="157" customWidth="1"/>
    <col min="8975" max="8977" width="9.140625" style="157" customWidth="1"/>
    <col min="8978" max="8978" width="10.140625" style="157" customWidth="1"/>
    <col min="8979" max="9216" width="9.140625" style="157" customWidth="1"/>
    <col min="9217" max="9217" width="4.7109375" style="157"/>
    <col min="9218" max="9218" width="5.28515625" style="157" customWidth="1"/>
    <col min="9219" max="9219" width="27.140625" style="157" customWidth="1"/>
    <col min="9220" max="9220" width="7.28515625" style="157" customWidth="1"/>
    <col min="9221" max="9221" width="13.7109375" style="157" customWidth="1"/>
    <col min="9222" max="9222" width="6.5703125" style="157" customWidth="1"/>
    <col min="9223" max="9223" width="12.85546875" style="157" customWidth="1"/>
    <col min="9224" max="9224" width="7.140625" style="157" customWidth="1"/>
    <col min="9225" max="9225" width="13.140625" style="157" customWidth="1"/>
    <col min="9226" max="9226" width="7.7109375" style="157" customWidth="1"/>
    <col min="9227" max="9227" width="8.28515625" style="157" customWidth="1"/>
    <col min="9228" max="9228" width="13.140625" style="157" customWidth="1"/>
    <col min="9229" max="9229" width="12.28515625" style="157" customWidth="1"/>
    <col min="9230" max="9230" width="12.140625" style="157" customWidth="1"/>
    <col min="9231" max="9233" width="9.140625" style="157" customWidth="1"/>
    <col min="9234" max="9234" width="10.140625" style="157" customWidth="1"/>
    <col min="9235" max="9472" width="9.140625" style="157" customWidth="1"/>
    <col min="9473" max="9473" width="4.7109375" style="157"/>
    <col min="9474" max="9474" width="5.28515625" style="157" customWidth="1"/>
    <col min="9475" max="9475" width="27.140625" style="157" customWidth="1"/>
    <col min="9476" max="9476" width="7.28515625" style="157" customWidth="1"/>
    <col min="9477" max="9477" width="13.7109375" style="157" customWidth="1"/>
    <col min="9478" max="9478" width="6.5703125" style="157" customWidth="1"/>
    <col min="9479" max="9479" width="12.85546875" style="157" customWidth="1"/>
    <col min="9480" max="9480" width="7.140625" style="157" customWidth="1"/>
    <col min="9481" max="9481" width="13.140625" style="157" customWidth="1"/>
    <col min="9482" max="9482" width="7.7109375" style="157" customWidth="1"/>
    <col min="9483" max="9483" width="8.28515625" style="157" customWidth="1"/>
    <col min="9484" max="9484" width="13.140625" style="157" customWidth="1"/>
    <col min="9485" max="9485" width="12.28515625" style="157" customWidth="1"/>
    <col min="9486" max="9486" width="12.140625" style="157" customWidth="1"/>
    <col min="9487" max="9489" width="9.140625" style="157" customWidth="1"/>
    <col min="9490" max="9490" width="10.140625" style="157" customWidth="1"/>
    <col min="9491" max="9728" width="9.140625" style="157" customWidth="1"/>
    <col min="9729" max="9729" width="4.7109375" style="157"/>
    <col min="9730" max="9730" width="5.28515625" style="157" customWidth="1"/>
    <col min="9731" max="9731" width="27.140625" style="157" customWidth="1"/>
    <col min="9732" max="9732" width="7.28515625" style="157" customWidth="1"/>
    <col min="9733" max="9733" width="13.7109375" style="157" customWidth="1"/>
    <col min="9734" max="9734" width="6.5703125" style="157" customWidth="1"/>
    <col min="9735" max="9735" width="12.85546875" style="157" customWidth="1"/>
    <col min="9736" max="9736" width="7.140625" style="157" customWidth="1"/>
    <col min="9737" max="9737" width="13.140625" style="157" customWidth="1"/>
    <col min="9738" max="9738" width="7.7109375" style="157" customWidth="1"/>
    <col min="9739" max="9739" width="8.28515625" style="157" customWidth="1"/>
    <col min="9740" max="9740" width="13.140625" style="157" customWidth="1"/>
    <col min="9741" max="9741" width="12.28515625" style="157" customWidth="1"/>
    <col min="9742" max="9742" width="12.140625" style="157" customWidth="1"/>
    <col min="9743" max="9745" width="9.140625" style="157" customWidth="1"/>
    <col min="9746" max="9746" width="10.140625" style="157" customWidth="1"/>
    <col min="9747" max="9984" width="9.140625" style="157" customWidth="1"/>
    <col min="9985" max="9985" width="4.7109375" style="157"/>
    <col min="9986" max="9986" width="5.28515625" style="157" customWidth="1"/>
    <col min="9987" max="9987" width="27.140625" style="157" customWidth="1"/>
    <col min="9988" max="9988" width="7.28515625" style="157" customWidth="1"/>
    <col min="9989" max="9989" width="13.7109375" style="157" customWidth="1"/>
    <col min="9990" max="9990" width="6.5703125" style="157" customWidth="1"/>
    <col min="9991" max="9991" width="12.85546875" style="157" customWidth="1"/>
    <col min="9992" max="9992" width="7.140625" style="157" customWidth="1"/>
    <col min="9993" max="9993" width="13.140625" style="157" customWidth="1"/>
    <col min="9994" max="9994" width="7.7109375" style="157" customWidth="1"/>
    <col min="9995" max="9995" width="8.28515625" style="157" customWidth="1"/>
    <col min="9996" max="9996" width="13.140625" style="157" customWidth="1"/>
    <col min="9997" max="9997" width="12.28515625" style="157" customWidth="1"/>
    <col min="9998" max="9998" width="12.140625" style="157" customWidth="1"/>
    <col min="9999" max="10001" width="9.140625" style="157" customWidth="1"/>
    <col min="10002" max="10002" width="10.140625" style="157" customWidth="1"/>
    <col min="10003" max="10240" width="9.140625" style="157" customWidth="1"/>
    <col min="10241" max="10241" width="4.7109375" style="157"/>
    <col min="10242" max="10242" width="5.28515625" style="157" customWidth="1"/>
    <col min="10243" max="10243" width="27.140625" style="157" customWidth="1"/>
    <col min="10244" max="10244" width="7.28515625" style="157" customWidth="1"/>
    <col min="10245" max="10245" width="13.7109375" style="157" customWidth="1"/>
    <col min="10246" max="10246" width="6.5703125" style="157" customWidth="1"/>
    <col min="10247" max="10247" width="12.85546875" style="157" customWidth="1"/>
    <col min="10248" max="10248" width="7.140625" style="157" customWidth="1"/>
    <col min="10249" max="10249" width="13.140625" style="157" customWidth="1"/>
    <col min="10250" max="10250" width="7.7109375" style="157" customWidth="1"/>
    <col min="10251" max="10251" width="8.28515625" style="157" customWidth="1"/>
    <col min="10252" max="10252" width="13.140625" style="157" customWidth="1"/>
    <col min="10253" max="10253" width="12.28515625" style="157" customWidth="1"/>
    <col min="10254" max="10254" width="12.140625" style="157" customWidth="1"/>
    <col min="10255" max="10257" width="9.140625" style="157" customWidth="1"/>
    <col min="10258" max="10258" width="10.140625" style="157" customWidth="1"/>
    <col min="10259" max="10496" width="9.140625" style="157" customWidth="1"/>
    <col min="10497" max="10497" width="4.7109375" style="157"/>
    <col min="10498" max="10498" width="5.28515625" style="157" customWidth="1"/>
    <col min="10499" max="10499" width="27.140625" style="157" customWidth="1"/>
    <col min="10500" max="10500" width="7.28515625" style="157" customWidth="1"/>
    <col min="10501" max="10501" width="13.7109375" style="157" customWidth="1"/>
    <col min="10502" max="10502" width="6.5703125" style="157" customWidth="1"/>
    <col min="10503" max="10503" width="12.85546875" style="157" customWidth="1"/>
    <col min="10504" max="10504" width="7.140625" style="157" customWidth="1"/>
    <col min="10505" max="10505" width="13.140625" style="157" customWidth="1"/>
    <col min="10506" max="10506" width="7.7109375" style="157" customWidth="1"/>
    <col min="10507" max="10507" width="8.28515625" style="157" customWidth="1"/>
    <col min="10508" max="10508" width="13.140625" style="157" customWidth="1"/>
    <col min="10509" max="10509" width="12.28515625" style="157" customWidth="1"/>
    <col min="10510" max="10510" width="12.140625" style="157" customWidth="1"/>
    <col min="10511" max="10513" width="9.140625" style="157" customWidth="1"/>
    <col min="10514" max="10514" width="10.140625" style="157" customWidth="1"/>
    <col min="10515" max="10752" width="9.140625" style="157" customWidth="1"/>
    <col min="10753" max="10753" width="4.7109375" style="157"/>
    <col min="10754" max="10754" width="5.28515625" style="157" customWidth="1"/>
    <col min="10755" max="10755" width="27.140625" style="157" customWidth="1"/>
    <col min="10756" max="10756" width="7.28515625" style="157" customWidth="1"/>
    <col min="10757" max="10757" width="13.7109375" style="157" customWidth="1"/>
    <col min="10758" max="10758" width="6.5703125" style="157" customWidth="1"/>
    <col min="10759" max="10759" width="12.85546875" style="157" customWidth="1"/>
    <col min="10760" max="10760" width="7.140625" style="157" customWidth="1"/>
    <col min="10761" max="10761" width="13.140625" style="157" customWidth="1"/>
    <col min="10762" max="10762" width="7.7109375" style="157" customWidth="1"/>
    <col min="10763" max="10763" width="8.28515625" style="157" customWidth="1"/>
    <col min="10764" max="10764" width="13.140625" style="157" customWidth="1"/>
    <col min="10765" max="10765" width="12.28515625" style="157" customWidth="1"/>
    <col min="10766" max="10766" width="12.140625" style="157" customWidth="1"/>
    <col min="10767" max="10769" width="9.140625" style="157" customWidth="1"/>
    <col min="10770" max="10770" width="10.140625" style="157" customWidth="1"/>
    <col min="10771" max="11008" width="9.140625" style="157" customWidth="1"/>
    <col min="11009" max="11009" width="4.7109375" style="157"/>
    <col min="11010" max="11010" width="5.28515625" style="157" customWidth="1"/>
    <col min="11011" max="11011" width="27.140625" style="157" customWidth="1"/>
    <col min="11012" max="11012" width="7.28515625" style="157" customWidth="1"/>
    <col min="11013" max="11013" width="13.7109375" style="157" customWidth="1"/>
    <col min="11014" max="11014" width="6.5703125" style="157" customWidth="1"/>
    <col min="11015" max="11015" width="12.85546875" style="157" customWidth="1"/>
    <col min="11016" max="11016" width="7.140625" style="157" customWidth="1"/>
    <col min="11017" max="11017" width="13.140625" style="157" customWidth="1"/>
    <col min="11018" max="11018" width="7.7109375" style="157" customWidth="1"/>
    <col min="11019" max="11019" width="8.28515625" style="157" customWidth="1"/>
    <col min="11020" max="11020" width="13.140625" style="157" customWidth="1"/>
    <col min="11021" max="11021" width="12.28515625" style="157" customWidth="1"/>
    <col min="11022" max="11022" width="12.140625" style="157" customWidth="1"/>
    <col min="11023" max="11025" width="9.140625" style="157" customWidth="1"/>
    <col min="11026" max="11026" width="10.140625" style="157" customWidth="1"/>
    <col min="11027" max="11264" width="9.140625" style="157" customWidth="1"/>
    <col min="11265" max="11265" width="4.7109375" style="157"/>
    <col min="11266" max="11266" width="5.28515625" style="157" customWidth="1"/>
    <col min="11267" max="11267" width="27.140625" style="157" customWidth="1"/>
    <col min="11268" max="11268" width="7.28515625" style="157" customWidth="1"/>
    <col min="11269" max="11269" width="13.7109375" style="157" customWidth="1"/>
    <col min="11270" max="11270" width="6.5703125" style="157" customWidth="1"/>
    <col min="11271" max="11271" width="12.85546875" style="157" customWidth="1"/>
    <col min="11272" max="11272" width="7.140625" style="157" customWidth="1"/>
    <col min="11273" max="11273" width="13.140625" style="157" customWidth="1"/>
    <col min="11274" max="11274" width="7.7109375" style="157" customWidth="1"/>
    <col min="11275" max="11275" width="8.28515625" style="157" customWidth="1"/>
    <col min="11276" max="11276" width="13.140625" style="157" customWidth="1"/>
    <col min="11277" max="11277" width="12.28515625" style="157" customWidth="1"/>
    <col min="11278" max="11278" width="12.140625" style="157" customWidth="1"/>
    <col min="11279" max="11281" width="9.140625" style="157" customWidth="1"/>
    <col min="11282" max="11282" width="10.140625" style="157" customWidth="1"/>
    <col min="11283" max="11520" width="9.140625" style="157" customWidth="1"/>
    <col min="11521" max="11521" width="4.7109375" style="157"/>
    <col min="11522" max="11522" width="5.28515625" style="157" customWidth="1"/>
    <col min="11523" max="11523" width="27.140625" style="157" customWidth="1"/>
    <col min="11524" max="11524" width="7.28515625" style="157" customWidth="1"/>
    <col min="11525" max="11525" width="13.7109375" style="157" customWidth="1"/>
    <col min="11526" max="11526" width="6.5703125" style="157" customWidth="1"/>
    <col min="11527" max="11527" width="12.85546875" style="157" customWidth="1"/>
    <col min="11528" max="11528" width="7.140625" style="157" customWidth="1"/>
    <col min="11529" max="11529" width="13.140625" style="157" customWidth="1"/>
    <col min="11530" max="11530" width="7.7109375" style="157" customWidth="1"/>
    <col min="11531" max="11531" width="8.28515625" style="157" customWidth="1"/>
    <col min="11532" max="11532" width="13.140625" style="157" customWidth="1"/>
    <col min="11533" max="11533" width="12.28515625" style="157" customWidth="1"/>
    <col min="11534" max="11534" width="12.140625" style="157" customWidth="1"/>
    <col min="11535" max="11537" width="9.140625" style="157" customWidth="1"/>
    <col min="11538" max="11538" width="10.140625" style="157" customWidth="1"/>
    <col min="11539" max="11776" width="9.140625" style="157" customWidth="1"/>
    <col min="11777" max="11777" width="4.7109375" style="157"/>
    <col min="11778" max="11778" width="5.28515625" style="157" customWidth="1"/>
    <col min="11779" max="11779" width="27.140625" style="157" customWidth="1"/>
    <col min="11780" max="11780" width="7.28515625" style="157" customWidth="1"/>
    <col min="11781" max="11781" width="13.7109375" style="157" customWidth="1"/>
    <col min="11782" max="11782" width="6.5703125" style="157" customWidth="1"/>
    <col min="11783" max="11783" width="12.85546875" style="157" customWidth="1"/>
    <col min="11784" max="11784" width="7.140625" style="157" customWidth="1"/>
    <col min="11785" max="11785" width="13.140625" style="157" customWidth="1"/>
    <col min="11786" max="11786" width="7.7109375" style="157" customWidth="1"/>
    <col min="11787" max="11787" width="8.28515625" style="157" customWidth="1"/>
    <col min="11788" max="11788" width="13.140625" style="157" customWidth="1"/>
    <col min="11789" max="11789" width="12.28515625" style="157" customWidth="1"/>
    <col min="11790" max="11790" width="12.140625" style="157" customWidth="1"/>
    <col min="11791" max="11793" width="9.140625" style="157" customWidth="1"/>
    <col min="11794" max="11794" width="10.140625" style="157" customWidth="1"/>
    <col min="11795" max="12032" width="9.140625" style="157" customWidth="1"/>
    <col min="12033" max="12033" width="4.7109375" style="157"/>
    <col min="12034" max="12034" width="5.28515625" style="157" customWidth="1"/>
    <col min="12035" max="12035" width="27.140625" style="157" customWidth="1"/>
    <col min="12036" max="12036" width="7.28515625" style="157" customWidth="1"/>
    <col min="12037" max="12037" width="13.7109375" style="157" customWidth="1"/>
    <col min="12038" max="12038" width="6.5703125" style="157" customWidth="1"/>
    <col min="12039" max="12039" width="12.85546875" style="157" customWidth="1"/>
    <col min="12040" max="12040" width="7.140625" style="157" customWidth="1"/>
    <col min="12041" max="12041" width="13.140625" style="157" customWidth="1"/>
    <col min="12042" max="12042" width="7.7109375" style="157" customWidth="1"/>
    <col min="12043" max="12043" width="8.28515625" style="157" customWidth="1"/>
    <col min="12044" max="12044" width="13.140625" style="157" customWidth="1"/>
    <col min="12045" max="12045" width="12.28515625" style="157" customWidth="1"/>
    <col min="12046" max="12046" width="12.140625" style="157" customWidth="1"/>
    <col min="12047" max="12049" width="9.140625" style="157" customWidth="1"/>
    <col min="12050" max="12050" width="10.140625" style="157" customWidth="1"/>
    <col min="12051" max="12288" width="9.140625" style="157" customWidth="1"/>
    <col min="12289" max="12289" width="4.7109375" style="157"/>
    <col min="12290" max="12290" width="5.28515625" style="157" customWidth="1"/>
    <col min="12291" max="12291" width="27.140625" style="157" customWidth="1"/>
    <col min="12292" max="12292" width="7.28515625" style="157" customWidth="1"/>
    <col min="12293" max="12293" width="13.7109375" style="157" customWidth="1"/>
    <col min="12294" max="12294" width="6.5703125" style="157" customWidth="1"/>
    <col min="12295" max="12295" width="12.85546875" style="157" customWidth="1"/>
    <col min="12296" max="12296" width="7.140625" style="157" customWidth="1"/>
    <col min="12297" max="12297" width="13.140625" style="157" customWidth="1"/>
    <col min="12298" max="12298" width="7.7109375" style="157" customWidth="1"/>
    <col min="12299" max="12299" width="8.28515625" style="157" customWidth="1"/>
    <col min="12300" max="12300" width="13.140625" style="157" customWidth="1"/>
    <col min="12301" max="12301" width="12.28515625" style="157" customWidth="1"/>
    <col min="12302" max="12302" width="12.140625" style="157" customWidth="1"/>
    <col min="12303" max="12305" width="9.140625" style="157" customWidth="1"/>
    <col min="12306" max="12306" width="10.140625" style="157" customWidth="1"/>
    <col min="12307" max="12544" width="9.140625" style="157" customWidth="1"/>
    <col min="12545" max="12545" width="4.7109375" style="157"/>
    <col min="12546" max="12546" width="5.28515625" style="157" customWidth="1"/>
    <col min="12547" max="12547" width="27.140625" style="157" customWidth="1"/>
    <col min="12548" max="12548" width="7.28515625" style="157" customWidth="1"/>
    <col min="12549" max="12549" width="13.7109375" style="157" customWidth="1"/>
    <col min="12550" max="12550" width="6.5703125" style="157" customWidth="1"/>
    <col min="12551" max="12551" width="12.85546875" style="157" customWidth="1"/>
    <col min="12552" max="12552" width="7.140625" style="157" customWidth="1"/>
    <col min="12553" max="12553" width="13.140625" style="157" customWidth="1"/>
    <col min="12554" max="12554" width="7.7109375" style="157" customWidth="1"/>
    <col min="12555" max="12555" width="8.28515625" style="157" customWidth="1"/>
    <col min="12556" max="12556" width="13.140625" style="157" customWidth="1"/>
    <col min="12557" max="12557" width="12.28515625" style="157" customWidth="1"/>
    <col min="12558" max="12558" width="12.140625" style="157" customWidth="1"/>
    <col min="12559" max="12561" width="9.140625" style="157" customWidth="1"/>
    <col min="12562" max="12562" width="10.140625" style="157" customWidth="1"/>
    <col min="12563" max="12800" width="9.140625" style="157" customWidth="1"/>
    <col min="12801" max="12801" width="4.7109375" style="157"/>
    <col min="12802" max="12802" width="5.28515625" style="157" customWidth="1"/>
    <col min="12803" max="12803" width="27.140625" style="157" customWidth="1"/>
    <col min="12804" max="12804" width="7.28515625" style="157" customWidth="1"/>
    <col min="12805" max="12805" width="13.7109375" style="157" customWidth="1"/>
    <col min="12806" max="12806" width="6.5703125" style="157" customWidth="1"/>
    <col min="12807" max="12807" width="12.85546875" style="157" customWidth="1"/>
    <col min="12808" max="12808" width="7.140625" style="157" customWidth="1"/>
    <col min="12809" max="12809" width="13.140625" style="157" customWidth="1"/>
    <col min="12810" max="12810" width="7.7109375" style="157" customWidth="1"/>
    <col min="12811" max="12811" width="8.28515625" style="157" customWidth="1"/>
    <col min="12812" max="12812" width="13.140625" style="157" customWidth="1"/>
    <col min="12813" max="12813" width="12.28515625" style="157" customWidth="1"/>
    <col min="12814" max="12814" width="12.140625" style="157" customWidth="1"/>
    <col min="12815" max="12817" width="9.140625" style="157" customWidth="1"/>
    <col min="12818" max="12818" width="10.140625" style="157" customWidth="1"/>
    <col min="12819" max="13056" width="9.140625" style="157" customWidth="1"/>
    <col min="13057" max="13057" width="4.7109375" style="157"/>
    <col min="13058" max="13058" width="5.28515625" style="157" customWidth="1"/>
    <col min="13059" max="13059" width="27.140625" style="157" customWidth="1"/>
    <col min="13060" max="13060" width="7.28515625" style="157" customWidth="1"/>
    <col min="13061" max="13061" width="13.7109375" style="157" customWidth="1"/>
    <col min="13062" max="13062" width="6.5703125" style="157" customWidth="1"/>
    <col min="13063" max="13063" width="12.85546875" style="157" customWidth="1"/>
    <col min="13064" max="13064" width="7.140625" style="157" customWidth="1"/>
    <col min="13065" max="13065" width="13.140625" style="157" customWidth="1"/>
    <col min="13066" max="13066" width="7.7109375" style="157" customWidth="1"/>
    <col min="13067" max="13067" width="8.28515625" style="157" customWidth="1"/>
    <col min="13068" max="13068" width="13.140625" style="157" customWidth="1"/>
    <col min="13069" max="13069" width="12.28515625" style="157" customWidth="1"/>
    <col min="13070" max="13070" width="12.140625" style="157" customWidth="1"/>
    <col min="13071" max="13073" width="9.140625" style="157" customWidth="1"/>
    <col min="13074" max="13074" width="10.140625" style="157" customWidth="1"/>
    <col min="13075" max="13312" width="9.140625" style="157" customWidth="1"/>
    <col min="13313" max="13313" width="4.7109375" style="157"/>
    <col min="13314" max="13314" width="5.28515625" style="157" customWidth="1"/>
    <col min="13315" max="13315" width="27.140625" style="157" customWidth="1"/>
    <col min="13316" max="13316" width="7.28515625" style="157" customWidth="1"/>
    <col min="13317" max="13317" width="13.7109375" style="157" customWidth="1"/>
    <col min="13318" max="13318" width="6.5703125" style="157" customWidth="1"/>
    <col min="13319" max="13319" width="12.85546875" style="157" customWidth="1"/>
    <col min="13320" max="13320" width="7.140625" style="157" customWidth="1"/>
    <col min="13321" max="13321" width="13.140625" style="157" customWidth="1"/>
    <col min="13322" max="13322" width="7.7109375" style="157" customWidth="1"/>
    <col min="13323" max="13323" width="8.28515625" style="157" customWidth="1"/>
    <col min="13324" max="13324" width="13.140625" style="157" customWidth="1"/>
    <col min="13325" max="13325" width="12.28515625" style="157" customWidth="1"/>
    <col min="13326" max="13326" width="12.140625" style="157" customWidth="1"/>
    <col min="13327" max="13329" width="9.140625" style="157" customWidth="1"/>
    <col min="13330" max="13330" width="10.140625" style="157" customWidth="1"/>
    <col min="13331" max="13568" width="9.140625" style="157" customWidth="1"/>
    <col min="13569" max="13569" width="4.7109375" style="157"/>
    <col min="13570" max="13570" width="5.28515625" style="157" customWidth="1"/>
    <col min="13571" max="13571" width="27.140625" style="157" customWidth="1"/>
    <col min="13572" max="13572" width="7.28515625" style="157" customWidth="1"/>
    <col min="13573" max="13573" width="13.7109375" style="157" customWidth="1"/>
    <col min="13574" max="13574" width="6.5703125" style="157" customWidth="1"/>
    <col min="13575" max="13575" width="12.85546875" style="157" customWidth="1"/>
    <col min="13576" max="13576" width="7.140625" style="157" customWidth="1"/>
    <col min="13577" max="13577" width="13.140625" style="157" customWidth="1"/>
    <col min="13578" max="13578" width="7.7109375" style="157" customWidth="1"/>
    <col min="13579" max="13579" width="8.28515625" style="157" customWidth="1"/>
    <col min="13580" max="13580" width="13.140625" style="157" customWidth="1"/>
    <col min="13581" max="13581" width="12.28515625" style="157" customWidth="1"/>
    <col min="13582" max="13582" width="12.140625" style="157" customWidth="1"/>
    <col min="13583" max="13585" width="9.140625" style="157" customWidth="1"/>
    <col min="13586" max="13586" width="10.140625" style="157" customWidth="1"/>
    <col min="13587" max="13824" width="9.140625" style="157" customWidth="1"/>
    <col min="13825" max="13825" width="4.7109375" style="157"/>
    <col min="13826" max="13826" width="5.28515625" style="157" customWidth="1"/>
    <col min="13827" max="13827" width="27.140625" style="157" customWidth="1"/>
    <col min="13828" max="13828" width="7.28515625" style="157" customWidth="1"/>
    <col min="13829" max="13829" width="13.7109375" style="157" customWidth="1"/>
    <col min="13830" max="13830" width="6.5703125" style="157" customWidth="1"/>
    <col min="13831" max="13831" width="12.85546875" style="157" customWidth="1"/>
    <col min="13832" max="13832" width="7.140625" style="157" customWidth="1"/>
    <col min="13833" max="13833" width="13.140625" style="157" customWidth="1"/>
    <col min="13834" max="13834" width="7.7109375" style="157" customWidth="1"/>
    <col min="13835" max="13835" width="8.28515625" style="157" customWidth="1"/>
    <col min="13836" max="13836" width="13.140625" style="157" customWidth="1"/>
    <col min="13837" max="13837" width="12.28515625" style="157" customWidth="1"/>
    <col min="13838" max="13838" width="12.140625" style="157" customWidth="1"/>
    <col min="13839" max="13841" width="9.140625" style="157" customWidth="1"/>
    <col min="13842" max="13842" width="10.140625" style="157" customWidth="1"/>
    <col min="13843" max="14080" width="9.140625" style="157" customWidth="1"/>
    <col min="14081" max="14081" width="4.7109375" style="157"/>
    <col min="14082" max="14082" width="5.28515625" style="157" customWidth="1"/>
    <col min="14083" max="14083" width="27.140625" style="157" customWidth="1"/>
    <col min="14084" max="14084" width="7.28515625" style="157" customWidth="1"/>
    <col min="14085" max="14085" width="13.7109375" style="157" customWidth="1"/>
    <col min="14086" max="14086" width="6.5703125" style="157" customWidth="1"/>
    <col min="14087" max="14087" width="12.85546875" style="157" customWidth="1"/>
    <col min="14088" max="14088" width="7.140625" style="157" customWidth="1"/>
    <col min="14089" max="14089" width="13.140625" style="157" customWidth="1"/>
    <col min="14090" max="14090" width="7.7109375" style="157" customWidth="1"/>
    <col min="14091" max="14091" width="8.28515625" style="157" customWidth="1"/>
    <col min="14092" max="14092" width="13.140625" style="157" customWidth="1"/>
    <col min="14093" max="14093" width="12.28515625" style="157" customWidth="1"/>
    <col min="14094" max="14094" width="12.140625" style="157" customWidth="1"/>
    <col min="14095" max="14097" width="9.140625" style="157" customWidth="1"/>
    <col min="14098" max="14098" width="10.140625" style="157" customWidth="1"/>
    <col min="14099" max="14336" width="9.140625" style="157" customWidth="1"/>
    <col min="14337" max="14337" width="4.7109375" style="157"/>
    <col min="14338" max="14338" width="5.28515625" style="157" customWidth="1"/>
    <col min="14339" max="14339" width="27.140625" style="157" customWidth="1"/>
    <col min="14340" max="14340" width="7.28515625" style="157" customWidth="1"/>
    <col min="14341" max="14341" width="13.7109375" style="157" customWidth="1"/>
    <col min="14342" max="14342" width="6.5703125" style="157" customWidth="1"/>
    <col min="14343" max="14343" width="12.85546875" style="157" customWidth="1"/>
    <col min="14344" max="14344" width="7.140625" style="157" customWidth="1"/>
    <col min="14345" max="14345" width="13.140625" style="157" customWidth="1"/>
    <col min="14346" max="14346" width="7.7109375" style="157" customWidth="1"/>
    <col min="14347" max="14347" width="8.28515625" style="157" customWidth="1"/>
    <col min="14348" max="14348" width="13.140625" style="157" customWidth="1"/>
    <col min="14349" max="14349" width="12.28515625" style="157" customWidth="1"/>
    <col min="14350" max="14350" width="12.140625" style="157" customWidth="1"/>
    <col min="14351" max="14353" width="9.140625" style="157" customWidth="1"/>
    <col min="14354" max="14354" width="10.140625" style="157" customWidth="1"/>
    <col min="14355" max="14592" width="9.140625" style="157" customWidth="1"/>
    <col min="14593" max="14593" width="4.7109375" style="157"/>
    <col min="14594" max="14594" width="5.28515625" style="157" customWidth="1"/>
    <col min="14595" max="14595" width="27.140625" style="157" customWidth="1"/>
    <col min="14596" max="14596" width="7.28515625" style="157" customWidth="1"/>
    <col min="14597" max="14597" width="13.7109375" style="157" customWidth="1"/>
    <col min="14598" max="14598" width="6.5703125" style="157" customWidth="1"/>
    <col min="14599" max="14599" width="12.85546875" style="157" customWidth="1"/>
    <col min="14600" max="14600" width="7.140625" style="157" customWidth="1"/>
    <col min="14601" max="14601" width="13.140625" style="157" customWidth="1"/>
    <col min="14602" max="14602" width="7.7109375" style="157" customWidth="1"/>
    <col min="14603" max="14603" width="8.28515625" style="157" customWidth="1"/>
    <col min="14604" max="14604" width="13.140625" style="157" customWidth="1"/>
    <col min="14605" max="14605" width="12.28515625" style="157" customWidth="1"/>
    <col min="14606" max="14606" width="12.140625" style="157" customWidth="1"/>
    <col min="14607" max="14609" width="9.140625" style="157" customWidth="1"/>
    <col min="14610" max="14610" width="10.140625" style="157" customWidth="1"/>
    <col min="14611" max="14848" width="9.140625" style="157" customWidth="1"/>
    <col min="14849" max="14849" width="4.7109375" style="157"/>
    <col min="14850" max="14850" width="5.28515625" style="157" customWidth="1"/>
    <col min="14851" max="14851" width="27.140625" style="157" customWidth="1"/>
    <col min="14852" max="14852" width="7.28515625" style="157" customWidth="1"/>
    <col min="14853" max="14853" width="13.7109375" style="157" customWidth="1"/>
    <col min="14854" max="14854" width="6.5703125" style="157" customWidth="1"/>
    <col min="14855" max="14855" width="12.85546875" style="157" customWidth="1"/>
    <col min="14856" max="14856" width="7.140625" style="157" customWidth="1"/>
    <col min="14857" max="14857" width="13.140625" style="157" customWidth="1"/>
    <col min="14858" max="14858" width="7.7109375" style="157" customWidth="1"/>
    <col min="14859" max="14859" width="8.28515625" style="157" customWidth="1"/>
    <col min="14860" max="14860" width="13.140625" style="157" customWidth="1"/>
    <col min="14861" max="14861" width="12.28515625" style="157" customWidth="1"/>
    <col min="14862" max="14862" width="12.140625" style="157" customWidth="1"/>
    <col min="14863" max="14865" width="9.140625" style="157" customWidth="1"/>
    <col min="14866" max="14866" width="10.140625" style="157" customWidth="1"/>
    <col min="14867" max="15104" width="9.140625" style="157" customWidth="1"/>
    <col min="15105" max="15105" width="4.7109375" style="157"/>
    <col min="15106" max="15106" width="5.28515625" style="157" customWidth="1"/>
    <col min="15107" max="15107" width="27.140625" style="157" customWidth="1"/>
    <col min="15108" max="15108" width="7.28515625" style="157" customWidth="1"/>
    <col min="15109" max="15109" width="13.7109375" style="157" customWidth="1"/>
    <col min="15110" max="15110" width="6.5703125" style="157" customWidth="1"/>
    <col min="15111" max="15111" width="12.85546875" style="157" customWidth="1"/>
    <col min="15112" max="15112" width="7.140625" style="157" customWidth="1"/>
    <col min="15113" max="15113" width="13.140625" style="157" customWidth="1"/>
    <col min="15114" max="15114" width="7.7109375" style="157" customWidth="1"/>
    <col min="15115" max="15115" width="8.28515625" style="157" customWidth="1"/>
    <col min="15116" max="15116" width="13.140625" style="157" customWidth="1"/>
    <col min="15117" max="15117" width="12.28515625" style="157" customWidth="1"/>
    <col min="15118" max="15118" width="12.140625" style="157" customWidth="1"/>
    <col min="15119" max="15121" width="9.140625" style="157" customWidth="1"/>
    <col min="15122" max="15122" width="10.140625" style="157" customWidth="1"/>
    <col min="15123" max="15360" width="9.140625" style="157" customWidth="1"/>
    <col min="15361" max="15361" width="4.7109375" style="157"/>
    <col min="15362" max="15362" width="5.28515625" style="157" customWidth="1"/>
    <col min="15363" max="15363" width="27.140625" style="157" customWidth="1"/>
    <col min="15364" max="15364" width="7.28515625" style="157" customWidth="1"/>
    <col min="15365" max="15365" width="13.7109375" style="157" customWidth="1"/>
    <col min="15366" max="15366" width="6.5703125" style="157" customWidth="1"/>
    <col min="15367" max="15367" width="12.85546875" style="157" customWidth="1"/>
    <col min="15368" max="15368" width="7.140625" style="157" customWidth="1"/>
    <col min="15369" max="15369" width="13.140625" style="157" customWidth="1"/>
    <col min="15370" max="15370" width="7.7109375" style="157" customWidth="1"/>
    <col min="15371" max="15371" width="8.28515625" style="157" customWidth="1"/>
    <col min="15372" max="15372" width="13.140625" style="157" customWidth="1"/>
    <col min="15373" max="15373" width="12.28515625" style="157" customWidth="1"/>
    <col min="15374" max="15374" width="12.140625" style="157" customWidth="1"/>
    <col min="15375" max="15377" width="9.140625" style="157" customWidth="1"/>
    <col min="15378" max="15378" width="10.140625" style="157" customWidth="1"/>
    <col min="15379" max="15616" width="9.140625" style="157" customWidth="1"/>
    <col min="15617" max="15617" width="4.7109375" style="157"/>
    <col min="15618" max="15618" width="5.28515625" style="157" customWidth="1"/>
    <col min="15619" max="15619" width="27.140625" style="157" customWidth="1"/>
    <col min="15620" max="15620" width="7.28515625" style="157" customWidth="1"/>
    <col min="15621" max="15621" width="13.7109375" style="157" customWidth="1"/>
    <col min="15622" max="15622" width="6.5703125" style="157" customWidth="1"/>
    <col min="15623" max="15623" width="12.85546875" style="157" customWidth="1"/>
    <col min="15624" max="15624" width="7.140625" style="157" customWidth="1"/>
    <col min="15625" max="15625" width="13.140625" style="157" customWidth="1"/>
    <col min="15626" max="15626" width="7.7109375" style="157" customWidth="1"/>
    <col min="15627" max="15627" width="8.28515625" style="157" customWidth="1"/>
    <col min="15628" max="15628" width="13.140625" style="157" customWidth="1"/>
    <col min="15629" max="15629" width="12.28515625" style="157" customWidth="1"/>
    <col min="15630" max="15630" width="12.140625" style="157" customWidth="1"/>
    <col min="15631" max="15633" width="9.140625" style="157" customWidth="1"/>
    <col min="15634" max="15634" width="10.140625" style="157" customWidth="1"/>
    <col min="15635" max="15872" width="9.140625" style="157" customWidth="1"/>
    <col min="15873" max="15873" width="4.7109375" style="157"/>
    <col min="15874" max="15874" width="5.28515625" style="157" customWidth="1"/>
    <col min="15875" max="15875" width="27.140625" style="157" customWidth="1"/>
    <col min="15876" max="15876" width="7.28515625" style="157" customWidth="1"/>
    <col min="15877" max="15877" width="13.7109375" style="157" customWidth="1"/>
    <col min="15878" max="15878" width="6.5703125" style="157" customWidth="1"/>
    <col min="15879" max="15879" width="12.85546875" style="157" customWidth="1"/>
    <col min="15880" max="15880" width="7.140625" style="157" customWidth="1"/>
    <col min="15881" max="15881" width="13.140625" style="157" customWidth="1"/>
    <col min="15882" max="15882" width="7.7109375" style="157" customWidth="1"/>
    <col min="15883" max="15883" width="8.28515625" style="157" customWidth="1"/>
    <col min="15884" max="15884" width="13.140625" style="157" customWidth="1"/>
    <col min="15885" max="15885" width="12.28515625" style="157" customWidth="1"/>
    <col min="15886" max="15886" width="12.140625" style="157" customWidth="1"/>
    <col min="15887" max="15889" width="9.140625" style="157" customWidth="1"/>
    <col min="15890" max="15890" width="10.140625" style="157" customWidth="1"/>
    <col min="15891" max="16128" width="9.140625" style="157" customWidth="1"/>
    <col min="16129" max="16129" width="4.7109375" style="157"/>
    <col min="16130" max="16130" width="5.28515625" style="157" customWidth="1"/>
    <col min="16131" max="16131" width="27.140625" style="157" customWidth="1"/>
    <col min="16132" max="16132" width="7.28515625" style="157" customWidth="1"/>
    <col min="16133" max="16133" width="13.7109375" style="157" customWidth="1"/>
    <col min="16134" max="16134" width="6.5703125" style="157" customWidth="1"/>
    <col min="16135" max="16135" width="12.85546875" style="157" customWidth="1"/>
    <col min="16136" max="16136" width="7.140625" style="157" customWidth="1"/>
    <col min="16137" max="16137" width="13.140625" style="157" customWidth="1"/>
    <col min="16138" max="16138" width="7.7109375" style="157" customWidth="1"/>
    <col min="16139" max="16139" width="8.28515625" style="157" customWidth="1"/>
    <col min="16140" max="16140" width="13.140625" style="157" customWidth="1"/>
    <col min="16141" max="16141" width="12.28515625" style="157" customWidth="1"/>
    <col min="16142" max="16142" width="12.140625" style="157" customWidth="1"/>
    <col min="16143" max="16145" width="9.140625" style="157" customWidth="1"/>
    <col min="16146" max="16146" width="10.140625" style="157" customWidth="1"/>
    <col min="16147" max="16384" width="9.140625" style="157" customWidth="1"/>
  </cols>
  <sheetData>
    <row r="1" spans="1:14" s="135" customFormat="1" x14ac:dyDescent="0.2">
      <c r="A1" s="132"/>
      <c r="B1" s="133"/>
      <c r="C1" s="133"/>
      <c r="D1" s="132"/>
      <c r="E1" s="134"/>
      <c r="F1" s="132"/>
      <c r="G1" s="134"/>
      <c r="H1" s="132"/>
      <c r="I1" s="134"/>
      <c r="J1" s="132"/>
      <c r="K1" s="132"/>
      <c r="L1" s="134"/>
      <c r="M1" s="898" t="s">
        <v>508</v>
      </c>
      <c r="N1" s="898"/>
    </row>
    <row r="2" spans="1:14" s="135" customFormat="1" ht="15.75" customHeight="1" x14ac:dyDescent="0.2">
      <c r="A2" s="899" t="s">
        <v>509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</row>
    <row r="3" spans="1:14" s="135" customFormat="1" ht="15.75" customHeight="1" x14ac:dyDescent="0.2">
      <c r="A3" s="899" t="s">
        <v>690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</row>
    <row r="4" spans="1:14" s="135" customFormat="1" ht="16.5" thickBot="1" x14ac:dyDescent="0.25">
      <c r="A4" s="524"/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76"/>
    </row>
    <row r="5" spans="1:14" s="135" customFormat="1" ht="30.75" customHeight="1" x14ac:dyDescent="0.2">
      <c r="A5" s="900" t="s">
        <v>12</v>
      </c>
      <c r="B5" s="902" t="s">
        <v>336</v>
      </c>
      <c r="C5" s="902" t="s">
        <v>602</v>
      </c>
      <c r="D5" s="825" t="s">
        <v>4</v>
      </c>
      <c r="E5" s="826"/>
      <c r="F5" s="825" t="s">
        <v>5</v>
      </c>
      <c r="G5" s="826"/>
      <c r="H5" s="825" t="s">
        <v>6</v>
      </c>
      <c r="I5" s="826"/>
      <c r="J5" s="827" t="s">
        <v>7</v>
      </c>
      <c r="K5" s="829" t="s">
        <v>8</v>
      </c>
      <c r="L5" s="831" t="s">
        <v>9</v>
      </c>
      <c r="M5" s="831" t="s">
        <v>10</v>
      </c>
      <c r="N5" s="833" t="s">
        <v>11</v>
      </c>
    </row>
    <row r="6" spans="1:14" s="135" customFormat="1" ht="27.75" customHeight="1" thickBot="1" x14ac:dyDescent="0.25">
      <c r="A6" s="901"/>
      <c r="B6" s="903"/>
      <c r="C6" s="903"/>
      <c r="D6" s="353" t="s">
        <v>691</v>
      </c>
      <c r="E6" s="354" t="s">
        <v>13</v>
      </c>
      <c r="F6" s="355" t="s">
        <v>12</v>
      </c>
      <c r="G6" s="354" t="s">
        <v>13</v>
      </c>
      <c r="H6" s="355" t="s">
        <v>12</v>
      </c>
      <c r="I6" s="354" t="s">
        <v>13</v>
      </c>
      <c r="J6" s="828"/>
      <c r="K6" s="830"/>
      <c r="L6" s="832"/>
      <c r="M6" s="832"/>
      <c r="N6" s="834"/>
    </row>
    <row r="7" spans="1:14" s="137" customFormat="1" ht="24" customHeight="1" x14ac:dyDescent="0.25">
      <c r="A7" s="36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136">
        <v>10</v>
      </c>
      <c r="K7" s="136" t="s">
        <v>603</v>
      </c>
      <c r="L7" s="136" t="s">
        <v>604</v>
      </c>
      <c r="M7" s="414">
        <v>13</v>
      </c>
      <c r="N7" s="415">
        <v>14</v>
      </c>
    </row>
    <row r="8" spans="1:14" s="141" customFormat="1" ht="33" customHeight="1" x14ac:dyDescent="0.25">
      <c r="A8" s="389">
        <v>1</v>
      </c>
      <c r="B8" s="138" t="s">
        <v>510</v>
      </c>
      <c r="C8" s="203">
        <v>733</v>
      </c>
      <c r="D8" s="139">
        <v>745</v>
      </c>
      <c r="E8" s="140">
        <v>1553319253.95</v>
      </c>
      <c r="F8" s="139">
        <v>0</v>
      </c>
      <c r="G8" s="140">
        <v>0</v>
      </c>
      <c r="H8" s="139">
        <v>0</v>
      </c>
      <c r="I8" s="140">
        <v>0</v>
      </c>
      <c r="J8" s="139">
        <v>0</v>
      </c>
      <c r="K8" s="139">
        <f>J8+H8+F8+D8</f>
        <v>745</v>
      </c>
      <c r="L8" s="140">
        <f>E8</f>
        <v>1553319253.95</v>
      </c>
      <c r="M8" s="55">
        <f>E8*100/E10</f>
        <v>96.036346632510828</v>
      </c>
      <c r="N8" s="362">
        <f>D8*100/D10</f>
        <v>56.913674560733384</v>
      </c>
    </row>
    <row r="9" spans="1:14" s="141" customFormat="1" ht="33" customHeight="1" thickBot="1" x14ac:dyDescent="0.3">
      <c r="A9" s="390">
        <v>2</v>
      </c>
      <c r="B9" s="142" t="s">
        <v>742</v>
      </c>
      <c r="C9" s="202">
        <v>703</v>
      </c>
      <c r="D9" s="143">
        <v>564</v>
      </c>
      <c r="E9" s="144">
        <v>64109259.75</v>
      </c>
      <c r="F9" s="143">
        <v>0</v>
      </c>
      <c r="G9" s="144">
        <v>0</v>
      </c>
      <c r="H9" s="143">
        <v>0</v>
      </c>
      <c r="I9" s="144">
        <v>0</v>
      </c>
      <c r="J9" s="143">
        <v>0</v>
      </c>
      <c r="K9" s="143">
        <f>J9+H9+F9+D9</f>
        <v>564</v>
      </c>
      <c r="L9" s="144">
        <f>E9</f>
        <v>64109259.75</v>
      </c>
      <c r="M9" s="145">
        <f>E9*100/E10</f>
        <v>3.9636533674891647</v>
      </c>
      <c r="N9" s="383">
        <f>D9*100/D10</f>
        <v>43.086325439266616</v>
      </c>
    </row>
    <row r="10" spans="1:14" s="135" customFormat="1" ht="26.25" customHeight="1" thickBot="1" x14ac:dyDescent="0.3">
      <c r="A10" s="896" t="s">
        <v>306</v>
      </c>
      <c r="B10" s="897"/>
      <c r="C10" s="577">
        <f>SUM(C8:C9)</f>
        <v>1436</v>
      </c>
      <c r="D10" s="575">
        <f>SUM(D8:D9)</f>
        <v>1309</v>
      </c>
      <c r="E10" s="386">
        <f>SUM(E8:E9)</f>
        <v>1617428513.7</v>
      </c>
      <c r="F10" s="384">
        <f t="shared" ref="F10:J10" si="0">SUM(F8:F9)</f>
        <v>0</v>
      </c>
      <c r="G10" s="385">
        <f t="shared" si="0"/>
        <v>0</v>
      </c>
      <c r="H10" s="391">
        <f t="shared" si="0"/>
        <v>0</v>
      </c>
      <c r="I10" s="385">
        <f t="shared" si="0"/>
        <v>0</v>
      </c>
      <c r="J10" s="392">
        <f t="shared" si="0"/>
        <v>0</v>
      </c>
      <c r="K10" s="575">
        <f>SUM(K8:K9)</f>
        <v>1309</v>
      </c>
      <c r="L10" s="385">
        <f>SUM(L8:L9)</f>
        <v>1617428513.7</v>
      </c>
      <c r="M10" s="387">
        <f>SUM(M8:M9)</f>
        <v>99.999999999999986</v>
      </c>
      <c r="N10" s="388">
        <f>SUM(N8:N9)</f>
        <v>100</v>
      </c>
    </row>
    <row r="11" spans="1:14" s="135" customFormat="1" ht="15" customHeight="1" x14ac:dyDescent="0.2">
      <c r="A11" s="146"/>
      <c r="B11" s="147"/>
      <c r="C11" s="147"/>
      <c r="D11" s="146"/>
      <c r="E11" s="148"/>
      <c r="F11" s="146"/>
      <c r="G11" s="148"/>
      <c r="H11" s="146"/>
      <c r="I11" s="148"/>
      <c r="J11" s="149"/>
      <c r="K11" s="149"/>
      <c r="L11" s="148"/>
      <c r="M11" s="150"/>
      <c r="N11" s="150"/>
    </row>
    <row r="12" spans="1:14" s="135" customFormat="1" ht="43.5" customHeight="1" x14ac:dyDescent="0.2">
      <c r="A12" s="151"/>
      <c r="B12" s="152"/>
      <c r="C12" s="153"/>
      <c r="D12" s="153"/>
      <c r="E12" s="153" t="s">
        <v>315</v>
      </c>
      <c r="F12" s="153"/>
      <c r="G12" s="153"/>
      <c r="H12" s="153"/>
      <c r="I12" s="153"/>
      <c r="J12" s="154"/>
      <c r="K12" s="153"/>
      <c r="L12" s="155"/>
      <c r="M12" s="156"/>
      <c r="N12" s="156"/>
    </row>
    <row r="13" spans="1:14" s="135" customFormat="1" x14ac:dyDescent="0.2">
      <c r="A13" s="151"/>
      <c r="B13" s="152"/>
      <c r="C13" s="152"/>
      <c r="D13" s="151"/>
      <c r="E13" s="156"/>
      <c r="F13" s="132"/>
      <c r="G13" s="134"/>
      <c r="H13" s="132"/>
      <c r="I13" s="134"/>
      <c r="J13" s="132"/>
      <c r="K13" s="132"/>
      <c r="L13" s="132"/>
      <c r="M13" s="134"/>
      <c r="N13" s="134"/>
    </row>
    <row r="14" spans="1:14" s="135" customFormat="1" x14ac:dyDescent="0.2">
      <c r="A14" s="151"/>
      <c r="B14" s="152"/>
      <c r="C14" s="152"/>
      <c r="D14" s="151"/>
      <c r="E14" s="156"/>
      <c r="F14" s="132"/>
      <c r="G14" s="134"/>
      <c r="H14" s="132"/>
      <c r="I14" s="134"/>
      <c r="J14" s="132"/>
      <c r="K14" s="132"/>
      <c r="L14" s="132"/>
      <c r="M14" s="134"/>
      <c r="N14" s="134"/>
    </row>
    <row r="15" spans="1:14" s="135" customFormat="1" x14ac:dyDescent="0.2">
      <c r="A15" s="151"/>
      <c r="B15" s="152"/>
      <c r="C15" s="152"/>
      <c r="D15" s="151"/>
      <c r="E15" s="156"/>
      <c r="F15" s="132"/>
      <c r="G15" s="134"/>
      <c r="H15" s="132"/>
      <c r="I15" s="134"/>
      <c r="J15" s="132"/>
      <c r="K15" s="132"/>
      <c r="L15" s="132"/>
      <c r="M15" s="134"/>
      <c r="N15" s="134"/>
    </row>
    <row r="16" spans="1:14" s="135" customFormat="1" x14ac:dyDescent="0.2">
      <c r="A16" s="151"/>
      <c r="B16" s="152"/>
      <c r="C16" s="152"/>
      <c r="D16" s="151"/>
      <c r="E16" s="156"/>
      <c r="F16" s="132"/>
      <c r="G16" s="134"/>
      <c r="H16" s="132"/>
      <c r="I16" s="134"/>
      <c r="J16" s="132"/>
      <c r="K16" s="132"/>
      <c r="L16" s="132"/>
      <c r="M16" s="134"/>
      <c r="N16" s="134"/>
    </row>
    <row r="17" spans="1:14" s="135" customFormat="1" x14ac:dyDescent="0.2">
      <c r="A17" s="151"/>
      <c r="B17" s="152"/>
      <c r="C17" s="152"/>
      <c r="D17" s="151"/>
      <c r="E17" s="156"/>
      <c r="F17" s="132"/>
      <c r="G17" s="134"/>
      <c r="H17" s="132"/>
      <c r="I17" s="134"/>
      <c r="J17" s="132"/>
      <c r="K17" s="132"/>
      <c r="L17" s="132"/>
      <c r="M17" s="134"/>
      <c r="N17" s="134"/>
    </row>
    <row r="18" spans="1:14" s="135" customFormat="1" x14ac:dyDescent="0.2">
      <c r="A18" s="151"/>
      <c r="B18" s="152"/>
      <c r="C18" s="152"/>
      <c r="D18" s="151"/>
      <c r="E18" s="156"/>
      <c r="F18" s="132"/>
      <c r="G18" s="134"/>
      <c r="H18" s="132"/>
      <c r="I18" s="134"/>
      <c r="J18" s="132"/>
      <c r="K18" s="132"/>
      <c r="L18" s="132"/>
      <c r="M18" s="134"/>
      <c r="N18" s="134"/>
    </row>
    <row r="19" spans="1:14" s="135" customFormat="1" x14ac:dyDescent="0.2">
      <c r="A19" s="151"/>
      <c r="B19" s="152"/>
      <c r="C19" s="152"/>
      <c r="D19" s="151"/>
      <c r="E19" s="156"/>
      <c r="F19" s="132"/>
      <c r="G19" s="134"/>
      <c r="H19" s="132"/>
      <c r="I19" s="134"/>
      <c r="J19" s="132"/>
      <c r="K19" s="132"/>
      <c r="L19" s="132"/>
      <c r="M19" s="134"/>
      <c r="N19" s="134"/>
    </row>
    <row r="20" spans="1:14" s="135" customFormat="1" x14ac:dyDescent="0.2">
      <c r="A20" s="151"/>
      <c r="B20" s="152"/>
      <c r="C20" s="152"/>
      <c r="D20" s="151"/>
      <c r="E20" s="156"/>
      <c r="F20" s="132"/>
      <c r="G20" s="134"/>
      <c r="H20" s="132"/>
      <c r="I20" s="134"/>
      <c r="J20" s="132"/>
      <c r="K20" s="132"/>
      <c r="L20" s="132"/>
      <c r="M20" s="134"/>
      <c r="N20" s="134"/>
    </row>
    <row r="21" spans="1:14" s="135" customFormat="1" x14ac:dyDescent="0.2">
      <c r="A21" s="151"/>
      <c r="B21" s="152"/>
      <c r="C21" s="152"/>
      <c r="D21" s="151"/>
      <c r="E21" s="156"/>
      <c r="F21" s="132"/>
      <c r="G21" s="134"/>
      <c r="H21" s="132"/>
      <c r="I21" s="134"/>
      <c r="J21" s="132"/>
      <c r="K21" s="132"/>
      <c r="L21" s="132"/>
      <c r="M21" s="134"/>
      <c r="N21" s="134"/>
    </row>
    <row r="22" spans="1:14" s="135" customFormat="1" x14ac:dyDescent="0.2">
      <c r="A22" s="151"/>
      <c r="B22" s="152"/>
      <c r="C22" s="152"/>
      <c r="D22" s="151"/>
      <c r="E22" s="156"/>
      <c r="F22" s="132"/>
      <c r="G22" s="134"/>
      <c r="H22" s="132"/>
      <c r="I22" s="134"/>
      <c r="J22" s="132"/>
      <c r="K22" s="132"/>
      <c r="L22" s="132"/>
      <c r="M22" s="134"/>
      <c r="N22" s="134"/>
    </row>
    <row r="23" spans="1:14" s="135" customFormat="1" x14ac:dyDescent="0.2">
      <c r="A23" s="151"/>
      <c r="B23" s="152"/>
      <c r="C23" s="152"/>
      <c r="D23" s="151"/>
      <c r="E23" s="156"/>
      <c r="F23" s="132"/>
      <c r="G23" s="134"/>
      <c r="H23" s="132"/>
      <c r="I23" s="134"/>
      <c r="J23" s="132"/>
      <c r="K23" s="132"/>
      <c r="L23" s="132"/>
      <c r="M23" s="134"/>
      <c r="N23" s="134"/>
    </row>
    <row r="24" spans="1:14" s="135" customFormat="1" x14ac:dyDescent="0.2">
      <c r="A24" s="151"/>
      <c r="B24" s="152"/>
      <c r="C24" s="152"/>
      <c r="D24" s="151"/>
      <c r="E24" s="156"/>
      <c r="F24" s="132"/>
      <c r="G24" s="134"/>
      <c r="H24" s="132"/>
      <c r="I24" s="134"/>
      <c r="J24" s="132"/>
      <c r="K24" s="132"/>
      <c r="L24" s="132"/>
      <c r="M24" s="134"/>
      <c r="N24" s="134"/>
    </row>
    <row r="25" spans="1:14" s="135" customFormat="1" x14ac:dyDescent="0.2">
      <c r="A25" s="151"/>
      <c r="B25" s="152"/>
      <c r="C25" s="152"/>
      <c r="D25" s="151"/>
      <c r="E25" s="156"/>
      <c r="F25" s="132"/>
      <c r="G25" s="134"/>
      <c r="H25" s="132"/>
      <c r="I25" s="134"/>
      <c r="J25" s="132"/>
      <c r="K25" s="132"/>
      <c r="L25" s="132"/>
      <c r="M25" s="134"/>
      <c r="N25" s="134"/>
    </row>
    <row r="26" spans="1:14" s="135" customFormat="1" x14ac:dyDescent="0.2">
      <c r="A26" s="151"/>
      <c r="B26" s="152"/>
      <c r="C26" s="152"/>
      <c r="D26" s="151"/>
      <c r="E26" s="156"/>
      <c r="F26" s="132"/>
      <c r="G26" s="134"/>
      <c r="H26" s="132"/>
      <c r="I26" s="134"/>
      <c r="J26" s="132"/>
      <c r="K26" s="132"/>
      <c r="L26" s="132"/>
      <c r="M26" s="134"/>
      <c r="N26" s="134"/>
    </row>
    <row r="27" spans="1:14" s="135" customFormat="1" x14ac:dyDescent="0.2">
      <c r="A27" s="151"/>
      <c r="B27" s="152"/>
      <c r="C27" s="152"/>
      <c r="D27" s="151"/>
      <c r="E27" s="156"/>
      <c r="F27" s="132"/>
      <c r="G27" s="134"/>
      <c r="H27" s="132"/>
      <c r="I27" s="134"/>
      <c r="J27" s="132"/>
      <c r="K27" s="132"/>
      <c r="L27" s="132"/>
      <c r="M27" s="134"/>
      <c r="N27" s="134"/>
    </row>
    <row r="28" spans="1:14" s="135" customFormat="1" x14ac:dyDescent="0.2">
      <c r="A28" s="151"/>
      <c r="B28" s="152"/>
      <c r="C28" s="152"/>
      <c r="D28" s="151"/>
      <c r="E28" s="156"/>
      <c r="F28" s="132"/>
      <c r="G28" s="134"/>
      <c r="H28" s="132"/>
      <c r="I28" s="134"/>
      <c r="J28" s="132"/>
      <c r="K28" s="132"/>
      <c r="L28" s="132"/>
      <c r="M28" s="134"/>
      <c r="N28" s="134"/>
    </row>
    <row r="29" spans="1:14" s="135" customFormat="1" x14ac:dyDescent="0.2">
      <c r="A29" s="151"/>
      <c r="B29" s="152"/>
      <c r="C29" s="152"/>
      <c r="D29" s="151"/>
      <c r="E29" s="156"/>
      <c r="F29" s="132"/>
      <c r="G29" s="134"/>
      <c r="H29" s="132"/>
      <c r="I29" s="134"/>
      <c r="J29" s="132"/>
      <c r="K29" s="132"/>
      <c r="L29" s="132"/>
      <c r="M29" s="134"/>
      <c r="N29" s="134"/>
    </row>
    <row r="30" spans="1:14" s="135" customFormat="1" x14ac:dyDescent="0.2">
      <c r="A30" s="151"/>
      <c r="B30" s="152"/>
      <c r="C30" s="152"/>
      <c r="D30" s="151"/>
      <c r="E30" s="156"/>
      <c r="F30" s="132"/>
      <c r="G30" s="134"/>
      <c r="H30" s="132"/>
      <c r="I30" s="134"/>
      <c r="J30" s="132"/>
      <c r="K30" s="132"/>
      <c r="L30" s="132"/>
      <c r="M30" s="134"/>
      <c r="N30" s="134"/>
    </row>
    <row r="31" spans="1:14" s="135" customFormat="1" x14ac:dyDescent="0.2">
      <c r="A31" s="151"/>
      <c r="B31" s="152"/>
      <c r="C31" s="152"/>
      <c r="D31" s="151"/>
      <c r="E31" s="156"/>
      <c r="F31" s="132"/>
      <c r="G31" s="134"/>
      <c r="H31" s="132"/>
      <c r="I31" s="134"/>
      <c r="J31" s="132"/>
      <c r="K31" s="132"/>
      <c r="L31" s="132"/>
      <c r="M31" s="134"/>
      <c r="N31" s="134"/>
    </row>
    <row r="32" spans="1:14" s="135" customFormat="1" x14ac:dyDescent="0.2">
      <c r="A32" s="151"/>
      <c r="B32" s="152"/>
      <c r="C32" s="152"/>
      <c r="D32" s="151"/>
      <c r="E32" s="156"/>
      <c r="F32" s="132"/>
      <c r="G32" s="134"/>
      <c r="H32" s="132"/>
      <c r="I32" s="134"/>
      <c r="J32" s="132"/>
      <c r="K32" s="132"/>
      <c r="L32" s="132"/>
      <c r="M32" s="134"/>
      <c r="N32" s="134"/>
    </row>
    <row r="33" spans="1:14" s="135" customFormat="1" x14ac:dyDescent="0.2">
      <c r="A33" s="151"/>
      <c r="B33" s="152"/>
      <c r="C33" s="152"/>
      <c r="D33" s="151"/>
      <c r="E33" s="156"/>
      <c r="F33" s="132"/>
      <c r="G33" s="134"/>
      <c r="H33" s="132"/>
      <c r="I33" s="134"/>
      <c r="J33" s="132"/>
      <c r="K33" s="132"/>
      <c r="L33" s="132"/>
      <c r="M33" s="134"/>
      <c r="N33" s="134"/>
    </row>
    <row r="34" spans="1:14" s="135" customFormat="1" x14ac:dyDescent="0.2">
      <c r="A34" s="151"/>
      <c r="B34" s="152"/>
      <c r="C34" s="152"/>
      <c r="D34" s="151"/>
      <c r="E34" s="156"/>
      <c r="F34" s="132"/>
      <c r="G34" s="134"/>
      <c r="H34" s="132"/>
      <c r="I34" s="134"/>
      <c r="J34" s="132"/>
      <c r="K34" s="132"/>
      <c r="L34" s="132"/>
      <c r="M34" s="134"/>
      <c r="N34" s="134"/>
    </row>
    <row r="35" spans="1:14" s="135" customFormat="1" x14ac:dyDescent="0.2">
      <c r="A35" s="151"/>
      <c r="B35" s="152"/>
      <c r="C35" s="152"/>
      <c r="D35" s="151"/>
      <c r="E35" s="156"/>
      <c r="F35" s="132"/>
      <c r="G35" s="134"/>
      <c r="H35" s="132"/>
      <c r="I35" s="134"/>
      <c r="J35" s="132"/>
      <c r="K35" s="132"/>
      <c r="L35" s="132"/>
      <c r="M35" s="134"/>
      <c r="N35" s="134"/>
    </row>
    <row r="36" spans="1:14" s="135" customFormat="1" x14ac:dyDescent="0.2">
      <c r="A36" s="151"/>
      <c r="B36" s="152"/>
      <c r="C36" s="152"/>
      <c r="D36" s="151"/>
      <c r="E36" s="156"/>
      <c r="F36" s="132"/>
      <c r="G36" s="134"/>
      <c r="H36" s="132"/>
      <c r="I36" s="134"/>
      <c r="J36" s="132"/>
      <c r="K36" s="132"/>
      <c r="L36" s="132"/>
      <c r="M36" s="134"/>
      <c r="N36" s="134"/>
    </row>
    <row r="37" spans="1:14" s="135" customFormat="1" x14ac:dyDescent="0.2">
      <c r="A37" s="151"/>
      <c r="B37" s="152"/>
      <c r="C37" s="152"/>
      <c r="D37" s="151"/>
      <c r="E37" s="156"/>
      <c r="F37" s="132"/>
      <c r="G37" s="134"/>
      <c r="H37" s="132"/>
      <c r="I37" s="134"/>
      <c r="J37" s="132"/>
      <c r="K37" s="132"/>
      <c r="L37" s="132"/>
      <c r="M37" s="134"/>
      <c r="N37" s="134"/>
    </row>
    <row r="38" spans="1:14" s="135" customFormat="1" x14ac:dyDescent="0.2">
      <c r="A38" s="151"/>
      <c r="B38" s="152"/>
      <c r="C38" s="152"/>
      <c r="D38" s="151"/>
      <c r="E38" s="156"/>
      <c r="F38" s="132"/>
      <c r="G38" s="134"/>
      <c r="H38" s="132"/>
      <c r="I38" s="134"/>
      <c r="J38" s="132"/>
      <c r="K38" s="132"/>
      <c r="L38" s="132"/>
      <c r="M38" s="134"/>
      <c r="N38" s="134"/>
    </row>
    <row r="39" spans="1:14" s="135" customFormat="1" x14ac:dyDescent="0.2">
      <c r="A39" s="151"/>
      <c r="B39" s="152"/>
      <c r="C39" s="152"/>
      <c r="D39" s="151"/>
      <c r="E39" s="156"/>
      <c r="F39" s="132"/>
      <c r="G39" s="134"/>
      <c r="H39" s="132"/>
      <c r="I39" s="134"/>
      <c r="J39" s="132"/>
      <c r="K39" s="132"/>
      <c r="L39" s="132"/>
      <c r="M39" s="134"/>
      <c r="N39" s="134"/>
    </row>
    <row r="40" spans="1:14" s="135" customFormat="1" x14ac:dyDescent="0.2">
      <c r="A40" s="151"/>
      <c r="B40" s="152"/>
      <c r="C40" s="152"/>
      <c r="D40" s="151"/>
      <c r="E40" s="156"/>
      <c r="F40" s="132"/>
      <c r="G40" s="134"/>
      <c r="H40" s="132"/>
      <c r="I40" s="134"/>
      <c r="J40" s="132"/>
      <c r="K40" s="132"/>
      <c r="L40" s="132"/>
      <c r="M40" s="134"/>
      <c r="N40" s="134"/>
    </row>
    <row r="41" spans="1:14" s="135" customFormat="1" x14ac:dyDescent="0.2">
      <c r="A41" s="151"/>
      <c r="B41" s="152"/>
      <c r="C41" s="152"/>
      <c r="D41" s="151"/>
      <c r="E41" s="156"/>
      <c r="F41" s="132"/>
      <c r="G41" s="134"/>
      <c r="H41" s="132"/>
      <c r="I41" s="134"/>
      <c r="J41" s="132"/>
      <c r="K41" s="132"/>
      <c r="L41" s="132"/>
      <c r="M41" s="134"/>
      <c r="N41" s="134"/>
    </row>
    <row r="42" spans="1:14" s="135" customFormat="1" x14ac:dyDescent="0.2">
      <c r="A42" s="151"/>
      <c r="B42" s="152"/>
      <c r="C42" s="152"/>
      <c r="D42" s="151"/>
      <c r="E42" s="156"/>
      <c r="F42" s="132"/>
      <c r="G42" s="134"/>
      <c r="H42" s="132"/>
      <c r="I42" s="134"/>
      <c r="J42" s="132"/>
      <c r="K42" s="132"/>
      <c r="L42" s="132"/>
      <c r="M42" s="134"/>
      <c r="N42" s="134"/>
    </row>
    <row r="43" spans="1:14" s="135" customFormat="1" x14ac:dyDescent="0.2">
      <c r="A43" s="151"/>
      <c r="B43" s="152"/>
      <c r="C43" s="152"/>
      <c r="D43" s="151"/>
      <c r="E43" s="156"/>
      <c r="F43" s="132"/>
      <c r="G43" s="134"/>
      <c r="H43" s="132"/>
      <c r="I43" s="134"/>
      <c r="J43" s="132"/>
      <c r="K43" s="132"/>
      <c r="L43" s="132"/>
      <c r="M43" s="134"/>
      <c r="N43" s="134"/>
    </row>
    <row r="44" spans="1:14" s="135" customFormat="1" x14ac:dyDescent="0.2">
      <c r="A44" s="151"/>
      <c r="B44" s="152"/>
      <c r="C44" s="152"/>
      <c r="D44" s="151"/>
      <c r="E44" s="156"/>
      <c r="F44" s="132"/>
      <c r="G44" s="134"/>
      <c r="H44" s="132"/>
      <c r="I44" s="134"/>
      <c r="J44" s="132"/>
      <c r="K44" s="132"/>
      <c r="L44" s="132"/>
      <c r="M44" s="134"/>
      <c r="N44" s="134"/>
    </row>
    <row r="45" spans="1:14" s="135" customFormat="1" x14ac:dyDescent="0.2">
      <c r="A45" s="151"/>
      <c r="B45" s="152"/>
      <c r="C45" s="152"/>
      <c r="D45" s="151"/>
      <c r="E45" s="156"/>
      <c r="F45" s="132"/>
      <c r="G45" s="134"/>
      <c r="H45" s="132"/>
      <c r="I45" s="134"/>
      <c r="J45" s="132"/>
      <c r="K45" s="132"/>
      <c r="L45" s="132"/>
      <c r="M45" s="134"/>
      <c r="N45" s="134"/>
    </row>
    <row r="46" spans="1:14" s="135" customFormat="1" x14ac:dyDescent="0.2">
      <c r="A46" s="151"/>
      <c r="B46" s="152"/>
      <c r="C46" s="152"/>
      <c r="D46" s="151"/>
      <c r="E46" s="156"/>
      <c r="F46" s="132"/>
      <c r="G46" s="134"/>
      <c r="H46" s="132"/>
      <c r="I46" s="134"/>
      <c r="J46" s="132"/>
      <c r="K46" s="132"/>
      <c r="L46" s="132"/>
      <c r="M46" s="134"/>
      <c r="N46" s="134"/>
    </row>
    <row r="47" spans="1:14" s="135" customFormat="1" x14ac:dyDescent="0.2">
      <c r="A47" s="151"/>
      <c r="B47" s="152"/>
      <c r="C47" s="152"/>
      <c r="D47" s="151"/>
      <c r="E47" s="156"/>
      <c r="F47" s="132"/>
      <c r="G47" s="134"/>
      <c r="H47" s="132"/>
      <c r="I47" s="134"/>
      <c r="J47" s="132"/>
      <c r="K47" s="132"/>
      <c r="L47" s="132"/>
      <c r="M47" s="134"/>
      <c r="N47" s="134"/>
    </row>
    <row r="48" spans="1:14" s="135" customFormat="1" x14ac:dyDescent="0.2">
      <c r="A48" s="151"/>
      <c r="B48" s="152"/>
      <c r="C48" s="152"/>
      <c r="D48" s="151"/>
      <c r="E48" s="156"/>
      <c r="F48" s="132"/>
      <c r="G48" s="134"/>
      <c r="H48" s="132"/>
      <c r="I48" s="134"/>
      <c r="J48" s="132"/>
      <c r="K48" s="132"/>
      <c r="L48" s="132"/>
      <c r="M48" s="134"/>
      <c r="N48" s="134"/>
    </row>
    <row r="49" spans="1:14" s="135" customFormat="1" x14ac:dyDescent="0.2">
      <c r="A49" s="151"/>
      <c r="B49" s="152"/>
      <c r="C49" s="152"/>
      <c r="D49" s="151"/>
      <c r="E49" s="156"/>
      <c r="F49" s="132"/>
      <c r="G49" s="134"/>
      <c r="H49" s="132"/>
      <c r="I49" s="134"/>
      <c r="J49" s="132"/>
      <c r="K49" s="132"/>
      <c r="L49" s="132"/>
      <c r="M49" s="134"/>
      <c r="N49" s="134"/>
    </row>
    <row r="50" spans="1:14" s="135" customFormat="1" x14ac:dyDescent="0.2">
      <c r="A50" s="151"/>
      <c r="B50" s="152"/>
      <c r="C50" s="152"/>
      <c r="D50" s="151"/>
      <c r="E50" s="156"/>
      <c r="F50" s="132"/>
      <c r="G50" s="134"/>
      <c r="H50" s="132"/>
      <c r="I50" s="134"/>
      <c r="J50" s="132"/>
      <c r="K50" s="132"/>
      <c r="L50" s="132"/>
      <c r="M50" s="134"/>
      <c r="N50" s="134"/>
    </row>
    <row r="51" spans="1:14" s="135" customFormat="1" x14ac:dyDescent="0.2">
      <c r="A51" s="151"/>
      <c r="B51" s="152"/>
      <c r="C51" s="152"/>
      <c r="D51" s="151"/>
      <c r="E51" s="156"/>
      <c r="F51" s="132"/>
      <c r="G51" s="134"/>
      <c r="H51" s="132"/>
      <c r="I51" s="134"/>
      <c r="J51" s="132"/>
      <c r="K51" s="132"/>
      <c r="L51" s="132"/>
      <c r="M51" s="134"/>
      <c r="N51" s="134"/>
    </row>
    <row r="52" spans="1:14" s="135" customFormat="1" x14ac:dyDescent="0.2">
      <c r="A52" s="151"/>
      <c r="B52" s="152"/>
      <c r="C52" s="152"/>
      <c r="D52" s="151"/>
      <c r="E52" s="156"/>
      <c r="F52" s="132"/>
      <c r="G52" s="134"/>
      <c r="H52" s="132"/>
      <c r="I52" s="134"/>
      <c r="J52" s="132"/>
      <c r="K52" s="132"/>
      <c r="L52" s="132"/>
      <c r="M52" s="134"/>
      <c r="N52" s="134"/>
    </row>
    <row r="53" spans="1:14" s="135" customFormat="1" x14ac:dyDescent="0.2">
      <c r="A53" s="151"/>
      <c r="B53" s="152"/>
      <c r="C53" s="152"/>
      <c r="D53" s="151"/>
      <c r="E53" s="156"/>
      <c r="F53" s="132"/>
      <c r="G53" s="134"/>
      <c r="H53" s="132"/>
      <c r="I53" s="134"/>
      <c r="J53" s="132"/>
      <c r="K53" s="132"/>
      <c r="L53" s="132"/>
      <c r="M53" s="134"/>
      <c r="N53" s="134"/>
    </row>
    <row r="54" spans="1:14" s="135" customFormat="1" x14ac:dyDescent="0.2">
      <c r="A54" s="151"/>
      <c r="B54" s="152"/>
      <c r="C54" s="152"/>
      <c r="D54" s="151"/>
      <c r="E54" s="156"/>
      <c r="F54" s="132"/>
      <c r="G54" s="134"/>
      <c r="H54" s="132"/>
      <c r="I54" s="134"/>
      <c r="J54" s="132"/>
      <c r="K54" s="132"/>
      <c r="L54" s="132"/>
      <c r="M54" s="134"/>
      <c r="N54" s="134"/>
    </row>
    <row r="55" spans="1:14" s="135" customFormat="1" x14ac:dyDescent="0.2">
      <c r="A55" s="151"/>
      <c r="B55" s="152"/>
      <c r="C55" s="152"/>
      <c r="D55" s="151"/>
      <c r="E55" s="156"/>
      <c r="F55" s="132"/>
      <c r="G55" s="134"/>
      <c r="H55" s="132"/>
      <c r="I55" s="134"/>
      <c r="J55" s="132"/>
      <c r="K55" s="132"/>
      <c r="L55" s="132"/>
      <c r="M55" s="134"/>
      <c r="N55" s="134"/>
    </row>
    <row r="56" spans="1:14" s="135" customFormat="1" x14ac:dyDescent="0.2">
      <c r="A56" s="151"/>
      <c r="B56" s="152"/>
      <c r="C56" s="152"/>
      <c r="D56" s="151"/>
      <c r="E56" s="156"/>
      <c r="F56" s="132"/>
      <c r="G56" s="134"/>
      <c r="H56" s="132"/>
      <c r="I56" s="134"/>
      <c r="J56" s="132"/>
      <c r="K56" s="132"/>
      <c r="L56" s="132"/>
      <c r="M56" s="134"/>
      <c r="N56" s="134"/>
    </row>
    <row r="57" spans="1:14" s="135" customFormat="1" x14ac:dyDescent="0.2">
      <c r="A57" s="151"/>
      <c r="B57" s="152"/>
      <c r="C57" s="152"/>
      <c r="D57" s="151"/>
      <c r="E57" s="156"/>
      <c r="F57" s="132"/>
      <c r="G57" s="134"/>
      <c r="H57" s="132"/>
      <c r="I57" s="134"/>
      <c r="J57" s="132"/>
      <c r="K57" s="132"/>
      <c r="L57" s="132"/>
      <c r="M57" s="134"/>
      <c r="N57" s="134"/>
    </row>
    <row r="58" spans="1:14" s="135" customFormat="1" x14ac:dyDescent="0.2">
      <c r="A58" s="151"/>
      <c r="B58" s="152"/>
      <c r="C58" s="152"/>
      <c r="D58" s="151"/>
      <c r="E58" s="156"/>
      <c r="F58" s="132"/>
      <c r="G58" s="134"/>
      <c r="H58" s="132"/>
      <c r="I58" s="134"/>
      <c r="J58" s="132"/>
      <c r="K58" s="132"/>
      <c r="L58" s="132"/>
      <c r="M58" s="134"/>
      <c r="N58" s="134"/>
    </row>
    <row r="59" spans="1:14" s="135" customFormat="1" x14ac:dyDescent="0.2">
      <c r="A59" s="151"/>
      <c r="B59" s="152"/>
      <c r="C59" s="152"/>
      <c r="D59" s="151"/>
      <c r="E59" s="156"/>
      <c r="F59" s="132"/>
      <c r="G59" s="134"/>
      <c r="H59" s="132"/>
      <c r="I59" s="134"/>
      <c r="J59" s="132"/>
      <c r="K59" s="132"/>
      <c r="L59" s="132"/>
      <c r="M59" s="134"/>
      <c r="N59" s="134"/>
    </row>
    <row r="60" spans="1:14" s="135" customFormat="1" x14ac:dyDescent="0.2">
      <c r="A60" s="151"/>
      <c r="B60" s="152"/>
      <c r="C60" s="152"/>
      <c r="D60" s="151"/>
      <c r="E60" s="156"/>
      <c r="F60" s="132"/>
      <c r="G60" s="134"/>
      <c r="H60" s="132"/>
      <c r="I60" s="134"/>
      <c r="J60" s="132"/>
      <c r="K60" s="132"/>
      <c r="L60" s="132"/>
      <c r="M60" s="134"/>
      <c r="N60" s="134"/>
    </row>
    <row r="61" spans="1:14" s="135" customFormat="1" x14ac:dyDescent="0.2">
      <c r="A61" s="151"/>
      <c r="B61" s="152"/>
      <c r="C61" s="152"/>
      <c r="D61" s="151"/>
      <c r="E61" s="156"/>
      <c r="F61" s="132"/>
      <c r="G61" s="134"/>
      <c r="H61" s="132"/>
      <c r="I61" s="134"/>
      <c r="J61" s="132"/>
      <c r="K61" s="132"/>
      <c r="L61" s="132"/>
      <c r="M61" s="134"/>
      <c r="N61" s="134"/>
    </row>
    <row r="62" spans="1:14" s="135" customFormat="1" x14ac:dyDescent="0.2">
      <c r="A62" s="151"/>
      <c r="B62" s="152"/>
      <c r="C62" s="152"/>
      <c r="D62" s="151"/>
      <c r="E62" s="156"/>
      <c r="F62" s="132"/>
      <c r="G62" s="134"/>
      <c r="H62" s="132"/>
      <c r="I62" s="134"/>
      <c r="J62" s="132"/>
      <c r="K62" s="132"/>
      <c r="L62" s="132"/>
      <c r="M62" s="134"/>
      <c r="N62" s="134"/>
    </row>
    <row r="63" spans="1:14" s="135" customFormat="1" x14ac:dyDescent="0.2">
      <c r="A63" s="151"/>
      <c r="B63" s="152"/>
      <c r="C63" s="152"/>
      <c r="D63" s="151"/>
      <c r="E63" s="156"/>
      <c r="F63" s="132"/>
      <c r="G63" s="134"/>
      <c r="H63" s="132"/>
      <c r="I63" s="134"/>
      <c r="J63" s="132"/>
      <c r="K63" s="132"/>
      <c r="L63" s="132"/>
      <c r="M63" s="134"/>
      <c r="N63" s="134"/>
    </row>
    <row r="64" spans="1:14" s="135" customFormat="1" x14ac:dyDescent="0.2">
      <c r="A64" s="151"/>
      <c r="B64" s="152"/>
      <c r="C64" s="152"/>
      <c r="D64" s="151"/>
      <c r="E64" s="156"/>
      <c r="F64" s="132"/>
      <c r="G64" s="134"/>
      <c r="H64" s="132"/>
      <c r="I64" s="134"/>
      <c r="J64" s="132"/>
      <c r="K64" s="132"/>
      <c r="L64" s="132"/>
      <c r="M64" s="134"/>
      <c r="N64" s="134"/>
    </row>
    <row r="65" spans="1:14" s="135" customFormat="1" x14ac:dyDescent="0.2">
      <c r="A65" s="151"/>
      <c r="B65" s="152"/>
      <c r="C65" s="152"/>
      <c r="D65" s="151"/>
      <c r="E65" s="156"/>
      <c r="F65" s="132"/>
      <c r="G65" s="134"/>
      <c r="H65" s="132"/>
      <c r="I65" s="134"/>
      <c r="J65" s="132"/>
      <c r="K65" s="132"/>
      <c r="L65" s="132"/>
      <c r="M65" s="134"/>
      <c r="N65" s="134"/>
    </row>
    <row r="66" spans="1:14" s="135" customFormat="1" x14ac:dyDescent="0.2">
      <c r="A66" s="151"/>
      <c r="B66" s="152"/>
      <c r="C66" s="152"/>
      <c r="D66" s="151"/>
      <c r="E66" s="156"/>
      <c r="F66" s="132"/>
      <c r="G66" s="134"/>
      <c r="H66" s="132"/>
      <c r="I66" s="134"/>
      <c r="J66" s="132"/>
      <c r="K66" s="132"/>
      <c r="L66" s="132"/>
      <c r="M66" s="134"/>
      <c r="N66" s="134"/>
    </row>
    <row r="67" spans="1:14" s="135" customFormat="1" x14ac:dyDescent="0.2">
      <c r="A67" s="151"/>
      <c r="B67" s="152"/>
      <c r="C67" s="152"/>
      <c r="D67" s="151"/>
      <c r="E67" s="156"/>
      <c r="F67" s="132"/>
      <c r="G67" s="134"/>
      <c r="H67" s="132"/>
      <c r="I67" s="134"/>
      <c r="J67" s="132"/>
      <c r="K67" s="132"/>
      <c r="L67" s="132"/>
      <c r="M67" s="134"/>
      <c r="N67" s="134"/>
    </row>
    <row r="68" spans="1:14" s="135" customFormat="1" x14ac:dyDescent="0.2">
      <c r="A68" s="151"/>
      <c r="B68" s="152"/>
      <c r="C68" s="152"/>
      <c r="D68" s="151"/>
      <c r="E68" s="156"/>
      <c r="F68" s="132"/>
      <c r="G68" s="134"/>
      <c r="H68" s="132"/>
      <c r="I68" s="134"/>
      <c r="J68" s="132"/>
      <c r="K68" s="132"/>
      <c r="L68" s="132"/>
      <c r="M68" s="134"/>
      <c r="N68" s="134"/>
    </row>
    <row r="69" spans="1:14" s="135" customFormat="1" x14ac:dyDescent="0.2">
      <c r="A69" s="151"/>
      <c r="B69" s="152"/>
      <c r="C69" s="152"/>
      <c r="D69" s="151"/>
      <c r="E69" s="156"/>
      <c r="F69" s="132"/>
      <c r="G69" s="134"/>
      <c r="H69" s="132"/>
      <c r="I69" s="134"/>
      <c r="J69" s="132"/>
      <c r="K69" s="132"/>
      <c r="L69" s="132"/>
      <c r="M69" s="134"/>
      <c r="N69" s="134"/>
    </row>
    <row r="70" spans="1:14" s="135" customFormat="1" x14ac:dyDescent="0.2">
      <c r="A70" s="151"/>
      <c r="B70" s="152"/>
      <c r="C70" s="152"/>
      <c r="D70" s="151"/>
      <c r="E70" s="156"/>
      <c r="F70" s="132"/>
      <c r="G70" s="134"/>
      <c r="H70" s="132"/>
      <c r="I70" s="134"/>
      <c r="J70" s="132"/>
      <c r="K70" s="132"/>
      <c r="L70" s="132"/>
      <c r="M70" s="134"/>
      <c r="N70" s="134"/>
    </row>
    <row r="71" spans="1:14" s="135" customFormat="1" x14ac:dyDescent="0.2">
      <c r="A71" s="151"/>
      <c r="B71" s="152"/>
      <c r="C71" s="152"/>
      <c r="D71" s="151"/>
      <c r="E71" s="156"/>
      <c r="F71" s="132"/>
      <c r="G71" s="134"/>
      <c r="H71" s="132"/>
      <c r="I71" s="134"/>
      <c r="J71" s="132"/>
      <c r="K71" s="132"/>
      <c r="L71" s="132"/>
      <c r="M71" s="134"/>
      <c r="N71" s="134"/>
    </row>
    <row r="72" spans="1:14" s="135" customFormat="1" x14ac:dyDescent="0.2">
      <c r="A72" s="151"/>
      <c r="B72" s="152"/>
      <c r="C72" s="152"/>
      <c r="D72" s="151"/>
      <c r="E72" s="156"/>
      <c r="F72" s="132"/>
      <c r="G72" s="134"/>
      <c r="H72" s="132"/>
      <c r="I72" s="134"/>
      <c r="J72" s="132"/>
      <c r="K72" s="132"/>
      <c r="L72" s="132"/>
      <c r="M72" s="134"/>
      <c r="N72" s="134"/>
    </row>
    <row r="73" spans="1:14" s="135" customFormat="1" x14ac:dyDescent="0.2">
      <c r="A73" s="151"/>
      <c r="B73" s="152"/>
      <c r="C73" s="152"/>
      <c r="D73" s="151"/>
      <c r="E73" s="156"/>
      <c r="F73" s="132"/>
      <c r="G73" s="134"/>
      <c r="H73" s="132"/>
      <c r="I73" s="134"/>
      <c r="J73" s="132"/>
      <c r="K73" s="132"/>
      <c r="L73" s="132"/>
      <c r="M73" s="134"/>
      <c r="N73" s="134"/>
    </row>
    <row r="74" spans="1:14" s="135" customFormat="1" x14ac:dyDescent="0.2">
      <c r="A74" s="151"/>
      <c r="B74" s="152"/>
      <c r="C74" s="152"/>
      <c r="D74" s="151"/>
      <c r="E74" s="156"/>
      <c r="F74" s="132"/>
      <c r="G74" s="134"/>
      <c r="H74" s="132"/>
      <c r="I74" s="134"/>
      <c r="J74" s="132"/>
      <c r="K74" s="132"/>
      <c r="L74" s="132"/>
      <c r="M74" s="134"/>
      <c r="N74" s="134"/>
    </row>
    <row r="75" spans="1:14" s="135" customFormat="1" x14ac:dyDescent="0.2">
      <c r="A75" s="151"/>
      <c r="B75" s="152"/>
      <c r="C75" s="152"/>
      <c r="D75" s="151"/>
      <c r="E75" s="156"/>
      <c r="F75" s="132"/>
      <c r="G75" s="134"/>
      <c r="H75" s="132"/>
      <c r="I75" s="134"/>
      <c r="J75" s="132"/>
      <c r="K75" s="132"/>
      <c r="L75" s="132"/>
      <c r="M75" s="134"/>
      <c r="N75" s="134"/>
    </row>
    <row r="76" spans="1:14" s="135" customFormat="1" x14ac:dyDescent="0.2">
      <c r="A76" s="151"/>
      <c r="B76" s="152"/>
      <c r="C76" s="152"/>
      <c r="D76" s="151"/>
      <c r="E76" s="156"/>
      <c r="F76" s="132"/>
      <c r="G76" s="134"/>
      <c r="H76" s="132"/>
      <c r="I76" s="134"/>
      <c r="J76" s="132"/>
      <c r="K76" s="132"/>
      <c r="L76" s="132"/>
      <c r="M76" s="134"/>
      <c r="N76" s="134"/>
    </row>
    <row r="77" spans="1:14" s="135" customFormat="1" x14ac:dyDescent="0.2">
      <c r="A77" s="151"/>
      <c r="B77" s="152"/>
      <c r="C77" s="152"/>
      <c r="D77" s="151"/>
      <c r="E77" s="156"/>
      <c r="F77" s="132"/>
      <c r="G77" s="134"/>
      <c r="H77" s="132"/>
      <c r="I77" s="134"/>
      <c r="J77" s="132"/>
      <c r="K77" s="132"/>
      <c r="L77" s="132"/>
      <c r="M77" s="134"/>
      <c r="N77" s="134"/>
    </row>
    <row r="78" spans="1:14" s="135" customFormat="1" x14ac:dyDescent="0.2">
      <c r="A78" s="151"/>
      <c r="B78" s="152"/>
      <c r="C78" s="152"/>
      <c r="D78" s="151"/>
      <c r="E78" s="156"/>
      <c r="F78" s="132"/>
      <c r="G78" s="134"/>
      <c r="H78" s="132"/>
      <c r="I78" s="134"/>
      <c r="J78" s="132"/>
      <c r="K78" s="132"/>
      <c r="L78" s="132"/>
      <c r="M78" s="134"/>
      <c r="N78" s="134"/>
    </row>
    <row r="79" spans="1:14" s="135" customFormat="1" x14ac:dyDescent="0.2">
      <c r="A79" s="151"/>
      <c r="B79" s="152"/>
      <c r="C79" s="152"/>
      <c r="D79" s="151"/>
      <c r="E79" s="156"/>
      <c r="F79" s="132"/>
      <c r="G79" s="134"/>
      <c r="H79" s="132"/>
      <c r="I79" s="134"/>
      <c r="J79" s="132"/>
      <c r="K79" s="132"/>
      <c r="L79" s="132"/>
      <c r="M79" s="134"/>
      <c r="N79" s="134"/>
    </row>
    <row r="80" spans="1:14" s="135" customFormat="1" x14ac:dyDescent="0.2">
      <c r="A80" s="151"/>
      <c r="B80" s="152"/>
      <c r="C80" s="152"/>
      <c r="D80" s="151"/>
      <c r="E80" s="156"/>
      <c r="F80" s="132"/>
      <c r="G80" s="134"/>
      <c r="H80" s="132"/>
      <c r="I80" s="134"/>
      <c r="J80" s="132"/>
      <c r="K80" s="132"/>
      <c r="L80" s="132"/>
      <c r="M80" s="134"/>
      <c r="N80" s="134"/>
    </row>
    <row r="81" spans="1:14" s="135" customFormat="1" x14ac:dyDescent="0.2">
      <c r="A81" s="151"/>
      <c r="B81" s="152"/>
      <c r="C81" s="152"/>
      <c r="D81" s="151"/>
      <c r="E81" s="156"/>
      <c r="F81" s="132"/>
      <c r="G81" s="134"/>
      <c r="H81" s="132"/>
      <c r="I81" s="134"/>
      <c r="J81" s="132"/>
      <c r="K81" s="132"/>
      <c r="L81" s="132"/>
      <c r="M81" s="134"/>
      <c r="N81" s="134"/>
    </row>
    <row r="82" spans="1:14" s="135" customFormat="1" x14ac:dyDescent="0.2">
      <c r="A82" s="151"/>
      <c r="B82" s="152"/>
      <c r="C82" s="152"/>
      <c r="D82" s="151"/>
      <c r="E82" s="156"/>
      <c r="F82" s="132"/>
      <c r="G82" s="134"/>
      <c r="H82" s="132"/>
      <c r="I82" s="134"/>
      <c r="J82" s="132"/>
      <c r="K82" s="132"/>
      <c r="L82" s="132"/>
      <c r="M82" s="134"/>
      <c r="N82" s="134"/>
    </row>
    <row r="83" spans="1:14" s="135" customFormat="1" x14ac:dyDescent="0.2">
      <c r="A83" s="151"/>
      <c r="B83" s="152"/>
      <c r="C83" s="152"/>
      <c r="D83" s="151"/>
      <c r="E83" s="156"/>
      <c r="F83" s="132"/>
      <c r="G83" s="134"/>
      <c r="H83" s="132"/>
      <c r="I83" s="134"/>
      <c r="J83" s="132"/>
      <c r="K83" s="132"/>
      <c r="L83" s="132"/>
      <c r="M83" s="134"/>
      <c r="N83" s="134"/>
    </row>
    <row r="84" spans="1:14" s="135" customFormat="1" x14ac:dyDescent="0.2">
      <c r="A84" s="151"/>
      <c r="B84" s="152"/>
      <c r="C84" s="152"/>
      <c r="D84" s="151"/>
      <c r="E84" s="156"/>
      <c r="F84" s="132"/>
      <c r="G84" s="134"/>
      <c r="H84" s="132"/>
      <c r="I84" s="134"/>
      <c r="J84" s="132"/>
      <c r="K84" s="132"/>
      <c r="L84" s="132"/>
      <c r="M84" s="134"/>
      <c r="N84" s="134"/>
    </row>
    <row r="85" spans="1:14" s="135" customFormat="1" x14ac:dyDescent="0.2">
      <c r="A85" s="151"/>
      <c r="B85" s="152"/>
      <c r="C85" s="152"/>
      <c r="D85" s="151"/>
      <c r="E85" s="156"/>
      <c r="F85" s="132"/>
      <c r="G85" s="134"/>
      <c r="H85" s="132"/>
      <c r="I85" s="134"/>
      <c r="J85" s="132"/>
      <c r="K85" s="132"/>
      <c r="L85" s="132"/>
      <c r="M85" s="134"/>
      <c r="N85" s="134"/>
    </row>
    <row r="86" spans="1:14" s="135" customFormat="1" x14ac:dyDescent="0.2">
      <c r="A86" s="151"/>
      <c r="B86" s="152"/>
      <c r="C86" s="152"/>
      <c r="D86" s="151"/>
      <c r="E86" s="156"/>
      <c r="F86" s="132"/>
      <c r="G86" s="134"/>
      <c r="H86" s="132"/>
      <c r="I86" s="134"/>
      <c r="J86" s="132"/>
      <c r="K86" s="132"/>
      <c r="L86" s="132"/>
      <c r="M86" s="134"/>
      <c r="N86" s="134"/>
    </row>
    <row r="87" spans="1:14" s="135" customFormat="1" x14ac:dyDescent="0.2">
      <c r="A87" s="151"/>
      <c r="B87" s="152"/>
      <c r="C87" s="152"/>
      <c r="D87" s="151"/>
      <c r="E87" s="156"/>
      <c r="F87" s="132"/>
      <c r="G87" s="134"/>
      <c r="H87" s="132"/>
      <c r="I87" s="134"/>
      <c r="J87" s="132"/>
      <c r="K87" s="132"/>
      <c r="L87" s="132"/>
      <c r="M87" s="134"/>
      <c r="N87" s="134"/>
    </row>
    <row r="88" spans="1:14" s="135" customFormat="1" x14ac:dyDescent="0.2">
      <c r="A88" s="151"/>
      <c r="B88" s="152"/>
      <c r="C88" s="152"/>
      <c r="D88" s="151"/>
      <c r="E88" s="156"/>
      <c r="F88" s="132"/>
      <c r="G88" s="134"/>
      <c r="H88" s="132"/>
      <c r="I88" s="134"/>
      <c r="J88" s="132"/>
      <c r="K88" s="132"/>
      <c r="L88" s="132"/>
      <c r="M88" s="134"/>
      <c r="N88" s="134"/>
    </row>
    <row r="89" spans="1:14" s="135" customFormat="1" x14ac:dyDescent="0.2">
      <c r="A89" s="151"/>
      <c r="B89" s="152"/>
      <c r="C89" s="152"/>
      <c r="D89" s="151"/>
      <c r="E89" s="156"/>
      <c r="F89" s="132"/>
      <c r="G89" s="134"/>
      <c r="H89" s="132"/>
      <c r="I89" s="134"/>
      <c r="J89" s="132"/>
      <c r="K89" s="132"/>
      <c r="L89" s="132"/>
      <c r="M89" s="134"/>
      <c r="N89" s="134"/>
    </row>
    <row r="90" spans="1:14" s="135" customFormat="1" x14ac:dyDescent="0.2">
      <c r="A90" s="151"/>
      <c r="B90" s="152"/>
      <c r="C90" s="152"/>
      <c r="D90" s="151"/>
      <c r="E90" s="156"/>
      <c r="F90" s="132"/>
      <c r="G90" s="134"/>
      <c r="H90" s="132"/>
      <c r="I90" s="134"/>
      <c r="J90" s="132"/>
      <c r="K90" s="132"/>
      <c r="L90" s="132"/>
      <c r="M90" s="134"/>
      <c r="N90" s="134"/>
    </row>
    <row r="91" spans="1:14" s="135" customFormat="1" x14ac:dyDescent="0.2">
      <c r="A91" s="151"/>
      <c r="B91" s="152"/>
      <c r="C91" s="152"/>
      <c r="D91" s="151"/>
      <c r="E91" s="156"/>
      <c r="F91" s="132"/>
      <c r="G91" s="134"/>
      <c r="H91" s="132"/>
      <c r="I91" s="134"/>
      <c r="J91" s="132"/>
      <c r="K91" s="132"/>
      <c r="L91" s="132"/>
      <c r="M91" s="134"/>
      <c r="N91" s="134"/>
    </row>
    <row r="92" spans="1:14" s="135" customFormat="1" x14ac:dyDescent="0.2">
      <c r="A92" s="151"/>
      <c r="B92" s="152"/>
      <c r="C92" s="152"/>
      <c r="D92" s="151"/>
      <c r="E92" s="156"/>
      <c r="F92" s="132"/>
      <c r="G92" s="134"/>
      <c r="H92" s="132"/>
      <c r="I92" s="134"/>
      <c r="J92" s="132"/>
      <c r="K92" s="132"/>
      <c r="L92" s="132"/>
      <c r="M92" s="134"/>
      <c r="N92" s="134"/>
    </row>
    <row r="93" spans="1:14" s="135" customFormat="1" x14ac:dyDescent="0.2">
      <c r="A93" s="151"/>
      <c r="B93" s="152"/>
      <c r="C93" s="152"/>
      <c r="D93" s="151"/>
      <c r="E93" s="156"/>
      <c r="F93" s="132"/>
      <c r="G93" s="134"/>
      <c r="H93" s="132"/>
      <c r="I93" s="134"/>
      <c r="J93" s="132"/>
      <c r="K93" s="132"/>
      <c r="L93" s="132"/>
      <c r="M93" s="134"/>
      <c r="N93" s="134"/>
    </row>
  </sheetData>
  <mergeCells count="15">
    <mergeCell ref="L5:L6"/>
    <mergeCell ref="M5:M6"/>
    <mergeCell ref="N5:N6"/>
    <mergeCell ref="A10:B10"/>
    <mergeCell ref="M1:N1"/>
    <mergeCell ref="A2:N2"/>
    <mergeCell ref="A3:N3"/>
    <mergeCell ref="A5:A6"/>
    <mergeCell ref="B5:B6"/>
    <mergeCell ref="D5:E5"/>
    <mergeCell ref="F5:G5"/>
    <mergeCell ref="H5:I5"/>
    <mergeCell ref="J5:J6"/>
    <mergeCell ref="K5:K6"/>
    <mergeCell ref="C5:C6"/>
  </mergeCells>
  <printOptions horizontalCentered="1"/>
  <pageMargins left="0.39370078740157483" right="0.39370078740157483" top="0.98425196850393704" bottom="0.39370078740157483" header="0" footer="0"/>
  <pageSetup paperSize="9" scale="70" fitToHeight="0" orientation="landscape" r:id="rId1"/>
  <ignoredErrors>
    <ignoredError sqref="D10:E10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AA32"/>
  <sheetViews>
    <sheetView view="pageBreakPreview" zoomScale="90" zoomScaleNormal="70" zoomScaleSheetLayoutView="90" workbookViewId="0">
      <pane xSplit="1" ySplit="7" topLeftCell="B8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D9" sqref="D9:H16"/>
    </sheetView>
  </sheetViews>
  <sheetFormatPr defaultRowHeight="12.75" x14ac:dyDescent="0.2"/>
  <cols>
    <col min="1" max="1" width="10.5703125" style="6" customWidth="1"/>
    <col min="2" max="2" width="7.140625" style="6" customWidth="1"/>
    <col min="3" max="3" width="20.42578125" style="158" customWidth="1"/>
    <col min="4" max="4" width="7.28515625" style="158" customWidth="1"/>
    <col min="5" max="5" width="8.5703125" style="159" customWidth="1"/>
    <col min="6" max="6" width="9.42578125" style="158" customWidth="1"/>
    <col min="7" max="7" width="13.28515625" style="160" customWidth="1"/>
    <col min="8" max="8" width="10.28515625" style="158" customWidth="1"/>
    <col min="9" max="9" width="5.85546875" style="159" customWidth="1"/>
    <col min="10" max="10" width="7.42578125" style="6" customWidth="1"/>
    <col min="11" max="11" width="7.28515625" style="6" customWidth="1"/>
    <col min="12" max="12" width="9.42578125" style="6" customWidth="1"/>
    <col min="13" max="13" width="13.28515625" style="6" customWidth="1"/>
    <col min="14" max="15" width="5.85546875" style="6" customWidth="1"/>
    <col min="16" max="18" width="9.5703125" style="6" customWidth="1"/>
    <col min="19" max="19" width="9.7109375" style="6" customWidth="1"/>
    <col min="20" max="20" width="10.5703125" style="6" customWidth="1"/>
    <col min="21" max="21" width="9.5703125" style="6" customWidth="1"/>
    <col min="22" max="22" width="21.42578125" style="6" customWidth="1"/>
    <col min="23" max="23" width="9.140625" style="6"/>
    <col min="24" max="24" width="29.42578125" style="6" customWidth="1"/>
    <col min="25" max="256" width="9.140625" style="6"/>
    <col min="257" max="257" width="10.5703125" style="6" customWidth="1"/>
    <col min="258" max="258" width="5.140625" style="6" customWidth="1"/>
    <col min="259" max="259" width="20.42578125" style="6" customWidth="1"/>
    <col min="260" max="260" width="7.28515625" style="6" customWidth="1"/>
    <col min="261" max="261" width="8.5703125" style="6" customWidth="1"/>
    <col min="262" max="262" width="9.42578125" style="6" customWidth="1"/>
    <col min="263" max="263" width="13.28515625" style="6" customWidth="1"/>
    <col min="264" max="265" width="5.85546875" style="6" customWidth="1"/>
    <col min="266" max="266" width="7.42578125" style="6" customWidth="1"/>
    <col min="267" max="267" width="7.28515625" style="6" customWidth="1"/>
    <col min="268" max="268" width="9.42578125" style="6" customWidth="1"/>
    <col min="269" max="269" width="13.28515625" style="6" customWidth="1"/>
    <col min="270" max="271" width="5.85546875" style="6" customWidth="1"/>
    <col min="272" max="274" width="9.5703125" style="6" customWidth="1"/>
    <col min="275" max="275" width="9.7109375" style="6" customWidth="1"/>
    <col min="276" max="276" width="10.5703125" style="6" customWidth="1"/>
    <col min="277" max="277" width="9.5703125" style="6" customWidth="1"/>
    <col min="278" max="512" width="9.140625" style="6"/>
    <col min="513" max="513" width="10.5703125" style="6" customWidth="1"/>
    <col min="514" max="514" width="5.140625" style="6" customWidth="1"/>
    <col min="515" max="515" width="20.42578125" style="6" customWidth="1"/>
    <col min="516" max="516" width="7.28515625" style="6" customWidth="1"/>
    <col min="517" max="517" width="8.5703125" style="6" customWidth="1"/>
    <col min="518" max="518" width="9.42578125" style="6" customWidth="1"/>
    <col min="519" max="519" width="13.28515625" style="6" customWidth="1"/>
    <col min="520" max="521" width="5.85546875" style="6" customWidth="1"/>
    <col min="522" max="522" width="7.42578125" style="6" customWidth="1"/>
    <col min="523" max="523" width="7.28515625" style="6" customWidth="1"/>
    <col min="524" max="524" width="9.42578125" style="6" customWidth="1"/>
    <col min="525" max="525" width="13.28515625" style="6" customWidth="1"/>
    <col min="526" max="527" width="5.85546875" style="6" customWidth="1"/>
    <col min="528" max="530" width="9.5703125" style="6" customWidth="1"/>
    <col min="531" max="531" width="9.7109375" style="6" customWidth="1"/>
    <col min="532" max="532" width="10.5703125" style="6" customWidth="1"/>
    <col min="533" max="533" width="9.5703125" style="6" customWidth="1"/>
    <col min="534" max="768" width="9.140625" style="6"/>
    <col min="769" max="769" width="10.5703125" style="6" customWidth="1"/>
    <col min="770" max="770" width="5.140625" style="6" customWidth="1"/>
    <col min="771" max="771" width="20.42578125" style="6" customWidth="1"/>
    <col min="772" max="772" width="7.28515625" style="6" customWidth="1"/>
    <col min="773" max="773" width="8.5703125" style="6" customWidth="1"/>
    <col min="774" max="774" width="9.42578125" style="6" customWidth="1"/>
    <col min="775" max="775" width="13.28515625" style="6" customWidth="1"/>
    <col min="776" max="777" width="5.85546875" style="6" customWidth="1"/>
    <col min="778" max="778" width="7.42578125" style="6" customWidth="1"/>
    <col min="779" max="779" width="7.28515625" style="6" customWidth="1"/>
    <col min="780" max="780" width="9.42578125" style="6" customWidth="1"/>
    <col min="781" max="781" width="13.28515625" style="6" customWidth="1"/>
    <col min="782" max="783" width="5.85546875" style="6" customWidth="1"/>
    <col min="784" max="786" width="9.5703125" style="6" customWidth="1"/>
    <col min="787" max="787" width="9.7109375" style="6" customWidth="1"/>
    <col min="788" max="788" width="10.5703125" style="6" customWidth="1"/>
    <col min="789" max="789" width="9.5703125" style="6" customWidth="1"/>
    <col min="790" max="1024" width="9.140625" style="6"/>
    <col min="1025" max="1025" width="10.5703125" style="6" customWidth="1"/>
    <col min="1026" max="1026" width="5.140625" style="6" customWidth="1"/>
    <col min="1027" max="1027" width="20.42578125" style="6" customWidth="1"/>
    <col min="1028" max="1028" width="7.28515625" style="6" customWidth="1"/>
    <col min="1029" max="1029" width="8.5703125" style="6" customWidth="1"/>
    <col min="1030" max="1030" width="9.42578125" style="6" customWidth="1"/>
    <col min="1031" max="1031" width="13.28515625" style="6" customWidth="1"/>
    <col min="1032" max="1033" width="5.85546875" style="6" customWidth="1"/>
    <col min="1034" max="1034" width="7.42578125" style="6" customWidth="1"/>
    <col min="1035" max="1035" width="7.28515625" style="6" customWidth="1"/>
    <col min="1036" max="1036" width="9.42578125" style="6" customWidth="1"/>
    <col min="1037" max="1037" width="13.28515625" style="6" customWidth="1"/>
    <col min="1038" max="1039" width="5.85546875" style="6" customWidth="1"/>
    <col min="1040" max="1042" width="9.5703125" style="6" customWidth="1"/>
    <col min="1043" max="1043" width="9.7109375" style="6" customWidth="1"/>
    <col min="1044" max="1044" width="10.5703125" style="6" customWidth="1"/>
    <col min="1045" max="1045" width="9.5703125" style="6" customWidth="1"/>
    <col min="1046" max="1280" width="9.140625" style="6"/>
    <col min="1281" max="1281" width="10.5703125" style="6" customWidth="1"/>
    <col min="1282" max="1282" width="5.140625" style="6" customWidth="1"/>
    <col min="1283" max="1283" width="20.42578125" style="6" customWidth="1"/>
    <col min="1284" max="1284" width="7.28515625" style="6" customWidth="1"/>
    <col min="1285" max="1285" width="8.5703125" style="6" customWidth="1"/>
    <col min="1286" max="1286" width="9.42578125" style="6" customWidth="1"/>
    <col min="1287" max="1287" width="13.28515625" style="6" customWidth="1"/>
    <col min="1288" max="1289" width="5.85546875" style="6" customWidth="1"/>
    <col min="1290" max="1290" width="7.42578125" style="6" customWidth="1"/>
    <col min="1291" max="1291" width="7.28515625" style="6" customWidth="1"/>
    <col min="1292" max="1292" width="9.42578125" style="6" customWidth="1"/>
    <col min="1293" max="1293" width="13.28515625" style="6" customWidth="1"/>
    <col min="1294" max="1295" width="5.85546875" style="6" customWidth="1"/>
    <col min="1296" max="1298" width="9.5703125" style="6" customWidth="1"/>
    <col min="1299" max="1299" width="9.7109375" style="6" customWidth="1"/>
    <col min="1300" max="1300" width="10.5703125" style="6" customWidth="1"/>
    <col min="1301" max="1301" width="9.5703125" style="6" customWidth="1"/>
    <col min="1302" max="1536" width="9.140625" style="6"/>
    <col min="1537" max="1537" width="10.5703125" style="6" customWidth="1"/>
    <col min="1538" max="1538" width="5.140625" style="6" customWidth="1"/>
    <col min="1539" max="1539" width="20.42578125" style="6" customWidth="1"/>
    <col min="1540" max="1540" width="7.28515625" style="6" customWidth="1"/>
    <col min="1541" max="1541" width="8.5703125" style="6" customWidth="1"/>
    <col min="1542" max="1542" width="9.42578125" style="6" customWidth="1"/>
    <col min="1543" max="1543" width="13.28515625" style="6" customWidth="1"/>
    <col min="1544" max="1545" width="5.85546875" style="6" customWidth="1"/>
    <col min="1546" max="1546" width="7.42578125" style="6" customWidth="1"/>
    <col min="1547" max="1547" width="7.28515625" style="6" customWidth="1"/>
    <col min="1548" max="1548" width="9.42578125" style="6" customWidth="1"/>
    <col min="1549" max="1549" width="13.28515625" style="6" customWidth="1"/>
    <col min="1550" max="1551" width="5.85546875" style="6" customWidth="1"/>
    <col min="1552" max="1554" width="9.5703125" style="6" customWidth="1"/>
    <col min="1555" max="1555" width="9.7109375" style="6" customWidth="1"/>
    <col min="1556" max="1556" width="10.5703125" style="6" customWidth="1"/>
    <col min="1557" max="1557" width="9.5703125" style="6" customWidth="1"/>
    <col min="1558" max="1792" width="9.140625" style="6"/>
    <col min="1793" max="1793" width="10.5703125" style="6" customWidth="1"/>
    <col min="1794" max="1794" width="5.140625" style="6" customWidth="1"/>
    <col min="1795" max="1795" width="20.42578125" style="6" customWidth="1"/>
    <col min="1796" max="1796" width="7.28515625" style="6" customWidth="1"/>
    <col min="1797" max="1797" width="8.5703125" style="6" customWidth="1"/>
    <col min="1798" max="1798" width="9.42578125" style="6" customWidth="1"/>
    <col min="1799" max="1799" width="13.28515625" style="6" customWidth="1"/>
    <col min="1800" max="1801" width="5.85546875" style="6" customWidth="1"/>
    <col min="1802" max="1802" width="7.42578125" style="6" customWidth="1"/>
    <col min="1803" max="1803" width="7.28515625" style="6" customWidth="1"/>
    <col min="1804" max="1804" width="9.42578125" style="6" customWidth="1"/>
    <col min="1805" max="1805" width="13.28515625" style="6" customWidth="1"/>
    <col min="1806" max="1807" width="5.85546875" style="6" customWidth="1"/>
    <col min="1808" max="1810" width="9.5703125" style="6" customWidth="1"/>
    <col min="1811" max="1811" width="9.7109375" style="6" customWidth="1"/>
    <col min="1812" max="1812" width="10.5703125" style="6" customWidth="1"/>
    <col min="1813" max="1813" width="9.5703125" style="6" customWidth="1"/>
    <col min="1814" max="2048" width="9.140625" style="6"/>
    <col min="2049" max="2049" width="10.5703125" style="6" customWidth="1"/>
    <col min="2050" max="2050" width="5.140625" style="6" customWidth="1"/>
    <col min="2051" max="2051" width="20.42578125" style="6" customWidth="1"/>
    <col min="2052" max="2052" width="7.28515625" style="6" customWidth="1"/>
    <col min="2053" max="2053" width="8.5703125" style="6" customWidth="1"/>
    <col min="2054" max="2054" width="9.42578125" style="6" customWidth="1"/>
    <col min="2055" max="2055" width="13.28515625" style="6" customWidth="1"/>
    <col min="2056" max="2057" width="5.85546875" style="6" customWidth="1"/>
    <col min="2058" max="2058" width="7.42578125" style="6" customWidth="1"/>
    <col min="2059" max="2059" width="7.28515625" style="6" customWidth="1"/>
    <col min="2060" max="2060" width="9.42578125" style="6" customWidth="1"/>
    <col min="2061" max="2061" width="13.28515625" style="6" customWidth="1"/>
    <col min="2062" max="2063" width="5.85546875" style="6" customWidth="1"/>
    <col min="2064" max="2066" width="9.5703125" style="6" customWidth="1"/>
    <col min="2067" max="2067" width="9.7109375" style="6" customWidth="1"/>
    <col min="2068" max="2068" width="10.5703125" style="6" customWidth="1"/>
    <col min="2069" max="2069" width="9.5703125" style="6" customWidth="1"/>
    <col min="2070" max="2304" width="9.140625" style="6"/>
    <col min="2305" max="2305" width="10.5703125" style="6" customWidth="1"/>
    <col min="2306" max="2306" width="5.140625" style="6" customWidth="1"/>
    <col min="2307" max="2307" width="20.42578125" style="6" customWidth="1"/>
    <col min="2308" max="2308" width="7.28515625" style="6" customWidth="1"/>
    <col min="2309" max="2309" width="8.5703125" style="6" customWidth="1"/>
    <col min="2310" max="2310" width="9.42578125" style="6" customWidth="1"/>
    <col min="2311" max="2311" width="13.28515625" style="6" customWidth="1"/>
    <col min="2312" max="2313" width="5.85546875" style="6" customWidth="1"/>
    <col min="2314" max="2314" width="7.42578125" style="6" customWidth="1"/>
    <col min="2315" max="2315" width="7.28515625" style="6" customWidth="1"/>
    <col min="2316" max="2316" width="9.42578125" style="6" customWidth="1"/>
    <col min="2317" max="2317" width="13.28515625" style="6" customWidth="1"/>
    <col min="2318" max="2319" width="5.85546875" style="6" customWidth="1"/>
    <col min="2320" max="2322" width="9.5703125" style="6" customWidth="1"/>
    <col min="2323" max="2323" width="9.7109375" style="6" customWidth="1"/>
    <col min="2324" max="2324" width="10.5703125" style="6" customWidth="1"/>
    <col min="2325" max="2325" width="9.5703125" style="6" customWidth="1"/>
    <col min="2326" max="2560" width="9.140625" style="6"/>
    <col min="2561" max="2561" width="10.5703125" style="6" customWidth="1"/>
    <col min="2562" max="2562" width="5.140625" style="6" customWidth="1"/>
    <col min="2563" max="2563" width="20.42578125" style="6" customWidth="1"/>
    <col min="2564" max="2564" width="7.28515625" style="6" customWidth="1"/>
    <col min="2565" max="2565" width="8.5703125" style="6" customWidth="1"/>
    <col min="2566" max="2566" width="9.42578125" style="6" customWidth="1"/>
    <col min="2567" max="2567" width="13.28515625" style="6" customWidth="1"/>
    <col min="2568" max="2569" width="5.85546875" style="6" customWidth="1"/>
    <col min="2570" max="2570" width="7.42578125" style="6" customWidth="1"/>
    <col min="2571" max="2571" width="7.28515625" style="6" customWidth="1"/>
    <col min="2572" max="2572" width="9.42578125" style="6" customWidth="1"/>
    <col min="2573" max="2573" width="13.28515625" style="6" customWidth="1"/>
    <col min="2574" max="2575" width="5.85546875" style="6" customWidth="1"/>
    <col min="2576" max="2578" width="9.5703125" style="6" customWidth="1"/>
    <col min="2579" max="2579" width="9.7109375" style="6" customWidth="1"/>
    <col min="2580" max="2580" width="10.5703125" style="6" customWidth="1"/>
    <col min="2581" max="2581" width="9.5703125" style="6" customWidth="1"/>
    <col min="2582" max="2816" width="9.140625" style="6"/>
    <col min="2817" max="2817" width="10.5703125" style="6" customWidth="1"/>
    <col min="2818" max="2818" width="5.140625" style="6" customWidth="1"/>
    <col min="2819" max="2819" width="20.42578125" style="6" customWidth="1"/>
    <col min="2820" max="2820" width="7.28515625" style="6" customWidth="1"/>
    <col min="2821" max="2821" width="8.5703125" style="6" customWidth="1"/>
    <col min="2822" max="2822" width="9.42578125" style="6" customWidth="1"/>
    <col min="2823" max="2823" width="13.28515625" style="6" customWidth="1"/>
    <col min="2824" max="2825" width="5.85546875" style="6" customWidth="1"/>
    <col min="2826" max="2826" width="7.42578125" style="6" customWidth="1"/>
    <col min="2827" max="2827" width="7.28515625" style="6" customWidth="1"/>
    <col min="2828" max="2828" width="9.42578125" style="6" customWidth="1"/>
    <col min="2829" max="2829" width="13.28515625" style="6" customWidth="1"/>
    <col min="2830" max="2831" width="5.85546875" style="6" customWidth="1"/>
    <col min="2832" max="2834" width="9.5703125" style="6" customWidth="1"/>
    <col min="2835" max="2835" width="9.7109375" style="6" customWidth="1"/>
    <col min="2836" max="2836" width="10.5703125" style="6" customWidth="1"/>
    <col min="2837" max="2837" width="9.5703125" style="6" customWidth="1"/>
    <col min="2838" max="3072" width="9.140625" style="6"/>
    <col min="3073" max="3073" width="10.5703125" style="6" customWidth="1"/>
    <col min="3074" max="3074" width="5.140625" style="6" customWidth="1"/>
    <col min="3075" max="3075" width="20.42578125" style="6" customWidth="1"/>
    <col min="3076" max="3076" width="7.28515625" style="6" customWidth="1"/>
    <col min="3077" max="3077" width="8.5703125" style="6" customWidth="1"/>
    <col min="3078" max="3078" width="9.42578125" style="6" customWidth="1"/>
    <col min="3079" max="3079" width="13.28515625" style="6" customWidth="1"/>
    <col min="3080" max="3081" width="5.85546875" style="6" customWidth="1"/>
    <col min="3082" max="3082" width="7.42578125" style="6" customWidth="1"/>
    <col min="3083" max="3083" width="7.28515625" style="6" customWidth="1"/>
    <col min="3084" max="3084" width="9.42578125" style="6" customWidth="1"/>
    <col min="3085" max="3085" width="13.28515625" style="6" customWidth="1"/>
    <col min="3086" max="3087" width="5.85546875" style="6" customWidth="1"/>
    <col min="3088" max="3090" width="9.5703125" style="6" customWidth="1"/>
    <col min="3091" max="3091" width="9.7109375" style="6" customWidth="1"/>
    <col min="3092" max="3092" width="10.5703125" style="6" customWidth="1"/>
    <col min="3093" max="3093" width="9.5703125" style="6" customWidth="1"/>
    <col min="3094" max="3328" width="9.140625" style="6"/>
    <col min="3329" max="3329" width="10.5703125" style="6" customWidth="1"/>
    <col min="3330" max="3330" width="5.140625" style="6" customWidth="1"/>
    <col min="3331" max="3331" width="20.42578125" style="6" customWidth="1"/>
    <col min="3332" max="3332" width="7.28515625" style="6" customWidth="1"/>
    <col min="3333" max="3333" width="8.5703125" style="6" customWidth="1"/>
    <col min="3334" max="3334" width="9.42578125" style="6" customWidth="1"/>
    <col min="3335" max="3335" width="13.28515625" style="6" customWidth="1"/>
    <col min="3336" max="3337" width="5.85546875" style="6" customWidth="1"/>
    <col min="3338" max="3338" width="7.42578125" style="6" customWidth="1"/>
    <col min="3339" max="3339" width="7.28515625" style="6" customWidth="1"/>
    <col min="3340" max="3340" width="9.42578125" style="6" customWidth="1"/>
    <col min="3341" max="3341" width="13.28515625" style="6" customWidth="1"/>
    <col min="3342" max="3343" width="5.85546875" style="6" customWidth="1"/>
    <col min="3344" max="3346" width="9.5703125" style="6" customWidth="1"/>
    <col min="3347" max="3347" width="9.7109375" style="6" customWidth="1"/>
    <col min="3348" max="3348" width="10.5703125" style="6" customWidth="1"/>
    <col min="3349" max="3349" width="9.5703125" style="6" customWidth="1"/>
    <col min="3350" max="3584" width="9.140625" style="6"/>
    <col min="3585" max="3585" width="10.5703125" style="6" customWidth="1"/>
    <col min="3586" max="3586" width="5.140625" style="6" customWidth="1"/>
    <col min="3587" max="3587" width="20.42578125" style="6" customWidth="1"/>
    <col min="3588" max="3588" width="7.28515625" style="6" customWidth="1"/>
    <col min="3589" max="3589" width="8.5703125" style="6" customWidth="1"/>
    <col min="3590" max="3590" width="9.42578125" style="6" customWidth="1"/>
    <col min="3591" max="3591" width="13.28515625" style="6" customWidth="1"/>
    <col min="3592" max="3593" width="5.85546875" style="6" customWidth="1"/>
    <col min="3594" max="3594" width="7.42578125" style="6" customWidth="1"/>
    <col min="3595" max="3595" width="7.28515625" style="6" customWidth="1"/>
    <col min="3596" max="3596" width="9.42578125" style="6" customWidth="1"/>
    <col min="3597" max="3597" width="13.28515625" style="6" customWidth="1"/>
    <col min="3598" max="3599" width="5.85546875" style="6" customWidth="1"/>
    <col min="3600" max="3602" width="9.5703125" style="6" customWidth="1"/>
    <col min="3603" max="3603" width="9.7109375" style="6" customWidth="1"/>
    <col min="3604" max="3604" width="10.5703125" style="6" customWidth="1"/>
    <col min="3605" max="3605" width="9.5703125" style="6" customWidth="1"/>
    <col min="3606" max="3840" width="9.140625" style="6"/>
    <col min="3841" max="3841" width="10.5703125" style="6" customWidth="1"/>
    <col min="3842" max="3842" width="5.140625" style="6" customWidth="1"/>
    <col min="3843" max="3843" width="20.42578125" style="6" customWidth="1"/>
    <col min="3844" max="3844" width="7.28515625" style="6" customWidth="1"/>
    <col min="3845" max="3845" width="8.5703125" style="6" customWidth="1"/>
    <col min="3846" max="3846" width="9.42578125" style="6" customWidth="1"/>
    <col min="3847" max="3847" width="13.28515625" style="6" customWidth="1"/>
    <col min="3848" max="3849" width="5.85546875" style="6" customWidth="1"/>
    <col min="3850" max="3850" width="7.42578125" style="6" customWidth="1"/>
    <col min="3851" max="3851" width="7.28515625" style="6" customWidth="1"/>
    <col min="3852" max="3852" width="9.42578125" style="6" customWidth="1"/>
    <col min="3853" max="3853" width="13.28515625" style="6" customWidth="1"/>
    <col min="3854" max="3855" width="5.85546875" style="6" customWidth="1"/>
    <col min="3856" max="3858" width="9.5703125" style="6" customWidth="1"/>
    <col min="3859" max="3859" width="9.7109375" style="6" customWidth="1"/>
    <col min="3860" max="3860" width="10.5703125" style="6" customWidth="1"/>
    <col min="3861" max="3861" width="9.5703125" style="6" customWidth="1"/>
    <col min="3862" max="4096" width="9.140625" style="6"/>
    <col min="4097" max="4097" width="10.5703125" style="6" customWidth="1"/>
    <col min="4098" max="4098" width="5.140625" style="6" customWidth="1"/>
    <col min="4099" max="4099" width="20.42578125" style="6" customWidth="1"/>
    <col min="4100" max="4100" width="7.28515625" style="6" customWidth="1"/>
    <col min="4101" max="4101" width="8.5703125" style="6" customWidth="1"/>
    <col min="4102" max="4102" width="9.42578125" style="6" customWidth="1"/>
    <col min="4103" max="4103" width="13.28515625" style="6" customWidth="1"/>
    <col min="4104" max="4105" width="5.85546875" style="6" customWidth="1"/>
    <col min="4106" max="4106" width="7.42578125" style="6" customWidth="1"/>
    <col min="4107" max="4107" width="7.28515625" style="6" customWidth="1"/>
    <col min="4108" max="4108" width="9.42578125" style="6" customWidth="1"/>
    <col min="4109" max="4109" width="13.28515625" style="6" customWidth="1"/>
    <col min="4110" max="4111" width="5.85546875" style="6" customWidth="1"/>
    <col min="4112" max="4114" width="9.5703125" style="6" customWidth="1"/>
    <col min="4115" max="4115" width="9.7109375" style="6" customWidth="1"/>
    <col min="4116" max="4116" width="10.5703125" style="6" customWidth="1"/>
    <col min="4117" max="4117" width="9.5703125" style="6" customWidth="1"/>
    <col min="4118" max="4352" width="9.140625" style="6"/>
    <col min="4353" max="4353" width="10.5703125" style="6" customWidth="1"/>
    <col min="4354" max="4354" width="5.140625" style="6" customWidth="1"/>
    <col min="4355" max="4355" width="20.42578125" style="6" customWidth="1"/>
    <col min="4356" max="4356" width="7.28515625" style="6" customWidth="1"/>
    <col min="4357" max="4357" width="8.5703125" style="6" customWidth="1"/>
    <col min="4358" max="4358" width="9.42578125" style="6" customWidth="1"/>
    <col min="4359" max="4359" width="13.28515625" style="6" customWidth="1"/>
    <col min="4360" max="4361" width="5.85546875" style="6" customWidth="1"/>
    <col min="4362" max="4362" width="7.42578125" style="6" customWidth="1"/>
    <col min="4363" max="4363" width="7.28515625" style="6" customWidth="1"/>
    <col min="4364" max="4364" width="9.42578125" style="6" customWidth="1"/>
    <col min="4365" max="4365" width="13.28515625" style="6" customWidth="1"/>
    <col min="4366" max="4367" width="5.85546875" style="6" customWidth="1"/>
    <col min="4368" max="4370" width="9.5703125" style="6" customWidth="1"/>
    <col min="4371" max="4371" width="9.7109375" style="6" customWidth="1"/>
    <col min="4372" max="4372" width="10.5703125" style="6" customWidth="1"/>
    <col min="4373" max="4373" width="9.5703125" style="6" customWidth="1"/>
    <col min="4374" max="4608" width="9.140625" style="6"/>
    <col min="4609" max="4609" width="10.5703125" style="6" customWidth="1"/>
    <col min="4610" max="4610" width="5.140625" style="6" customWidth="1"/>
    <col min="4611" max="4611" width="20.42578125" style="6" customWidth="1"/>
    <col min="4612" max="4612" width="7.28515625" style="6" customWidth="1"/>
    <col min="4613" max="4613" width="8.5703125" style="6" customWidth="1"/>
    <col min="4614" max="4614" width="9.42578125" style="6" customWidth="1"/>
    <col min="4615" max="4615" width="13.28515625" style="6" customWidth="1"/>
    <col min="4616" max="4617" width="5.85546875" style="6" customWidth="1"/>
    <col min="4618" max="4618" width="7.42578125" style="6" customWidth="1"/>
    <col min="4619" max="4619" width="7.28515625" style="6" customWidth="1"/>
    <col min="4620" max="4620" width="9.42578125" style="6" customWidth="1"/>
    <col min="4621" max="4621" width="13.28515625" style="6" customWidth="1"/>
    <col min="4622" max="4623" width="5.85546875" style="6" customWidth="1"/>
    <col min="4624" max="4626" width="9.5703125" style="6" customWidth="1"/>
    <col min="4627" max="4627" width="9.7109375" style="6" customWidth="1"/>
    <col min="4628" max="4628" width="10.5703125" style="6" customWidth="1"/>
    <col min="4629" max="4629" width="9.5703125" style="6" customWidth="1"/>
    <col min="4630" max="4864" width="9.140625" style="6"/>
    <col min="4865" max="4865" width="10.5703125" style="6" customWidth="1"/>
    <col min="4866" max="4866" width="5.140625" style="6" customWidth="1"/>
    <col min="4867" max="4867" width="20.42578125" style="6" customWidth="1"/>
    <col min="4868" max="4868" width="7.28515625" style="6" customWidth="1"/>
    <col min="4869" max="4869" width="8.5703125" style="6" customWidth="1"/>
    <col min="4870" max="4870" width="9.42578125" style="6" customWidth="1"/>
    <col min="4871" max="4871" width="13.28515625" style="6" customWidth="1"/>
    <col min="4872" max="4873" width="5.85546875" style="6" customWidth="1"/>
    <col min="4874" max="4874" width="7.42578125" style="6" customWidth="1"/>
    <col min="4875" max="4875" width="7.28515625" style="6" customWidth="1"/>
    <col min="4876" max="4876" width="9.42578125" style="6" customWidth="1"/>
    <col min="4877" max="4877" width="13.28515625" style="6" customWidth="1"/>
    <col min="4878" max="4879" width="5.85546875" style="6" customWidth="1"/>
    <col min="4880" max="4882" width="9.5703125" style="6" customWidth="1"/>
    <col min="4883" max="4883" width="9.7109375" style="6" customWidth="1"/>
    <col min="4884" max="4884" width="10.5703125" style="6" customWidth="1"/>
    <col min="4885" max="4885" width="9.5703125" style="6" customWidth="1"/>
    <col min="4886" max="5120" width="9.140625" style="6"/>
    <col min="5121" max="5121" width="10.5703125" style="6" customWidth="1"/>
    <col min="5122" max="5122" width="5.140625" style="6" customWidth="1"/>
    <col min="5123" max="5123" width="20.42578125" style="6" customWidth="1"/>
    <col min="5124" max="5124" width="7.28515625" style="6" customWidth="1"/>
    <col min="5125" max="5125" width="8.5703125" style="6" customWidth="1"/>
    <col min="5126" max="5126" width="9.42578125" style="6" customWidth="1"/>
    <col min="5127" max="5127" width="13.28515625" style="6" customWidth="1"/>
    <col min="5128" max="5129" width="5.85546875" style="6" customWidth="1"/>
    <col min="5130" max="5130" width="7.42578125" style="6" customWidth="1"/>
    <col min="5131" max="5131" width="7.28515625" style="6" customWidth="1"/>
    <col min="5132" max="5132" width="9.42578125" style="6" customWidth="1"/>
    <col min="5133" max="5133" width="13.28515625" style="6" customWidth="1"/>
    <col min="5134" max="5135" width="5.85546875" style="6" customWidth="1"/>
    <col min="5136" max="5138" width="9.5703125" style="6" customWidth="1"/>
    <col min="5139" max="5139" width="9.7109375" style="6" customWidth="1"/>
    <col min="5140" max="5140" width="10.5703125" style="6" customWidth="1"/>
    <col min="5141" max="5141" width="9.5703125" style="6" customWidth="1"/>
    <col min="5142" max="5376" width="9.140625" style="6"/>
    <col min="5377" max="5377" width="10.5703125" style="6" customWidth="1"/>
    <col min="5378" max="5378" width="5.140625" style="6" customWidth="1"/>
    <col min="5379" max="5379" width="20.42578125" style="6" customWidth="1"/>
    <col min="5380" max="5380" width="7.28515625" style="6" customWidth="1"/>
    <col min="5381" max="5381" width="8.5703125" style="6" customWidth="1"/>
    <col min="5382" max="5382" width="9.42578125" style="6" customWidth="1"/>
    <col min="5383" max="5383" width="13.28515625" style="6" customWidth="1"/>
    <col min="5384" max="5385" width="5.85546875" style="6" customWidth="1"/>
    <col min="5386" max="5386" width="7.42578125" style="6" customWidth="1"/>
    <col min="5387" max="5387" width="7.28515625" style="6" customWidth="1"/>
    <col min="5388" max="5388" width="9.42578125" style="6" customWidth="1"/>
    <col min="5389" max="5389" width="13.28515625" style="6" customWidth="1"/>
    <col min="5390" max="5391" width="5.85546875" style="6" customWidth="1"/>
    <col min="5392" max="5394" width="9.5703125" style="6" customWidth="1"/>
    <col min="5395" max="5395" width="9.7109375" style="6" customWidth="1"/>
    <col min="5396" max="5396" width="10.5703125" style="6" customWidth="1"/>
    <col min="5397" max="5397" width="9.5703125" style="6" customWidth="1"/>
    <col min="5398" max="5632" width="9.140625" style="6"/>
    <col min="5633" max="5633" width="10.5703125" style="6" customWidth="1"/>
    <col min="5634" max="5634" width="5.140625" style="6" customWidth="1"/>
    <col min="5635" max="5635" width="20.42578125" style="6" customWidth="1"/>
    <col min="5636" max="5636" width="7.28515625" style="6" customWidth="1"/>
    <col min="5637" max="5637" width="8.5703125" style="6" customWidth="1"/>
    <col min="5638" max="5638" width="9.42578125" style="6" customWidth="1"/>
    <col min="5639" max="5639" width="13.28515625" style="6" customWidth="1"/>
    <col min="5640" max="5641" width="5.85546875" style="6" customWidth="1"/>
    <col min="5642" max="5642" width="7.42578125" style="6" customWidth="1"/>
    <col min="5643" max="5643" width="7.28515625" style="6" customWidth="1"/>
    <col min="5644" max="5644" width="9.42578125" style="6" customWidth="1"/>
    <col min="5645" max="5645" width="13.28515625" style="6" customWidth="1"/>
    <col min="5646" max="5647" width="5.85546875" style="6" customWidth="1"/>
    <col min="5648" max="5650" width="9.5703125" style="6" customWidth="1"/>
    <col min="5651" max="5651" width="9.7109375" style="6" customWidth="1"/>
    <col min="5652" max="5652" width="10.5703125" style="6" customWidth="1"/>
    <col min="5653" max="5653" width="9.5703125" style="6" customWidth="1"/>
    <col min="5654" max="5888" width="9.140625" style="6"/>
    <col min="5889" max="5889" width="10.5703125" style="6" customWidth="1"/>
    <col min="5890" max="5890" width="5.140625" style="6" customWidth="1"/>
    <col min="5891" max="5891" width="20.42578125" style="6" customWidth="1"/>
    <col min="5892" max="5892" width="7.28515625" style="6" customWidth="1"/>
    <col min="5893" max="5893" width="8.5703125" style="6" customWidth="1"/>
    <col min="5894" max="5894" width="9.42578125" style="6" customWidth="1"/>
    <col min="5895" max="5895" width="13.28515625" style="6" customWidth="1"/>
    <col min="5896" max="5897" width="5.85546875" style="6" customWidth="1"/>
    <col min="5898" max="5898" width="7.42578125" style="6" customWidth="1"/>
    <col min="5899" max="5899" width="7.28515625" style="6" customWidth="1"/>
    <col min="5900" max="5900" width="9.42578125" style="6" customWidth="1"/>
    <col min="5901" max="5901" width="13.28515625" style="6" customWidth="1"/>
    <col min="5902" max="5903" width="5.85546875" style="6" customWidth="1"/>
    <col min="5904" max="5906" width="9.5703125" style="6" customWidth="1"/>
    <col min="5907" max="5907" width="9.7109375" style="6" customWidth="1"/>
    <col min="5908" max="5908" width="10.5703125" style="6" customWidth="1"/>
    <col min="5909" max="5909" width="9.5703125" style="6" customWidth="1"/>
    <col min="5910" max="6144" width="9.140625" style="6"/>
    <col min="6145" max="6145" width="10.5703125" style="6" customWidth="1"/>
    <col min="6146" max="6146" width="5.140625" style="6" customWidth="1"/>
    <col min="6147" max="6147" width="20.42578125" style="6" customWidth="1"/>
    <col min="6148" max="6148" width="7.28515625" style="6" customWidth="1"/>
    <col min="6149" max="6149" width="8.5703125" style="6" customWidth="1"/>
    <col min="6150" max="6150" width="9.42578125" style="6" customWidth="1"/>
    <col min="6151" max="6151" width="13.28515625" style="6" customWidth="1"/>
    <col min="6152" max="6153" width="5.85546875" style="6" customWidth="1"/>
    <col min="6154" max="6154" width="7.42578125" style="6" customWidth="1"/>
    <col min="6155" max="6155" width="7.28515625" style="6" customWidth="1"/>
    <col min="6156" max="6156" width="9.42578125" style="6" customWidth="1"/>
    <col min="6157" max="6157" width="13.28515625" style="6" customWidth="1"/>
    <col min="6158" max="6159" width="5.85546875" style="6" customWidth="1"/>
    <col min="6160" max="6162" width="9.5703125" style="6" customWidth="1"/>
    <col min="6163" max="6163" width="9.7109375" style="6" customWidth="1"/>
    <col min="6164" max="6164" width="10.5703125" style="6" customWidth="1"/>
    <col min="6165" max="6165" width="9.5703125" style="6" customWidth="1"/>
    <col min="6166" max="6400" width="9.140625" style="6"/>
    <col min="6401" max="6401" width="10.5703125" style="6" customWidth="1"/>
    <col min="6402" max="6402" width="5.140625" style="6" customWidth="1"/>
    <col min="6403" max="6403" width="20.42578125" style="6" customWidth="1"/>
    <col min="6404" max="6404" width="7.28515625" style="6" customWidth="1"/>
    <col min="6405" max="6405" width="8.5703125" style="6" customWidth="1"/>
    <col min="6406" max="6406" width="9.42578125" style="6" customWidth="1"/>
    <col min="6407" max="6407" width="13.28515625" style="6" customWidth="1"/>
    <col min="6408" max="6409" width="5.85546875" style="6" customWidth="1"/>
    <col min="6410" max="6410" width="7.42578125" style="6" customWidth="1"/>
    <col min="6411" max="6411" width="7.28515625" style="6" customWidth="1"/>
    <col min="6412" max="6412" width="9.42578125" style="6" customWidth="1"/>
    <col min="6413" max="6413" width="13.28515625" style="6" customWidth="1"/>
    <col min="6414" max="6415" width="5.85546875" style="6" customWidth="1"/>
    <col min="6416" max="6418" width="9.5703125" style="6" customWidth="1"/>
    <col min="6419" max="6419" width="9.7109375" style="6" customWidth="1"/>
    <col min="6420" max="6420" width="10.5703125" style="6" customWidth="1"/>
    <col min="6421" max="6421" width="9.5703125" style="6" customWidth="1"/>
    <col min="6422" max="6656" width="9.140625" style="6"/>
    <col min="6657" max="6657" width="10.5703125" style="6" customWidth="1"/>
    <col min="6658" max="6658" width="5.140625" style="6" customWidth="1"/>
    <col min="6659" max="6659" width="20.42578125" style="6" customWidth="1"/>
    <col min="6660" max="6660" width="7.28515625" style="6" customWidth="1"/>
    <col min="6661" max="6661" width="8.5703125" style="6" customWidth="1"/>
    <col min="6662" max="6662" width="9.42578125" style="6" customWidth="1"/>
    <col min="6663" max="6663" width="13.28515625" style="6" customWidth="1"/>
    <col min="6664" max="6665" width="5.85546875" style="6" customWidth="1"/>
    <col min="6666" max="6666" width="7.42578125" style="6" customWidth="1"/>
    <col min="6667" max="6667" width="7.28515625" style="6" customWidth="1"/>
    <col min="6668" max="6668" width="9.42578125" style="6" customWidth="1"/>
    <col min="6669" max="6669" width="13.28515625" style="6" customWidth="1"/>
    <col min="6670" max="6671" width="5.85546875" style="6" customWidth="1"/>
    <col min="6672" max="6674" width="9.5703125" style="6" customWidth="1"/>
    <col min="6675" max="6675" width="9.7109375" style="6" customWidth="1"/>
    <col min="6676" max="6676" width="10.5703125" style="6" customWidth="1"/>
    <col min="6677" max="6677" width="9.5703125" style="6" customWidth="1"/>
    <col min="6678" max="6912" width="9.140625" style="6"/>
    <col min="6913" max="6913" width="10.5703125" style="6" customWidth="1"/>
    <col min="6914" max="6914" width="5.140625" style="6" customWidth="1"/>
    <col min="6915" max="6915" width="20.42578125" style="6" customWidth="1"/>
    <col min="6916" max="6916" width="7.28515625" style="6" customWidth="1"/>
    <col min="6917" max="6917" width="8.5703125" style="6" customWidth="1"/>
    <col min="6918" max="6918" width="9.42578125" style="6" customWidth="1"/>
    <col min="6919" max="6919" width="13.28515625" style="6" customWidth="1"/>
    <col min="6920" max="6921" width="5.85546875" style="6" customWidth="1"/>
    <col min="6922" max="6922" width="7.42578125" style="6" customWidth="1"/>
    <col min="6923" max="6923" width="7.28515625" style="6" customWidth="1"/>
    <col min="6924" max="6924" width="9.42578125" style="6" customWidth="1"/>
    <col min="6925" max="6925" width="13.28515625" style="6" customWidth="1"/>
    <col min="6926" max="6927" width="5.85546875" style="6" customWidth="1"/>
    <col min="6928" max="6930" width="9.5703125" style="6" customWidth="1"/>
    <col min="6931" max="6931" width="9.7109375" style="6" customWidth="1"/>
    <col min="6932" max="6932" width="10.5703125" style="6" customWidth="1"/>
    <col min="6933" max="6933" width="9.5703125" style="6" customWidth="1"/>
    <col min="6934" max="7168" width="9.140625" style="6"/>
    <col min="7169" max="7169" width="10.5703125" style="6" customWidth="1"/>
    <col min="7170" max="7170" width="5.140625" style="6" customWidth="1"/>
    <col min="7171" max="7171" width="20.42578125" style="6" customWidth="1"/>
    <col min="7172" max="7172" width="7.28515625" style="6" customWidth="1"/>
    <col min="7173" max="7173" width="8.5703125" style="6" customWidth="1"/>
    <col min="7174" max="7174" width="9.42578125" style="6" customWidth="1"/>
    <col min="7175" max="7175" width="13.28515625" style="6" customWidth="1"/>
    <col min="7176" max="7177" width="5.85546875" style="6" customWidth="1"/>
    <col min="7178" max="7178" width="7.42578125" style="6" customWidth="1"/>
    <col min="7179" max="7179" width="7.28515625" style="6" customWidth="1"/>
    <col min="7180" max="7180" width="9.42578125" style="6" customWidth="1"/>
    <col min="7181" max="7181" width="13.28515625" style="6" customWidth="1"/>
    <col min="7182" max="7183" width="5.85546875" style="6" customWidth="1"/>
    <col min="7184" max="7186" width="9.5703125" style="6" customWidth="1"/>
    <col min="7187" max="7187" width="9.7109375" style="6" customWidth="1"/>
    <col min="7188" max="7188" width="10.5703125" style="6" customWidth="1"/>
    <col min="7189" max="7189" width="9.5703125" style="6" customWidth="1"/>
    <col min="7190" max="7424" width="9.140625" style="6"/>
    <col min="7425" max="7425" width="10.5703125" style="6" customWidth="1"/>
    <col min="7426" max="7426" width="5.140625" style="6" customWidth="1"/>
    <col min="7427" max="7427" width="20.42578125" style="6" customWidth="1"/>
    <col min="7428" max="7428" width="7.28515625" style="6" customWidth="1"/>
    <col min="7429" max="7429" width="8.5703125" style="6" customWidth="1"/>
    <col min="7430" max="7430" width="9.42578125" style="6" customWidth="1"/>
    <col min="7431" max="7431" width="13.28515625" style="6" customWidth="1"/>
    <col min="7432" max="7433" width="5.85546875" style="6" customWidth="1"/>
    <col min="7434" max="7434" width="7.42578125" style="6" customWidth="1"/>
    <col min="7435" max="7435" width="7.28515625" style="6" customWidth="1"/>
    <col min="7436" max="7436" width="9.42578125" style="6" customWidth="1"/>
    <col min="7437" max="7437" width="13.28515625" style="6" customWidth="1"/>
    <col min="7438" max="7439" width="5.85546875" style="6" customWidth="1"/>
    <col min="7440" max="7442" width="9.5703125" style="6" customWidth="1"/>
    <col min="7443" max="7443" width="9.7109375" style="6" customWidth="1"/>
    <col min="7444" max="7444" width="10.5703125" style="6" customWidth="1"/>
    <col min="7445" max="7445" width="9.5703125" style="6" customWidth="1"/>
    <col min="7446" max="7680" width="9.140625" style="6"/>
    <col min="7681" max="7681" width="10.5703125" style="6" customWidth="1"/>
    <col min="7682" max="7682" width="5.140625" style="6" customWidth="1"/>
    <col min="7683" max="7683" width="20.42578125" style="6" customWidth="1"/>
    <col min="7684" max="7684" width="7.28515625" style="6" customWidth="1"/>
    <col min="7685" max="7685" width="8.5703125" style="6" customWidth="1"/>
    <col min="7686" max="7686" width="9.42578125" style="6" customWidth="1"/>
    <col min="7687" max="7687" width="13.28515625" style="6" customWidth="1"/>
    <col min="7688" max="7689" width="5.85546875" style="6" customWidth="1"/>
    <col min="7690" max="7690" width="7.42578125" style="6" customWidth="1"/>
    <col min="7691" max="7691" width="7.28515625" style="6" customWidth="1"/>
    <col min="7692" max="7692" width="9.42578125" style="6" customWidth="1"/>
    <col min="7693" max="7693" width="13.28515625" style="6" customWidth="1"/>
    <col min="7694" max="7695" width="5.85546875" style="6" customWidth="1"/>
    <col min="7696" max="7698" width="9.5703125" style="6" customWidth="1"/>
    <col min="7699" max="7699" width="9.7109375" style="6" customWidth="1"/>
    <col min="7700" max="7700" width="10.5703125" style="6" customWidth="1"/>
    <col min="7701" max="7701" width="9.5703125" style="6" customWidth="1"/>
    <col min="7702" max="7936" width="9.140625" style="6"/>
    <col min="7937" max="7937" width="10.5703125" style="6" customWidth="1"/>
    <col min="7938" max="7938" width="5.140625" style="6" customWidth="1"/>
    <col min="7939" max="7939" width="20.42578125" style="6" customWidth="1"/>
    <col min="7940" max="7940" width="7.28515625" style="6" customWidth="1"/>
    <col min="7941" max="7941" width="8.5703125" style="6" customWidth="1"/>
    <col min="7942" max="7942" width="9.42578125" style="6" customWidth="1"/>
    <col min="7943" max="7943" width="13.28515625" style="6" customWidth="1"/>
    <col min="7944" max="7945" width="5.85546875" style="6" customWidth="1"/>
    <col min="7946" max="7946" width="7.42578125" style="6" customWidth="1"/>
    <col min="7947" max="7947" width="7.28515625" style="6" customWidth="1"/>
    <col min="7948" max="7948" width="9.42578125" style="6" customWidth="1"/>
    <col min="7949" max="7949" width="13.28515625" style="6" customWidth="1"/>
    <col min="7950" max="7951" width="5.85546875" style="6" customWidth="1"/>
    <col min="7952" max="7954" width="9.5703125" style="6" customWidth="1"/>
    <col min="7955" max="7955" width="9.7109375" style="6" customWidth="1"/>
    <col min="7956" max="7956" width="10.5703125" style="6" customWidth="1"/>
    <col min="7957" max="7957" width="9.5703125" style="6" customWidth="1"/>
    <col min="7958" max="8192" width="9.140625" style="6"/>
    <col min="8193" max="8193" width="10.5703125" style="6" customWidth="1"/>
    <col min="8194" max="8194" width="5.140625" style="6" customWidth="1"/>
    <col min="8195" max="8195" width="20.42578125" style="6" customWidth="1"/>
    <col min="8196" max="8196" width="7.28515625" style="6" customWidth="1"/>
    <col min="8197" max="8197" width="8.5703125" style="6" customWidth="1"/>
    <col min="8198" max="8198" width="9.42578125" style="6" customWidth="1"/>
    <col min="8199" max="8199" width="13.28515625" style="6" customWidth="1"/>
    <col min="8200" max="8201" width="5.85546875" style="6" customWidth="1"/>
    <col min="8202" max="8202" width="7.42578125" style="6" customWidth="1"/>
    <col min="8203" max="8203" width="7.28515625" style="6" customWidth="1"/>
    <col min="8204" max="8204" width="9.42578125" style="6" customWidth="1"/>
    <col min="8205" max="8205" width="13.28515625" style="6" customWidth="1"/>
    <col min="8206" max="8207" width="5.85546875" style="6" customWidth="1"/>
    <col min="8208" max="8210" width="9.5703125" style="6" customWidth="1"/>
    <col min="8211" max="8211" width="9.7109375" style="6" customWidth="1"/>
    <col min="8212" max="8212" width="10.5703125" style="6" customWidth="1"/>
    <col min="8213" max="8213" width="9.5703125" style="6" customWidth="1"/>
    <col min="8214" max="8448" width="9.140625" style="6"/>
    <col min="8449" max="8449" width="10.5703125" style="6" customWidth="1"/>
    <col min="8450" max="8450" width="5.140625" style="6" customWidth="1"/>
    <col min="8451" max="8451" width="20.42578125" style="6" customWidth="1"/>
    <col min="8452" max="8452" width="7.28515625" style="6" customWidth="1"/>
    <col min="8453" max="8453" width="8.5703125" style="6" customWidth="1"/>
    <col min="8454" max="8454" width="9.42578125" style="6" customWidth="1"/>
    <col min="8455" max="8455" width="13.28515625" style="6" customWidth="1"/>
    <col min="8456" max="8457" width="5.85546875" style="6" customWidth="1"/>
    <col min="8458" max="8458" width="7.42578125" style="6" customWidth="1"/>
    <col min="8459" max="8459" width="7.28515625" style="6" customWidth="1"/>
    <col min="8460" max="8460" width="9.42578125" style="6" customWidth="1"/>
    <col min="8461" max="8461" width="13.28515625" style="6" customWidth="1"/>
    <col min="8462" max="8463" width="5.85546875" style="6" customWidth="1"/>
    <col min="8464" max="8466" width="9.5703125" style="6" customWidth="1"/>
    <col min="8467" max="8467" width="9.7109375" style="6" customWidth="1"/>
    <col min="8468" max="8468" width="10.5703125" style="6" customWidth="1"/>
    <col min="8469" max="8469" width="9.5703125" style="6" customWidth="1"/>
    <col min="8470" max="8704" width="9.140625" style="6"/>
    <col min="8705" max="8705" width="10.5703125" style="6" customWidth="1"/>
    <col min="8706" max="8706" width="5.140625" style="6" customWidth="1"/>
    <col min="8707" max="8707" width="20.42578125" style="6" customWidth="1"/>
    <col min="8708" max="8708" width="7.28515625" style="6" customWidth="1"/>
    <col min="8709" max="8709" width="8.5703125" style="6" customWidth="1"/>
    <col min="8710" max="8710" width="9.42578125" style="6" customWidth="1"/>
    <col min="8711" max="8711" width="13.28515625" style="6" customWidth="1"/>
    <col min="8712" max="8713" width="5.85546875" style="6" customWidth="1"/>
    <col min="8714" max="8714" width="7.42578125" style="6" customWidth="1"/>
    <col min="8715" max="8715" width="7.28515625" style="6" customWidth="1"/>
    <col min="8716" max="8716" width="9.42578125" style="6" customWidth="1"/>
    <col min="8717" max="8717" width="13.28515625" style="6" customWidth="1"/>
    <col min="8718" max="8719" width="5.85546875" style="6" customWidth="1"/>
    <col min="8720" max="8722" width="9.5703125" style="6" customWidth="1"/>
    <col min="8723" max="8723" width="9.7109375" style="6" customWidth="1"/>
    <col min="8724" max="8724" width="10.5703125" style="6" customWidth="1"/>
    <col min="8725" max="8725" width="9.5703125" style="6" customWidth="1"/>
    <col min="8726" max="8960" width="9.140625" style="6"/>
    <col min="8961" max="8961" width="10.5703125" style="6" customWidth="1"/>
    <col min="8962" max="8962" width="5.140625" style="6" customWidth="1"/>
    <col min="8963" max="8963" width="20.42578125" style="6" customWidth="1"/>
    <col min="8964" max="8964" width="7.28515625" style="6" customWidth="1"/>
    <col min="8965" max="8965" width="8.5703125" style="6" customWidth="1"/>
    <col min="8966" max="8966" width="9.42578125" style="6" customWidth="1"/>
    <col min="8967" max="8967" width="13.28515625" style="6" customWidth="1"/>
    <col min="8968" max="8969" width="5.85546875" style="6" customWidth="1"/>
    <col min="8970" max="8970" width="7.42578125" style="6" customWidth="1"/>
    <col min="8971" max="8971" width="7.28515625" style="6" customWidth="1"/>
    <col min="8972" max="8972" width="9.42578125" style="6" customWidth="1"/>
    <col min="8973" max="8973" width="13.28515625" style="6" customWidth="1"/>
    <col min="8974" max="8975" width="5.85546875" style="6" customWidth="1"/>
    <col min="8976" max="8978" width="9.5703125" style="6" customWidth="1"/>
    <col min="8979" max="8979" width="9.7109375" style="6" customWidth="1"/>
    <col min="8980" max="8980" width="10.5703125" style="6" customWidth="1"/>
    <col min="8981" max="8981" width="9.5703125" style="6" customWidth="1"/>
    <col min="8982" max="9216" width="9.140625" style="6"/>
    <col min="9217" max="9217" width="10.5703125" style="6" customWidth="1"/>
    <col min="9218" max="9218" width="5.140625" style="6" customWidth="1"/>
    <col min="9219" max="9219" width="20.42578125" style="6" customWidth="1"/>
    <col min="9220" max="9220" width="7.28515625" style="6" customWidth="1"/>
    <col min="9221" max="9221" width="8.5703125" style="6" customWidth="1"/>
    <col min="9222" max="9222" width="9.42578125" style="6" customWidth="1"/>
    <col min="9223" max="9223" width="13.28515625" style="6" customWidth="1"/>
    <col min="9224" max="9225" width="5.85546875" style="6" customWidth="1"/>
    <col min="9226" max="9226" width="7.42578125" style="6" customWidth="1"/>
    <col min="9227" max="9227" width="7.28515625" style="6" customWidth="1"/>
    <col min="9228" max="9228" width="9.42578125" style="6" customWidth="1"/>
    <col min="9229" max="9229" width="13.28515625" style="6" customWidth="1"/>
    <col min="9230" max="9231" width="5.85546875" style="6" customWidth="1"/>
    <col min="9232" max="9234" width="9.5703125" style="6" customWidth="1"/>
    <col min="9235" max="9235" width="9.7109375" style="6" customWidth="1"/>
    <col min="9236" max="9236" width="10.5703125" style="6" customWidth="1"/>
    <col min="9237" max="9237" width="9.5703125" style="6" customWidth="1"/>
    <col min="9238" max="9472" width="9.140625" style="6"/>
    <col min="9473" max="9473" width="10.5703125" style="6" customWidth="1"/>
    <col min="9474" max="9474" width="5.140625" style="6" customWidth="1"/>
    <col min="9475" max="9475" width="20.42578125" style="6" customWidth="1"/>
    <col min="9476" max="9476" width="7.28515625" style="6" customWidth="1"/>
    <col min="9477" max="9477" width="8.5703125" style="6" customWidth="1"/>
    <col min="9478" max="9478" width="9.42578125" style="6" customWidth="1"/>
    <col min="9479" max="9479" width="13.28515625" style="6" customWidth="1"/>
    <col min="9480" max="9481" width="5.85546875" style="6" customWidth="1"/>
    <col min="9482" max="9482" width="7.42578125" style="6" customWidth="1"/>
    <col min="9483" max="9483" width="7.28515625" style="6" customWidth="1"/>
    <col min="9484" max="9484" width="9.42578125" style="6" customWidth="1"/>
    <col min="9485" max="9485" width="13.28515625" style="6" customWidth="1"/>
    <col min="9486" max="9487" width="5.85546875" style="6" customWidth="1"/>
    <col min="9488" max="9490" width="9.5703125" style="6" customWidth="1"/>
    <col min="9491" max="9491" width="9.7109375" style="6" customWidth="1"/>
    <col min="9492" max="9492" width="10.5703125" style="6" customWidth="1"/>
    <col min="9493" max="9493" width="9.5703125" style="6" customWidth="1"/>
    <col min="9494" max="9728" width="9.140625" style="6"/>
    <col min="9729" max="9729" width="10.5703125" style="6" customWidth="1"/>
    <col min="9730" max="9730" width="5.140625" style="6" customWidth="1"/>
    <col min="9731" max="9731" width="20.42578125" style="6" customWidth="1"/>
    <col min="9732" max="9732" width="7.28515625" style="6" customWidth="1"/>
    <col min="9733" max="9733" width="8.5703125" style="6" customWidth="1"/>
    <col min="9734" max="9734" width="9.42578125" style="6" customWidth="1"/>
    <col min="9735" max="9735" width="13.28515625" style="6" customWidth="1"/>
    <col min="9736" max="9737" width="5.85546875" style="6" customWidth="1"/>
    <col min="9738" max="9738" width="7.42578125" style="6" customWidth="1"/>
    <col min="9739" max="9739" width="7.28515625" style="6" customWidth="1"/>
    <col min="9740" max="9740" width="9.42578125" style="6" customWidth="1"/>
    <col min="9741" max="9741" width="13.28515625" style="6" customWidth="1"/>
    <col min="9742" max="9743" width="5.85546875" style="6" customWidth="1"/>
    <col min="9744" max="9746" width="9.5703125" style="6" customWidth="1"/>
    <col min="9747" max="9747" width="9.7109375" style="6" customWidth="1"/>
    <col min="9748" max="9748" width="10.5703125" style="6" customWidth="1"/>
    <col min="9749" max="9749" width="9.5703125" style="6" customWidth="1"/>
    <col min="9750" max="9984" width="9.140625" style="6"/>
    <col min="9985" max="9985" width="10.5703125" style="6" customWidth="1"/>
    <col min="9986" max="9986" width="5.140625" style="6" customWidth="1"/>
    <col min="9987" max="9987" width="20.42578125" style="6" customWidth="1"/>
    <col min="9988" max="9988" width="7.28515625" style="6" customWidth="1"/>
    <col min="9989" max="9989" width="8.5703125" style="6" customWidth="1"/>
    <col min="9990" max="9990" width="9.42578125" style="6" customWidth="1"/>
    <col min="9991" max="9991" width="13.28515625" style="6" customWidth="1"/>
    <col min="9992" max="9993" width="5.85546875" style="6" customWidth="1"/>
    <col min="9994" max="9994" width="7.42578125" style="6" customWidth="1"/>
    <col min="9995" max="9995" width="7.28515625" style="6" customWidth="1"/>
    <col min="9996" max="9996" width="9.42578125" style="6" customWidth="1"/>
    <col min="9997" max="9997" width="13.28515625" style="6" customWidth="1"/>
    <col min="9998" max="9999" width="5.85546875" style="6" customWidth="1"/>
    <col min="10000" max="10002" width="9.5703125" style="6" customWidth="1"/>
    <col min="10003" max="10003" width="9.7109375" style="6" customWidth="1"/>
    <col min="10004" max="10004" width="10.5703125" style="6" customWidth="1"/>
    <col min="10005" max="10005" width="9.5703125" style="6" customWidth="1"/>
    <col min="10006" max="10240" width="9.140625" style="6"/>
    <col min="10241" max="10241" width="10.5703125" style="6" customWidth="1"/>
    <col min="10242" max="10242" width="5.140625" style="6" customWidth="1"/>
    <col min="10243" max="10243" width="20.42578125" style="6" customWidth="1"/>
    <col min="10244" max="10244" width="7.28515625" style="6" customWidth="1"/>
    <col min="10245" max="10245" width="8.5703125" style="6" customWidth="1"/>
    <col min="10246" max="10246" width="9.42578125" style="6" customWidth="1"/>
    <col min="10247" max="10247" width="13.28515625" style="6" customWidth="1"/>
    <col min="10248" max="10249" width="5.85546875" style="6" customWidth="1"/>
    <col min="10250" max="10250" width="7.42578125" style="6" customWidth="1"/>
    <col min="10251" max="10251" width="7.28515625" style="6" customWidth="1"/>
    <col min="10252" max="10252" width="9.42578125" style="6" customWidth="1"/>
    <col min="10253" max="10253" width="13.28515625" style="6" customWidth="1"/>
    <col min="10254" max="10255" width="5.85546875" style="6" customWidth="1"/>
    <col min="10256" max="10258" width="9.5703125" style="6" customWidth="1"/>
    <col min="10259" max="10259" width="9.7109375" style="6" customWidth="1"/>
    <col min="10260" max="10260" width="10.5703125" style="6" customWidth="1"/>
    <col min="10261" max="10261" width="9.5703125" style="6" customWidth="1"/>
    <col min="10262" max="10496" width="9.140625" style="6"/>
    <col min="10497" max="10497" width="10.5703125" style="6" customWidth="1"/>
    <col min="10498" max="10498" width="5.140625" style="6" customWidth="1"/>
    <col min="10499" max="10499" width="20.42578125" style="6" customWidth="1"/>
    <col min="10500" max="10500" width="7.28515625" style="6" customWidth="1"/>
    <col min="10501" max="10501" width="8.5703125" style="6" customWidth="1"/>
    <col min="10502" max="10502" width="9.42578125" style="6" customWidth="1"/>
    <col min="10503" max="10503" width="13.28515625" style="6" customWidth="1"/>
    <col min="10504" max="10505" width="5.85546875" style="6" customWidth="1"/>
    <col min="10506" max="10506" width="7.42578125" style="6" customWidth="1"/>
    <col min="10507" max="10507" width="7.28515625" style="6" customWidth="1"/>
    <col min="10508" max="10508" width="9.42578125" style="6" customWidth="1"/>
    <col min="10509" max="10509" width="13.28515625" style="6" customWidth="1"/>
    <col min="10510" max="10511" width="5.85546875" style="6" customWidth="1"/>
    <col min="10512" max="10514" width="9.5703125" style="6" customWidth="1"/>
    <col min="10515" max="10515" width="9.7109375" style="6" customWidth="1"/>
    <col min="10516" max="10516" width="10.5703125" style="6" customWidth="1"/>
    <col min="10517" max="10517" width="9.5703125" style="6" customWidth="1"/>
    <col min="10518" max="10752" width="9.140625" style="6"/>
    <col min="10753" max="10753" width="10.5703125" style="6" customWidth="1"/>
    <col min="10754" max="10754" width="5.140625" style="6" customWidth="1"/>
    <col min="10755" max="10755" width="20.42578125" style="6" customWidth="1"/>
    <col min="10756" max="10756" width="7.28515625" style="6" customWidth="1"/>
    <col min="10757" max="10757" width="8.5703125" style="6" customWidth="1"/>
    <col min="10758" max="10758" width="9.42578125" style="6" customWidth="1"/>
    <col min="10759" max="10759" width="13.28515625" style="6" customWidth="1"/>
    <col min="10760" max="10761" width="5.85546875" style="6" customWidth="1"/>
    <col min="10762" max="10762" width="7.42578125" style="6" customWidth="1"/>
    <col min="10763" max="10763" width="7.28515625" style="6" customWidth="1"/>
    <col min="10764" max="10764" width="9.42578125" style="6" customWidth="1"/>
    <col min="10765" max="10765" width="13.28515625" style="6" customWidth="1"/>
    <col min="10766" max="10767" width="5.85546875" style="6" customWidth="1"/>
    <col min="10768" max="10770" width="9.5703125" style="6" customWidth="1"/>
    <col min="10771" max="10771" width="9.7109375" style="6" customWidth="1"/>
    <col min="10772" max="10772" width="10.5703125" style="6" customWidth="1"/>
    <col min="10773" max="10773" width="9.5703125" style="6" customWidth="1"/>
    <col min="10774" max="11008" width="9.140625" style="6"/>
    <col min="11009" max="11009" width="10.5703125" style="6" customWidth="1"/>
    <col min="11010" max="11010" width="5.140625" style="6" customWidth="1"/>
    <col min="11011" max="11011" width="20.42578125" style="6" customWidth="1"/>
    <col min="11012" max="11012" width="7.28515625" style="6" customWidth="1"/>
    <col min="11013" max="11013" width="8.5703125" style="6" customWidth="1"/>
    <col min="11014" max="11014" width="9.42578125" style="6" customWidth="1"/>
    <col min="11015" max="11015" width="13.28515625" style="6" customWidth="1"/>
    <col min="11016" max="11017" width="5.85546875" style="6" customWidth="1"/>
    <col min="11018" max="11018" width="7.42578125" style="6" customWidth="1"/>
    <col min="11019" max="11019" width="7.28515625" style="6" customWidth="1"/>
    <col min="11020" max="11020" width="9.42578125" style="6" customWidth="1"/>
    <col min="11021" max="11021" width="13.28515625" style="6" customWidth="1"/>
    <col min="11022" max="11023" width="5.85546875" style="6" customWidth="1"/>
    <col min="11024" max="11026" width="9.5703125" style="6" customWidth="1"/>
    <col min="11027" max="11027" width="9.7109375" style="6" customWidth="1"/>
    <col min="11028" max="11028" width="10.5703125" style="6" customWidth="1"/>
    <col min="11029" max="11029" width="9.5703125" style="6" customWidth="1"/>
    <col min="11030" max="11264" width="9.140625" style="6"/>
    <col min="11265" max="11265" width="10.5703125" style="6" customWidth="1"/>
    <col min="11266" max="11266" width="5.140625" style="6" customWidth="1"/>
    <col min="11267" max="11267" width="20.42578125" style="6" customWidth="1"/>
    <col min="11268" max="11268" width="7.28515625" style="6" customWidth="1"/>
    <col min="11269" max="11269" width="8.5703125" style="6" customWidth="1"/>
    <col min="11270" max="11270" width="9.42578125" style="6" customWidth="1"/>
    <col min="11271" max="11271" width="13.28515625" style="6" customWidth="1"/>
    <col min="11272" max="11273" width="5.85546875" style="6" customWidth="1"/>
    <col min="11274" max="11274" width="7.42578125" style="6" customWidth="1"/>
    <col min="11275" max="11275" width="7.28515625" style="6" customWidth="1"/>
    <col min="11276" max="11276" width="9.42578125" style="6" customWidth="1"/>
    <col min="11277" max="11277" width="13.28515625" style="6" customWidth="1"/>
    <col min="11278" max="11279" width="5.85546875" style="6" customWidth="1"/>
    <col min="11280" max="11282" width="9.5703125" style="6" customWidth="1"/>
    <col min="11283" max="11283" width="9.7109375" style="6" customWidth="1"/>
    <col min="11284" max="11284" width="10.5703125" style="6" customWidth="1"/>
    <col min="11285" max="11285" width="9.5703125" style="6" customWidth="1"/>
    <col min="11286" max="11520" width="9.140625" style="6"/>
    <col min="11521" max="11521" width="10.5703125" style="6" customWidth="1"/>
    <col min="11522" max="11522" width="5.140625" style="6" customWidth="1"/>
    <col min="11523" max="11523" width="20.42578125" style="6" customWidth="1"/>
    <col min="11524" max="11524" width="7.28515625" style="6" customWidth="1"/>
    <col min="11525" max="11525" width="8.5703125" style="6" customWidth="1"/>
    <col min="11526" max="11526" width="9.42578125" style="6" customWidth="1"/>
    <col min="11527" max="11527" width="13.28515625" style="6" customWidth="1"/>
    <col min="11528" max="11529" width="5.85546875" style="6" customWidth="1"/>
    <col min="11530" max="11530" width="7.42578125" style="6" customWidth="1"/>
    <col min="11531" max="11531" width="7.28515625" style="6" customWidth="1"/>
    <col min="11532" max="11532" width="9.42578125" style="6" customWidth="1"/>
    <col min="11533" max="11533" width="13.28515625" style="6" customWidth="1"/>
    <col min="11534" max="11535" width="5.85546875" style="6" customWidth="1"/>
    <col min="11536" max="11538" width="9.5703125" style="6" customWidth="1"/>
    <col min="11539" max="11539" width="9.7109375" style="6" customWidth="1"/>
    <col min="11540" max="11540" width="10.5703125" style="6" customWidth="1"/>
    <col min="11541" max="11541" width="9.5703125" style="6" customWidth="1"/>
    <col min="11542" max="11776" width="9.140625" style="6"/>
    <col min="11777" max="11777" width="10.5703125" style="6" customWidth="1"/>
    <col min="11778" max="11778" width="5.140625" style="6" customWidth="1"/>
    <col min="11779" max="11779" width="20.42578125" style="6" customWidth="1"/>
    <col min="11780" max="11780" width="7.28515625" style="6" customWidth="1"/>
    <col min="11781" max="11781" width="8.5703125" style="6" customWidth="1"/>
    <col min="11782" max="11782" width="9.42578125" style="6" customWidth="1"/>
    <col min="11783" max="11783" width="13.28515625" style="6" customWidth="1"/>
    <col min="11784" max="11785" width="5.85546875" style="6" customWidth="1"/>
    <col min="11786" max="11786" width="7.42578125" style="6" customWidth="1"/>
    <col min="11787" max="11787" width="7.28515625" style="6" customWidth="1"/>
    <col min="11788" max="11788" width="9.42578125" style="6" customWidth="1"/>
    <col min="11789" max="11789" width="13.28515625" style="6" customWidth="1"/>
    <col min="11790" max="11791" width="5.85546875" style="6" customWidth="1"/>
    <col min="11792" max="11794" width="9.5703125" style="6" customWidth="1"/>
    <col min="11795" max="11795" width="9.7109375" style="6" customWidth="1"/>
    <col min="11796" max="11796" width="10.5703125" style="6" customWidth="1"/>
    <col min="11797" max="11797" width="9.5703125" style="6" customWidth="1"/>
    <col min="11798" max="12032" width="9.140625" style="6"/>
    <col min="12033" max="12033" width="10.5703125" style="6" customWidth="1"/>
    <col min="12034" max="12034" width="5.140625" style="6" customWidth="1"/>
    <col min="12035" max="12035" width="20.42578125" style="6" customWidth="1"/>
    <col min="12036" max="12036" width="7.28515625" style="6" customWidth="1"/>
    <col min="12037" max="12037" width="8.5703125" style="6" customWidth="1"/>
    <col min="12038" max="12038" width="9.42578125" style="6" customWidth="1"/>
    <col min="12039" max="12039" width="13.28515625" style="6" customWidth="1"/>
    <col min="12040" max="12041" width="5.85546875" style="6" customWidth="1"/>
    <col min="12042" max="12042" width="7.42578125" style="6" customWidth="1"/>
    <col min="12043" max="12043" width="7.28515625" style="6" customWidth="1"/>
    <col min="12044" max="12044" width="9.42578125" style="6" customWidth="1"/>
    <col min="12045" max="12045" width="13.28515625" style="6" customWidth="1"/>
    <col min="12046" max="12047" width="5.85546875" style="6" customWidth="1"/>
    <col min="12048" max="12050" width="9.5703125" style="6" customWidth="1"/>
    <col min="12051" max="12051" width="9.7109375" style="6" customWidth="1"/>
    <col min="12052" max="12052" width="10.5703125" style="6" customWidth="1"/>
    <col min="12053" max="12053" width="9.5703125" style="6" customWidth="1"/>
    <col min="12054" max="12288" width="9.140625" style="6"/>
    <col min="12289" max="12289" width="10.5703125" style="6" customWidth="1"/>
    <col min="12290" max="12290" width="5.140625" style="6" customWidth="1"/>
    <col min="12291" max="12291" width="20.42578125" style="6" customWidth="1"/>
    <col min="12292" max="12292" width="7.28515625" style="6" customWidth="1"/>
    <col min="12293" max="12293" width="8.5703125" style="6" customWidth="1"/>
    <col min="12294" max="12294" width="9.42578125" style="6" customWidth="1"/>
    <col min="12295" max="12295" width="13.28515625" style="6" customWidth="1"/>
    <col min="12296" max="12297" width="5.85546875" style="6" customWidth="1"/>
    <col min="12298" max="12298" width="7.42578125" style="6" customWidth="1"/>
    <col min="12299" max="12299" width="7.28515625" style="6" customWidth="1"/>
    <col min="12300" max="12300" width="9.42578125" style="6" customWidth="1"/>
    <col min="12301" max="12301" width="13.28515625" style="6" customWidth="1"/>
    <col min="12302" max="12303" width="5.85546875" style="6" customWidth="1"/>
    <col min="12304" max="12306" width="9.5703125" style="6" customWidth="1"/>
    <col min="12307" max="12307" width="9.7109375" style="6" customWidth="1"/>
    <col min="12308" max="12308" width="10.5703125" style="6" customWidth="1"/>
    <col min="12309" max="12309" width="9.5703125" style="6" customWidth="1"/>
    <col min="12310" max="12544" width="9.140625" style="6"/>
    <col min="12545" max="12545" width="10.5703125" style="6" customWidth="1"/>
    <col min="12546" max="12546" width="5.140625" style="6" customWidth="1"/>
    <col min="12547" max="12547" width="20.42578125" style="6" customWidth="1"/>
    <col min="12548" max="12548" width="7.28515625" style="6" customWidth="1"/>
    <col min="12549" max="12549" width="8.5703125" style="6" customWidth="1"/>
    <col min="12550" max="12550" width="9.42578125" style="6" customWidth="1"/>
    <col min="12551" max="12551" width="13.28515625" style="6" customWidth="1"/>
    <col min="12552" max="12553" width="5.85546875" style="6" customWidth="1"/>
    <col min="12554" max="12554" width="7.42578125" style="6" customWidth="1"/>
    <col min="12555" max="12555" width="7.28515625" style="6" customWidth="1"/>
    <col min="12556" max="12556" width="9.42578125" style="6" customWidth="1"/>
    <col min="12557" max="12557" width="13.28515625" style="6" customWidth="1"/>
    <col min="12558" max="12559" width="5.85546875" style="6" customWidth="1"/>
    <col min="12560" max="12562" width="9.5703125" style="6" customWidth="1"/>
    <col min="12563" max="12563" width="9.7109375" style="6" customWidth="1"/>
    <col min="12564" max="12564" width="10.5703125" style="6" customWidth="1"/>
    <col min="12565" max="12565" width="9.5703125" style="6" customWidth="1"/>
    <col min="12566" max="12800" width="9.140625" style="6"/>
    <col min="12801" max="12801" width="10.5703125" style="6" customWidth="1"/>
    <col min="12802" max="12802" width="5.140625" style="6" customWidth="1"/>
    <col min="12803" max="12803" width="20.42578125" style="6" customWidth="1"/>
    <col min="12804" max="12804" width="7.28515625" style="6" customWidth="1"/>
    <col min="12805" max="12805" width="8.5703125" style="6" customWidth="1"/>
    <col min="12806" max="12806" width="9.42578125" style="6" customWidth="1"/>
    <col min="12807" max="12807" width="13.28515625" style="6" customWidth="1"/>
    <col min="12808" max="12809" width="5.85546875" style="6" customWidth="1"/>
    <col min="12810" max="12810" width="7.42578125" style="6" customWidth="1"/>
    <col min="12811" max="12811" width="7.28515625" style="6" customWidth="1"/>
    <col min="12812" max="12812" width="9.42578125" style="6" customWidth="1"/>
    <col min="12813" max="12813" width="13.28515625" style="6" customWidth="1"/>
    <col min="12814" max="12815" width="5.85546875" style="6" customWidth="1"/>
    <col min="12816" max="12818" width="9.5703125" style="6" customWidth="1"/>
    <col min="12819" max="12819" width="9.7109375" style="6" customWidth="1"/>
    <col min="12820" max="12820" width="10.5703125" style="6" customWidth="1"/>
    <col min="12821" max="12821" width="9.5703125" style="6" customWidth="1"/>
    <col min="12822" max="13056" width="9.140625" style="6"/>
    <col min="13057" max="13057" width="10.5703125" style="6" customWidth="1"/>
    <col min="13058" max="13058" width="5.140625" style="6" customWidth="1"/>
    <col min="13059" max="13059" width="20.42578125" style="6" customWidth="1"/>
    <col min="13060" max="13060" width="7.28515625" style="6" customWidth="1"/>
    <col min="13061" max="13061" width="8.5703125" style="6" customWidth="1"/>
    <col min="13062" max="13062" width="9.42578125" style="6" customWidth="1"/>
    <col min="13063" max="13063" width="13.28515625" style="6" customWidth="1"/>
    <col min="13064" max="13065" width="5.85546875" style="6" customWidth="1"/>
    <col min="13066" max="13066" width="7.42578125" style="6" customWidth="1"/>
    <col min="13067" max="13067" width="7.28515625" style="6" customWidth="1"/>
    <col min="13068" max="13068" width="9.42578125" style="6" customWidth="1"/>
    <col min="13069" max="13069" width="13.28515625" style="6" customWidth="1"/>
    <col min="13070" max="13071" width="5.85546875" style="6" customWidth="1"/>
    <col min="13072" max="13074" width="9.5703125" style="6" customWidth="1"/>
    <col min="13075" max="13075" width="9.7109375" style="6" customWidth="1"/>
    <col min="13076" max="13076" width="10.5703125" style="6" customWidth="1"/>
    <col min="13077" max="13077" width="9.5703125" style="6" customWidth="1"/>
    <col min="13078" max="13312" width="9.140625" style="6"/>
    <col min="13313" max="13313" width="10.5703125" style="6" customWidth="1"/>
    <col min="13314" max="13314" width="5.140625" style="6" customWidth="1"/>
    <col min="13315" max="13315" width="20.42578125" style="6" customWidth="1"/>
    <col min="13316" max="13316" width="7.28515625" style="6" customWidth="1"/>
    <col min="13317" max="13317" width="8.5703125" style="6" customWidth="1"/>
    <col min="13318" max="13318" width="9.42578125" style="6" customWidth="1"/>
    <col min="13319" max="13319" width="13.28515625" style="6" customWidth="1"/>
    <col min="13320" max="13321" width="5.85546875" style="6" customWidth="1"/>
    <col min="13322" max="13322" width="7.42578125" style="6" customWidth="1"/>
    <col min="13323" max="13323" width="7.28515625" style="6" customWidth="1"/>
    <col min="13324" max="13324" width="9.42578125" style="6" customWidth="1"/>
    <col min="13325" max="13325" width="13.28515625" style="6" customWidth="1"/>
    <col min="13326" max="13327" width="5.85546875" style="6" customWidth="1"/>
    <col min="13328" max="13330" width="9.5703125" style="6" customWidth="1"/>
    <col min="13331" max="13331" width="9.7109375" style="6" customWidth="1"/>
    <col min="13332" max="13332" width="10.5703125" style="6" customWidth="1"/>
    <col min="13333" max="13333" width="9.5703125" style="6" customWidth="1"/>
    <col min="13334" max="13568" width="9.140625" style="6"/>
    <col min="13569" max="13569" width="10.5703125" style="6" customWidth="1"/>
    <col min="13570" max="13570" width="5.140625" style="6" customWidth="1"/>
    <col min="13571" max="13571" width="20.42578125" style="6" customWidth="1"/>
    <col min="13572" max="13572" width="7.28515625" style="6" customWidth="1"/>
    <col min="13573" max="13573" width="8.5703125" style="6" customWidth="1"/>
    <col min="13574" max="13574" width="9.42578125" style="6" customWidth="1"/>
    <col min="13575" max="13575" width="13.28515625" style="6" customWidth="1"/>
    <col min="13576" max="13577" width="5.85546875" style="6" customWidth="1"/>
    <col min="13578" max="13578" width="7.42578125" style="6" customWidth="1"/>
    <col min="13579" max="13579" width="7.28515625" style="6" customWidth="1"/>
    <col min="13580" max="13580" width="9.42578125" style="6" customWidth="1"/>
    <col min="13581" max="13581" width="13.28515625" style="6" customWidth="1"/>
    <col min="13582" max="13583" width="5.85546875" style="6" customWidth="1"/>
    <col min="13584" max="13586" width="9.5703125" style="6" customWidth="1"/>
    <col min="13587" max="13587" width="9.7109375" style="6" customWidth="1"/>
    <col min="13588" max="13588" width="10.5703125" style="6" customWidth="1"/>
    <col min="13589" max="13589" width="9.5703125" style="6" customWidth="1"/>
    <col min="13590" max="13824" width="9.140625" style="6"/>
    <col min="13825" max="13825" width="10.5703125" style="6" customWidth="1"/>
    <col min="13826" max="13826" width="5.140625" style="6" customWidth="1"/>
    <col min="13827" max="13827" width="20.42578125" style="6" customWidth="1"/>
    <col min="13828" max="13828" width="7.28515625" style="6" customWidth="1"/>
    <col min="13829" max="13829" width="8.5703125" style="6" customWidth="1"/>
    <col min="13830" max="13830" width="9.42578125" style="6" customWidth="1"/>
    <col min="13831" max="13831" width="13.28515625" style="6" customWidth="1"/>
    <col min="13832" max="13833" width="5.85546875" style="6" customWidth="1"/>
    <col min="13834" max="13834" width="7.42578125" style="6" customWidth="1"/>
    <col min="13835" max="13835" width="7.28515625" style="6" customWidth="1"/>
    <col min="13836" max="13836" width="9.42578125" style="6" customWidth="1"/>
    <col min="13837" max="13837" width="13.28515625" style="6" customWidth="1"/>
    <col min="13838" max="13839" width="5.85546875" style="6" customWidth="1"/>
    <col min="13840" max="13842" width="9.5703125" style="6" customWidth="1"/>
    <col min="13843" max="13843" width="9.7109375" style="6" customWidth="1"/>
    <col min="13844" max="13844" width="10.5703125" style="6" customWidth="1"/>
    <col min="13845" max="13845" width="9.5703125" style="6" customWidth="1"/>
    <col min="13846" max="14080" width="9.140625" style="6"/>
    <col min="14081" max="14081" width="10.5703125" style="6" customWidth="1"/>
    <col min="14082" max="14082" width="5.140625" style="6" customWidth="1"/>
    <col min="14083" max="14083" width="20.42578125" style="6" customWidth="1"/>
    <col min="14084" max="14084" width="7.28515625" style="6" customWidth="1"/>
    <col min="14085" max="14085" width="8.5703125" style="6" customWidth="1"/>
    <col min="14086" max="14086" width="9.42578125" style="6" customWidth="1"/>
    <col min="14087" max="14087" width="13.28515625" style="6" customWidth="1"/>
    <col min="14088" max="14089" width="5.85546875" style="6" customWidth="1"/>
    <col min="14090" max="14090" width="7.42578125" style="6" customWidth="1"/>
    <col min="14091" max="14091" width="7.28515625" style="6" customWidth="1"/>
    <col min="14092" max="14092" width="9.42578125" style="6" customWidth="1"/>
    <col min="14093" max="14093" width="13.28515625" style="6" customWidth="1"/>
    <col min="14094" max="14095" width="5.85546875" style="6" customWidth="1"/>
    <col min="14096" max="14098" width="9.5703125" style="6" customWidth="1"/>
    <col min="14099" max="14099" width="9.7109375" style="6" customWidth="1"/>
    <col min="14100" max="14100" width="10.5703125" style="6" customWidth="1"/>
    <col min="14101" max="14101" width="9.5703125" style="6" customWidth="1"/>
    <col min="14102" max="14336" width="9.140625" style="6"/>
    <col min="14337" max="14337" width="10.5703125" style="6" customWidth="1"/>
    <col min="14338" max="14338" width="5.140625" style="6" customWidth="1"/>
    <col min="14339" max="14339" width="20.42578125" style="6" customWidth="1"/>
    <col min="14340" max="14340" width="7.28515625" style="6" customWidth="1"/>
    <col min="14341" max="14341" width="8.5703125" style="6" customWidth="1"/>
    <col min="14342" max="14342" width="9.42578125" style="6" customWidth="1"/>
    <col min="14343" max="14343" width="13.28515625" style="6" customWidth="1"/>
    <col min="14344" max="14345" width="5.85546875" style="6" customWidth="1"/>
    <col min="14346" max="14346" width="7.42578125" style="6" customWidth="1"/>
    <col min="14347" max="14347" width="7.28515625" style="6" customWidth="1"/>
    <col min="14348" max="14348" width="9.42578125" style="6" customWidth="1"/>
    <col min="14349" max="14349" width="13.28515625" style="6" customWidth="1"/>
    <col min="14350" max="14351" width="5.85546875" style="6" customWidth="1"/>
    <col min="14352" max="14354" width="9.5703125" style="6" customWidth="1"/>
    <col min="14355" max="14355" width="9.7109375" style="6" customWidth="1"/>
    <col min="14356" max="14356" width="10.5703125" style="6" customWidth="1"/>
    <col min="14357" max="14357" width="9.5703125" style="6" customWidth="1"/>
    <col min="14358" max="14592" width="9.140625" style="6"/>
    <col min="14593" max="14593" width="10.5703125" style="6" customWidth="1"/>
    <col min="14594" max="14594" width="5.140625" style="6" customWidth="1"/>
    <col min="14595" max="14595" width="20.42578125" style="6" customWidth="1"/>
    <col min="14596" max="14596" width="7.28515625" style="6" customWidth="1"/>
    <col min="14597" max="14597" width="8.5703125" style="6" customWidth="1"/>
    <col min="14598" max="14598" width="9.42578125" style="6" customWidth="1"/>
    <col min="14599" max="14599" width="13.28515625" style="6" customWidth="1"/>
    <col min="14600" max="14601" width="5.85546875" style="6" customWidth="1"/>
    <col min="14602" max="14602" width="7.42578125" style="6" customWidth="1"/>
    <col min="14603" max="14603" width="7.28515625" style="6" customWidth="1"/>
    <col min="14604" max="14604" width="9.42578125" style="6" customWidth="1"/>
    <col min="14605" max="14605" width="13.28515625" style="6" customWidth="1"/>
    <col min="14606" max="14607" width="5.85546875" style="6" customWidth="1"/>
    <col min="14608" max="14610" width="9.5703125" style="6" customWidth="1"/>
    <col min="14611" max="14611" width="9.7109375" style="6" customWidth="1"/>
    <col min="14612" max="14612" width="10.5703125" style="6" customWidth="1"/>
    <col min="14613" max="14613" width="9.5703125" style="6" customWidth="1"/>
    <col min="14614" max="14848" width="9.140625" style="6"/>
    <col min="14849" max="14849" width="10.5703125" style="6" customWidth="1"/>
    <col min="14850" max="14850" width="5.140625" style="6" customWidth="1"/>
    <col min="14851" max="14851" width="20.42578125" style="6" customWidth="1"/>
    <col min="14852" max="14852" width="7.28515625" style="6" customWidth="1"/>
    <col min="14853" max="14853" width="8.5703125" style="6" customWidth="1"/>
    <col min="14854" max="14854" width="9.42578125" style="6" customWidth="1"/>
    <col min="14855" max="14855" width="13.28515625" style="6" customWidth="1"/>
    <col min="14856" max="14857" width="5.85546875" style="6" customWidth="1"/>
    <col min="14858" max="14858" width="7.42578125" style="6" customWidth="1"/>
    <col min="14859" max="14859" width="7.28515625" style="6" customWidth="1"/>
    <col min="14860" max="14860" width="9.42578125" style="6" customWidth="1"/>
    <col min="14861" max="14861" width="13.28515625" style="6" customWidth="1"/>
    <col min="14862" max="14863" width="5.85546875" style="6" customWidth="1"/>
    <col min="14864" max="14866" width="9.5703125" style="6" customWidth="1"/>
    <col min="14867" max="14867" width="9.7109375" style="6" customWidth="1"/>
    <col min="14868" max="14868" width="10.5703125" style="6" customWidth="1"/>
    <col min="14869" max="14869" width="9.5703125" style="6" customWidth="1"/>
    <col min="14870" max="15104" width="9.140625" style="6"/>
    <col min="15105" max="15105" width="10.5703125" style="6" customWidth="1"/>
    <col min="15106" max="15106" width="5.140625" style="6" customWidth="1"/>
    <col min="15107" max="15107" width="20.42578125" style="6" customWidth="1"/>
    <col min="15108" max="15108" width="7.28515625" style="6" customWidth="1"/>
    <col min="15109" max="15109" width="8.5703125" style="6" customWidth="1"/>
    <col min="15110" max="15110" width="9.42578125" style="6" customWidth="1"/>
    <col min="15111" max="15111" width="13.28515625" style="6" customWidth="1"/>
    <col min="15112" max="15113" width="5.85546875" style="6" customWidth="1"/>
    <col min="15114" max="15114" width="7.42578125" style="6" customWidth="1"/>
    <col min="15115" max="15115" width="7.28515625" style="6" customWidth="1"/>
    <col min="15116" max="15116" width="9.42578125" style="6" customWidth="1"/>
    <col min="15117" max="15117" width="13.28515625" style="6" customWidth="1"/>
    <col min="15118" max="15119" width="5.85546875" style="6" customWidth="1"/>
    <col min="15120" max="15122" width="9.5703125" style="6" customWidth="1"/>
    <col min="15123" max="15123" width="9.7109375" style="6" customWidth="1"/>
    <col min="15124" max="15124" width="10.5703125" style="6" customWidth="1"/>
    <col min="15125" max="15125" width="9.5703125" style="6" customWidth="1"/>
    <col min="15126" max="15360" width="9.140625" style="6"/>
    <col min="15361" max="15361" width="10.5703125" style="6" customWidth="1"/>
    <col min="15362" max="15362" width="5.140625" style="6" customWidth="1"/>
    <col min="15363" max="15363" width="20.42578125" style="6" customWidth="1"/>
    <col min="15364" max="15364" width="7.28515625" style="6" customWidth="1"/>
    <col min="15365" max="15365" width="8.5703125" style="6" customWidth="1"/>
    <col min="15366" max="15366" width="9.42578125" style="6" customWidth="1"/>
    <col min="15367" max="15367" width="13.28515625" style="6" customWidth="1"/>
    <col min="15368" max="15369" width="5.85546875" style="6" customWidth="1"/>
    <col min="15370" max="15370" width="7.42578125" style="6" customWidth="1"/>
    <col min="15371" max="15371" width="7.28515625" style="6" customWidth="1"/>
    <col min="15372" max="15372" width="9.42578125" style="6" customWidth="1"/>
    <col min="15373" max="15373" width="13.28515625" style="6" customWidth="1"/>
    <col min="15374" max="15375" width="5.85546875" style="6" customWidth="1"/>
    <col min="15376" max="15378" width="9.5703125" style="6" customWidth="1"/>
    <col min="15379" max="15379" width="9.7109375" style="6" customWidth="1"/>
    <col min="15380" max="15380" width="10.5703125" style="6" customWidth="1"/>
    <col min="15381" max="15381" width="9.5703125" style="6" customWidth="1"/>
    <col min="15382" max="15616" width="9.140625" style="6"/>
    <col min="15617" max="15617" width="10.5703125" style="6" customWidth="1"/>
    <col min="15618" max="15618" width="5.140625" style="6" customWidth="1"/>
    <col min="15619" max="15619" width="20.42578125" style="6" customWidth="1"/>
    <col min="15620" max="15620" width="7.28515625" style="6" customWidth="1"/>
    <col min="15621" max="15621" width="8.5703125" style="6" customWidth="1"/>
    <col min="15622" max="15622" width="9.42578125" style="6" customWidth="1"/>
    <col min="15623" max="15623" width="13.28515625" style="6" customWidth="1"/>
    <col min="15624" max="15625" width="5.85546875" style="6" customWidth="1"/>
    <col min="15626" max="15626" width="7.42578125" style="6" customWidth="1"/>
    <col min="15627" max="15627" width="7.28515625" style="6" customWidth="1"/>
    <col min="15628" max="15628" width="9.42578125" style="6" customWidth="1"/>
    <col min="15629" max="15629" width="13.28515625" style="6" customWidth="1"/>
    <col min="15630" max="15631" width="5.85546875" style="6" customWidth="1"/>
    <col min="15632" max="15634" width="9.5703125" style="6" customWidth="1"/>
    <col min="15635" max="15635" width="9.7109375" style="6" customWidth="1"/>
    <col min="15636" max="15636" width="10.5703125" style="6" customWidth="1"/>
    <col min="15637" max="15637" width="9.5703125" style="6" customWidth="1"/>
    <col min="15638" max="15872" width="9.140625" style="6"/>
    <col min="15873" max="15873" width="10.5703125" style="6" customWidth="1"/>
    <col min="15874" max="15874" width="5.140625" style="6" customWidth="1"/>
    <col min="15875" max="15875" width="20.42578125" style="6" customWidth="1"/>
    <col min="15876" max="15876" width="7.28515625" style="6" customWidth="1"/>
    <col min="15877" max="15877" width="8.5703125" style="6" customWidth="1"/>
    <col min="15878" max="15878" width="9.42578125" style="6" customWidth="1"/>
    <col min="15879" max="15879" width="13.28515625" style="6" customWidth="1"/>
    <col min="15880" max="15881" width="5.85546875" style="6" customWidth="1"/>
    <col min="15882" max="15882" width="7.42578125" style="6" customWidth="1"/>
    <col min="15883" max="15883" width="7.28515625" style="6" customWidth="1"/>
    <col min="15884" max="15884" width="9.42578125" style="6" customWidth="1"/>
    <col min="15885" max="15885" width="13.28515625" style="6" customWidth="1"/>
    <col min="15886" max="15887" width="5.85546875" style="6" customWidth="1"/>
    <col min="15888" max="15890" width="9.5703125" style="6" customWidth="1"/>
    <col min="15891" max="15891" width="9.7109375" style="6" customWidth="1"/>
    <col min="15892" max="15892" width="10.5703125" style="6" customWidth="1"/>
    <col min="15893" max="15893" width="9.5703125" style="6" customWidth="1"/>
    <col min="15894" max="16128" width="9.140625" style="6"/>
    <col min="16129" max="16129" width="10.5703125" style="6" customWidth="1"/>
    <col min="16130" max="16130" width="5.140625" style="6" customWidth="1"/>
    <col min="16131" max="16131" width="20.42578125" style="6" customWidth="1"/>
    <col min="16132" max="16132" width="7.28515625" style="6" customWidth="1"/>
    <col min="16133" max="16133" width="8.5703125" style="6" customWidth="1"/>
    <col min="16134" max="16134" width="9.42578125" style="6" customWidth="1"/>
    <col min="16135" max="16135" width="13.28515625" style="6" customWidth="1"/>
    <col min="16136" max="16137" width="5.85546875" style="6" customWidth="1"/>
    <col min="16138" max="16138" width="7.42578125" style="6" customWidth="1"/>
    <col min="16139" max="16139" width="7.28515625" style="6" customWidth="1"/>
    <col min="16140" max="16140" width="9.42578125" style="6" customWidth="1"/>
    <col min="16141" max="16141" width="13.28515625" style="6" customWidth="1"/>
    <col min="16142" max="16143" width="5.85546875" style="6" customWidth="1"/>
    <col min="16144" max="16146" width="9.5703125" style="6" customWidth="1"/>
    <col min="16147" max="16147" width="9.7109375" style="6" customWidth="1"/>
    <col min="16148" max="16148" width="10.5703125" style="6" customWidth="1"/>
    <col min="16149" max="16149" width="9.5703125" style="6" customWidth="1"/>
    <col min="16150" max="16384" width="9.140625" style="6"/>
  </cols>
  <sheetData>
    <row r="1" spans="1:27" ht="16.5" customHeight="1" x14ac:dyDescent="0.2">
      <c r="E1" s="158"/>
      <c r="F1" s="6"/>
      <c r="S1" s="799" t="s">
        <v>511</v>
      </c>
      <c r="T1" s="799"/>
      <c r="U1" s="799"/>
    </row>
    <row r="2" spans="1:27" ht="16.5" customHeight="1" x14ac:dyDescent="0.2"/>
    <row r="3" spans="1:27" s="161" customFormat="1" ht="16.5" customHeight="1" x14ac:dyDescent="0.2">
      <c r="A3" s="932" t="s">
        <v>730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</row>
    <row r="4" spans="1:27" ht="16.5" customHeight="1" thickBot="1" x14ac:dyDescent="0.25">
      <c r="C4" s="162"/>
      <c r="D4" s="162"/>
      <c r="E4" s="162"/>
      <c r="F4" s="162"/>
      <c r="G4" s="162"/>
      <c r="H4" s="6"/>
      <c r="I4" s="6"/>
    </row>
    <row r="5" spans="1:27" ht="19.5" customHeight="1" x14ac:dyDescent="0.2">
      <c r="A5" s="821" t="s">
        <v>512</v>
      </c>
      <c r="B5" s="823" t="s">
        <v>323</v>
      </c>
      <c r="C5" s="913" t="s">
        <v>513</v>
      </c>
      <c r="D5" s="915" t="s">
        <v>649</v>
      </c>
      <c r="E5" s="916"/>
      <c r="F5" s="916"/>
      <c r="G5" s="916"/>
      <c r="H5" s="916"/>
      <c r="I5" s="917"/>
      <c r="J5" s="854" t="s">
        <v>729</v>
      </c>
      <c r="K5" s="916"/>
      <c r="L5" s="916"/>
      <c r="M5" s="916"/>
      <c r="N5" s="916"/>
      <c r="O5" s="917"/>
      <c r="P5" s="918" t="s">
        <v>514</v>
      </c>
      <c r="Q5" s="829" t="s">
        <v>515</v>
      </c>
      <c r="R5" s="920" t="s">
        <v>516</v>
      </c>
      <c r="S5" s="922" t="s">
        <v>517</v>
      </c>
      <c r="T5" s="924" t="s">
        <v>518</v>
      </c>
      <c r="U5" s="926" t="s">
        <v>519</v>
      </c>
    </row>
    <row r="6" spans="1:27" ht="79.5" customHeight="1" thickBot="1" x14ac:dyDescent="0.25">
      <c r="A6" s="822"/>
      <c r="B6" s="824"/>
      <c r="C6" s="914"/>
      <c r="D6" s="403" t="s">
        <v>520</v>
      </c>
      <c r="E6" s="394" t="s">
        <v>471</v>
      </c>
      <c r="F6" s="393" t="s">
        <v>11</v>
      </c>
      <c r="G6" s="395" t="s">
        <v>521</v>
      </c>
      <c r="H6" s="928" t="s">
        <v>10</v>
      </c>
      <c r="I6" s="929"/>
      <c r="J6" s="402" t="s">
        <v>520</v>
      </c>
      <c r="K6" s="394" t="s">
        <v>471</v>
      </c>
      <c r="L6" s="393" t="s">
        <v>11</v>
      </c>
      <c r="M6" s="395" t="s">
        <v>521</v>
      </c>
      <c r="N6" s="930" t="s">
        <v>10</v>
      </c>
      <c r="O6" s="931"/>
      <c r="P6" s="919"/>
      <c r="Q6" s="830"/>
      <c r="R6" s="921"/>
      <c r="S6" s="923"/>
      <c r="T6" s="925"/>
      <c r="U6" s="927"/>
    </row>
    <row r="7" spans="1:27" ht="24" customHeight="1" thickBot="1" x14ac:dyDescent="0.25">
      <c r="A7" s="360">
        <v>0</v>
      </c>
      <c r="B7" s="51">
        <v>1</v>
      </c>
      <c r="C7" s="652">
        <v>2</v>
      </c>
      <c r="D7" s="360">
        <v>3</v>
      </c>
      <c r="E7" s="51">
        <v>4</v>
      </c>
      <c r="F7" s="51">
        <v>5</v>
      </c>
      <c r="G7" s="51">
        <v>6</v>
      </c>
      <c r="H7" s="51">
        <v>7</v>
      </c>
      <c r="I7" s="653">
        <v>8</v>
      </c>
      <c r="J7" s="360">
        <v>9</v>
      </c>
      <c r="K7" s="51">
        <v>10</v>
      </c>
      <c r="L7" s="51">
        <v>11</v>
      </c>
      <c r="M7" s="51">
        <v>12</v>
      </c>
      <c r="N7" s="51">
        <v>13</v>
      </c>
      <c r="O7" s="653">
        <v>14</v>
      </c>
      <c r="P7" s="654" t="s">
        <v>522</v>
      </c>
      <c r="Q7" s="655" t="s">
        <v>523</v>
      </c>
      <c r="R7" s="655"/>
      <c r="S7" s="655" t="s">
        <v>524</v>
      </c>
      <c r="T7" s="655"/>
      <c r="U7" s="656" t="s">
        <v>525</v>
      </c>
    </row>
    <row r="8" spans="1:27" ht="36.75" customHeight="1" thickBot="1" x14ac:dyDescent="0.25">
      <c r="A8" s="905" t="s">
        <v>526</v>
      </c>
      <c r="B8" s="794">
        <v>1</v>
      </c>
      <c r="C8" s="443" t="s">
        <v>731</v>
      </c>
      <c r="D8" s="436">
        <f>'Anexa 3'!E191</f>
        <v>13</v>
      </c>
      <c r="E8" s="163">
        <f>'Anexa 10'!C12</f>
        <v>26</v>
      </c>
      <c r="F8" s="164">
        <f t="shared" ref="F8:F14" si="0">E8*100/$E$16</f>
        <v>0.13674134848006733</v>
      </c>
      <c r="G8" s="165">
        <f>'Anexa 10'!D12</f>
        <v>5763873.2300000004</v>
      </c>
      <c r="H8" s="164">
        <f t="shared" ref="H8:H14" si="1">G8*100/$G$16</f>
        <v>0.11367833346535437</v>
      </c>
      <c r="I8" s="909">
        <f>SUM(H8:H12)</f>
        <v>93.414138795410778</v>
      </c>
      <c r="J8" s="436">
        <v>1081</v>
      </c>
      <c r="K8" s="163">
        <v>10186</v>
      </c>
      <c r="L8" s="164">
        <f>K8*100/$K$16</f>
        <v>55.199696526310085</v>
      </c>
      <c r="M8" s="165">
        <v>1651803737.1200001</v>
      </c>
      <c r="N8" s="164">
        <f t="shared" ref="N8:N14" si="2">M8*100/$M$16</f>
        <v>52.373801631174132</v>
      </c>
      <c r="O8" s="909">
        <f>SUM(N8:N12)</f>
        <v>89.131211347318015</v>
      </c>
      <c r="P8" s="638">
        <f>D8/J8-1</f>
        <v>-0.98797409805735426</v>
      </c>
      <c r="Q8" s="166">
        <f>G8/M8-1</f>
        <v>-0.99651055806421074</v>
      </c>
      <c r="R8" s="910">
        <f>I8/O8-1</f>
        <v>4.8051938073672806E-2</v>
      </c>
      <c r="S8" s="166">
        <f>E8/K8-1</f>
        <v>-0.99744747692911839</v>
      </c>
      <c r="T8" s="910">
        <f>E8:E12/K8:K12-1</f>
        <v>-0.99744747692911839</v>
      </c>
      <c r="U8" s="904">
        <f>H8:H12/N8:N12-1</f>
        <v>-0.99782948096328972</v>
      </c>
      <c r="X8" s="621"/>
    </row>
    <row r="9" spans="1:27" ht="36.75" customHeight="1" x14ac:dyDescent="0.2">
      <c r="A9" s="906"/>
      <c r="B9" s="795">
        <v>2</v>
      </c>
      <c r="C9" s="443" t="s">
        <v>527</v>
      </c>
      <c r="D9" s="436">
        <f>'Anexa 3'!C191</f>
        <v>1234</v>
      </c>
      <c r="E9" s="163">
        <f>'Anexa 6'!J130</f>
        <v>8778</v>
      </c>
      <c r="F9" s="164">
        <f t="shared" si="0"/>
        <v>46.165982959924264</v>
      </c>
      <c r="G9" s="165">
        <f>'Anexa 6'!K130</f>
        <v>2434305469.6499996</v>
      </c>
      <c r="H9" s="164">
        <f t="shared" si="1"/>
        <v>48.010734777282522</v>
      </c>
      <c r="I9" s="909"/>
      <c r="J9" s="436">
        <v>279</v>
      </c>
      <c r="K9" s="163">
        <v>306</v>
      </c>
      <c r="L9" s="164">
        <f>K9*100/$K$16</f>
        <v>1.6582669484636645</v>
      </c>
      <c r="M9" s="165">
        <v>754792243.9000001</v>
      </c>
      <c r="N9" s="164">
        <f t="shared" si="2"/>
        <v>23.932225340337478</v>
      </c>
      <c r="O9" s="909"/>
      <c r="P9" s="638">
        <f>D9/J9-1</f>
        <v>3.4229390681003586</v>
      </c>
      <c r="Q9" s="166">
        <f>G9/M9-1</f>
        <v>2.2251331267952357</v>
      </c>
      <c r="R9" s="910"/>
      <c r="S9" s="166">
        <f>E9/K9-1</f>
        <v>27.686274509803923</v>
      </c>
      <c r="T9" s="910"/>
      <c r="U9" s="904"/>
      <c r="X9" s="624"/>
    </row>
    <row r="10" spans="1:27" ht="42.75" customHeight="1" x14ac:dyDescent="0.2">
      <c r="A10" s="906"/>
      <c r="B10" s="795">
        <v>3</v>
      </c>
      <c r="C10" s="444" t="s">
        <v>528</v>
      </c>
      <c r="D10" s="436">
        <f>'Anexa 12'!C8</f>
        <v>733</v>
      </c>
      <c r="E10" s="163">
        <f>'Anexa 12'!D8</f>
        <v>745</v>
      </c>
      <c r="F10" s="164">
        <f t="shared" si="0"/>
        <v>3.9181655622173137</v>
      </c>
      <c r="G10" s="165">
        <f>'Anexa 12'!E8</f>
        <v>1553319253.95</v>
      </c>
      <c r="H10" s="164">
        <f t="shared" si="1"/>
        <v>30.63543160693067</v>
      </c>
      <c r="I10" s="909"/>
      <c r="J10" s="436">
        <v>3319</v>
      </c>
      <c r="K10" s="163">
        <v>5885</v>
      </c>
      <c r="L10" s="164">
        <f>K10*100/$K$16</f>
        <v>31.891833306237469</v>
      </c>
      <c r="M10" s="165">
        <v>364438195.55999982</v>
      </c>
      <c r="N10" s="164">
        <f t="shared" si="2"/>
        <v>11.555255223215326</v>
      </c>
      <c r="O10" s="909"/>
      <c r="P10" s="638">
        <f>D10/J10-1</f>
        <v>-0.77915034648990655</v>
      </c>
      <c r="Q10" s="166">
        <f>G10/M10-1</f>
        <v>3.2622295710885965</v>
      </c>
      <c r="R10" s="910"/>
      <c r="S10" s="166">
        <f>E10/K10-1</f>
        <v>-0.87340696686491082</v>
      </c>
      <c r="T10" s="910"/>
      <c r="U10" s="904"/>
    </row>
    <row r="11" spans="1:27" ht="42.75" customHeight="1" x14ac:dyDescent="0.2">
      <c r="A11" s="906"/>
      <c r="B11" s="130">
        <v>4</v>
      </c>
      <c r="C11" s="445" t="s">
        <v>529</v>
      </c>
      <c r="D11" s="436">
        <f>'Anexa 3'!D191</f>
        <v>4274</v>
      </c>
      <c r="E11" s="163">
        <f>'Anexa 7'!J163</f>
        <v>7080</v>
      </c>
      <c r="F11" s="164">
        <f t="shared" si="0"/>
        <v>37.235721047649101</v>
      </c>
      <c r="G11" s="165">
        <f>'Anexa 7'!K163</f>
        <v>678912658.00999987</v>
      </c>
      <c r="H11" s="164">
        <f t="shared" si="1"/>
        <v>13.3898953796232</v>
      </c>
      <c r="I11" s="909"/>
      <c r="J11" s="436">
        <v>156</v>
      </c>
      <c r="K11" s="163">
        <v>117</v>
      </c>
      <c r="L11" s="164">
        <f>K11*100/$K$16</f>
        <v>0.63404324500081288</v>
      </c>
      <c r="M11" s="165">
        <v>40051965.960000001</v>
      </c>
      <c r="N11" s="164">
        <f t="shared" si="2"/>
        <v>1.2699291525910787</v>
      </c>
      <c r="O11" s="909"/>
      <c r="P11" s="638">
        <f>D11/J11-1</f>
        <v>26.397435897435898</v>
      </c>
      <c r="Q11" s="166">
        <f>G11/M11-1</f>
        <v>15.950794842081702</v>
      </c>
      <c r="R11" s="910"/>
      <c r="S11" s="166">
        <f>E11/K11-1</f>
        <v>59.512820512820511</v>
      </c>
      <c r="T11" s="910"/>
      <c r="U11" s="904"/>
      <c r="X11" s="621"/>
      <c r="Z11" s="161"/>
    </row>
    <row r="12" spans="1:27" ht="42.75" customHeight="1" x14ac:dyDescent="0.2">
      <c r="A12" s="906"/>
      <c r="B12" s="130">
        <v>5</v>
      </c>
      <c r="C12" s="445" t="s">
        <v>530</v>
      </c>
      <c r="D12" s="436">
        <f>'Anexa 12'!C9</f>
        <v>703</v>
      </c>
      <c r="E12" s="163">
        <f>'Anexa 12'!D9</f>
        <v>564</v>
      </c>
      <c r="F12" s="164">
        <f t="shared" si="0"/>
        <v>2.966235405490691</v>
      </c>
      <c r="G12" s="165">
        <f>'Anexa 12'!E9</f>
        <v>64109259.75</v>
      </c>
      <c r="H12" s="164">
        <f t="shared" si="1"/>
        <v>1.2643986981090354</v>
      </c>
      <c r="I12" s="909"/>
      <c r="J12" s="436">
        <v>0</v>
      </c>
      <c r="K12" s="163">
        <v>0</v>
      </c>
      <c r="L12" s="164">
        <v>0</v>
      </c>
      <c r="M12" s="165">
        <v>0</v>
      </c>
      <c r="N12" s="164">
        <f t="shared" si="2"/>
        <v>0</v>
      </c>
      <c r="O12" s="909"/>
      <c r="P12" s="638" t="s">
        <v>373</v>
      </c>
      <c r="Q12" s="166" t="s">
        <v>373</v>
      </c>
      <c r="R12" s="910"/>
      <c r="S12" s="166" t="s">
        <v>373</v>
      </c>
      <c r="T12" s="910"/>
      <c r="U12" s="904"/>
      <c r="Z12" s="161"/>
    </row>
    <row r="13" spans="1:27" ht="78.75" x14ac:dyDescent="0.2">
      <c r="A13" s="408" t="s">
        <v>532</v>
      </c>
      <c r="B13" s="131">
        <v>6</v>
      </c>
      <c r="C13" s="796" t="s">
        <v>533</v>
      </c>
      <c r="D13" s="437">
        <f>'Anexa 01'!E14</f>
        <v>1086</v>
      </c>
      <c r="E13" s="167">
        <f>'Anexa 8'!J110</f>
        <v>1211</v>
      </c>
      <c r="F13" s="627">
        <f t="shared" si="0"/>
        <v>6.3689912695908282</v>
      </c>
      <c r="G13" s="623">
        <f>'Anexa 8'!K110</f>
        <v>89556714.280000001</v>
      </c>
      <c r="H13" s="627">
        <f t="shared" si="1"/>
        <v>1.76628763745092</v>
      </c>
      <c r="I13" s="634">
        <f>H13</f>
        <v>1.76628763745092</v>
      </c>
      <c r="J13" s="437">
        <v>1048</v>
      </c>
      <c r="K13" s="167">
        <v>1379</v>
      </c>
      <c r="L13" s="627">
        <f>K13*100/$K$16</f>
        <v>7.4730396141548798</v>
      </c>
      <c r="M13" s="168">
        <v>82591608.869999975</v>
      </c>
      <c r="N13" s="627">
        <f t="shared" si="2"/>
        <v>2.61873516940872</v>
      </c>
      <c r="O13" s="634">
        <f>SUM(N13)</f>
        <v>2.61873516940872</v>
      </c>
      <c r="P13" s="639">
        <f>D13/J13-1</f>
        <v>3.6259541984732913E-2</v>
      </c>
      <c r="Q13" s="628">
        <f>G13/M13-1</f>
        <v>8.4331877115545462E-2</v>
      </c>
      <c r="R13" s="169">
        <f>I13/O13-1</f>
        <v>-0.32551880079965201</v>
      </c>
      <c r="S13" s="628">
        <f>E13/K13-1</f>
        <v>-0.12182741116751272</v>
      </c>
      <c r="T13" s="169">
        <f>E13/K13-1</f>
        <v>-0.12182741116751272</v>
      </c>
      <c r="U13" s="416">
        <f>I13/O13-1</f>
        <v>-0.32551880079965201</v>
      </c>
    </row>
    <row r="14" spans="1:27" ht="36.75" customHeight="1" thickBot="1" x14ac:dyDescent="0.25">
      <c r="A14" s="435" t="s">
        <v>534</v>
      </c>
      <c r="B14" s="797">
        <v>7</v>
      </c>
      <c r="C14" s="798" t="s">
        <v>614</v>
      </c>
      <c r="D14" s="636" t="s">
        <v>373</v>
      </c>
      <c r="E14" s="630">
        <v>610</v>
      </c>
      <c r="F14" s="631">
        <f t="shared" si="0"/>
        <v>3.2081624066477334</v>
      </c>
      <c r="G14" s="632">
        <v>244368563.62</v>
      </c>
      <c r="H14" s="631">
        <f t="shared" si="1"/>
        <v>4.8195735671382947</v>
      </c>
      <c r="I14" s="637">
        <f>SUM(H14)</f>
        <v>4.8195735671382947</v>
      </c>
      <c r="J14" s="435" t="s">
        <v>373</v>
      </c>
      <c r="K14" s="438">
        <v>580</v>
      </c>
      <c r="L14" s="439">
        <f>K14*100/$K$16</f>
        <v>3.1431203598330897</v>
      </c>
      <c r="M14" s="440">
        <v>260196295.67999995</v>
      </c>
      <c r="N14" s="439">
        <f t="shared" si="2"/>
        <v>8.2500534832732626</v>
      </c>
      <c r="O14" s="635">
        <f>SUM(N14)</f>
        <v>8.2500534832732626</v>
      </c>
      <c r="P14" s="640" t="s">
        <v>373</v>
      </c>
      <c r="Q14" s="441">
        <f>G14/M14-1</f>
        <v>-6.0829966924146883E-2</v>
      </c>
      <c r="R14" s="441">
        <f>I14/O14-1</f>
        <v>-0.41581305176871441</v>
      </c>
      <c r="S14" s="441">
        <f>E14/K14-1</f>
        <v>5.1724137931034475E-2</v>
      </c>
      <c r="T14" s="441">
        <f>E14/K14-1</f>
        <v>5.1724137931034475E-2</v>
      </c>
      <c r="U14" s="442">
        <f>I14/O14-1</f>
        <v>-0.41581305176871441</v>
      </c>
      <c r="V14" s="621"/>
      <c r="Z14" s="161"/>
      <c r="AA14" s="161"/>
    </row>
    <row r="15" spans="1:27" ht="36.75" customHeight="1" thickBot="1" x14ac:dyDescent="0.25">
      <c r="A15" s="633"/>
      <c r="B15" s="641">
        <v>8</v>
      </c>
      <c r="C15" s="642" t="s">
        <v>728</v>
      </c>
      <c r="D15" s="618" t="s">
        <v>373</v>
      </c>
      <c r="E15" s="643">
        <v>28</v>
      </c>
      <c r="F15" s="644" t="s">
        <v>373</v>
      </c>
      <c r="G15" s="645">
        <v>695130450</v>
      </c>
      <c r="H15" s="644">
        <v>0</v>
      </c>
      <c r="I15" s="646">
        <f>SUM(H15)</f>
        <v>0</v>
      </c>
      <c r="J15" s="618" t="s">
        <v>373</v>
      </c>
      <c r="K15" s="643">
        <v>35</v>
      </c>
      <c r="L15" s="644" t="s">
        <v>373</v>
      </c>
      <c r="M15" s="645">
        <v>656556200</v>
      </c>
      <c r="N15" s="644" t="s">
        <v>373</v>
      </c>
      <c r="O15" s="646">
        <v>0</v>
      </c>
      <c r="P15" s="647" t="s">
        <v>373</v>
      </c>
      <c r="Q15" s="626" t="s">
        <v>373</v>
      </c>
      <c r="R15" s="626" t="s">
        <v>373</v>
      </c>
      <c r="S15" s="626" t="s">
        <v>373</v>
      </c>
      <c r="T15" s="626" t="s">
        <v>373</v>
      </c>
      <c r="U15" s="648" t="s">
        <v>373</v>
      </c>
    </row>
    <row r="16" spans="1:27" ht="25.5" customHeight="1" thickBot="1" x14ac:dyDescent="0.25">
      <c r="A16" s="907" t="s">
        <v>306</v>
      </c>
      <c r="B16" s="908"/>
      <c r="C16" s="908"/>
      <c r="D16" s="401" t="s">
        <v>373</v>
      </c>
      <c r="E16" s="400">
        <f>SUM(E8:E14)</f>
        <v>19014</v>
      </c>
      <c r="F16" s="398">
        <f>E16*100/$E$16</f>
        <v>100</v>
      </c>
      <c r="G16" s="399">
        <f>SUM(G8:G14)</f>
        <v>5070335792.4899998</v>
      </c>
      <c r="H16" s="398">
        <f>G16*100/$G$16</f>
        <v>100</v>
      </c>
      <c r="I16" s="398">
        <f>SUM(I8:I14)</f>
        <v>99.999999999999986</v>
      </c>
      <c r="J16" s="622" t="s">
        <v>373</v>
      </c>
      <c r="K16" s="649">
        <f>SUM(K8:K14)</f>
        <v>18453</v>
      </c>
      <c r="L16" s="650">
        <f>SUM(L8:L14)</f>
        <v>100</v>
      </c>
      <c r="M16" s="651">
        <f>SUM(M8:M14)</f>
        <v>3153874047.0900002</v>
      </c>
      <c r="N16" s="398">
        <f>SUM(N8:N14)</f>
        <v>100</v>
      </c>
      <c r="O16" s="398">
        <f>SUM(O8:O14)</f>
        <v>100</v>
      </c>
      <c r="P16" s="625" t="s">
        <v>373</v>
      </c>
      <c r="Q16" s="397" t="s">
        <v>373</v>
      </c>
      <c r="R16" s="397">
        <f>G16/M16-1</f>
        <v>0.60765322799376542</v>
      </c>
      <c r="S16" s="397" t="s">
        <v>373</v>
      </c>
      <c r="T16" s="397">
        <f>E16/K16-1</f>
        <v>3.0401560721833754E-2</v>
      </c>
      <c r="U16" s="396" t="s">
        <v>373</v>
      </c>
      <c r="V16" s="621"/>
    </row>
    <row r="17" spans="1:22" s="502" customFormat="1" ht="15" customHeight="1" x14ac:dyDescent="0.2">
      <c r="A17" s="629"/>
      <c r="B17" s="495"/>
      <c r="C17" s="495"/>
      <c r="D17" s="495"/>
      <c r="E17" s="496"/>
      <c r="F17" s="497"/>
      <c r="G17" s="498"/>
      <c r="H17" s="497"/>
      <c r="I17" s="497"/>
      <c r="J17" s="495"/>
      <c r="K17" s="499"/>
      <c r="L17" s="500"/>
      <c r="M17" s="498"/>
      <c r="N17" s="497"/>
      <c r="O17" s="497"/>
      <c r="P17" s="495"/>
      <c r="Q17" s="501"/>
      <c r="R17" s="501"/>
      <c r="S17" s="501"/>
      <c r="T17" s="501"/>
      <c r="U17" s="501"/>
    </row>
    <row r="18" spans="1:22" s="502" customFormat="1" ht="49.5" customHeight="1" x14ac:dyDescent="0.2">
      <c r="A18" s="495"/>
      <c r="B18" s="503" t="s">
        <v>613</v>
      </c>
      <c r="C18" s="911" t="s">
        <v>743</v>
      </c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12"/>
      <c r="T18" s="912"/>
      <c r="U18" s="912"/>
      <c r="V18" s="792"/>
    </row>
    <row r="19" spans="1:22" ht="12.75" customHeight="1" x14ac:dyDescent="0.2">
      <c r="B19" s="170"/>
    </row>
    <row r="20" spans="1:22" x14ac:dyDescent="0.2">
      <c r="B20" s="170"/>
    </row>
    <row r="21" spans="1:22" ht="102" x14ac:dyDescent="0.2">
      <c r="C21" s="171" t="s">
        <v>512</v>
      </c>
      <c r="D21" s="172" t="s">
        <v>580</v>
      </c>
      <c r="E21" s="172" t="s">
        <v>581</v>
      </c>
      <c r="V21" s="518"/>
    </row>
    <row r="22" spans="1:22" ht="51" x14ac:dyDescent="0.2">
      <c r="C22" s="173" t="s">
        <v>526</v>
      </c>
      <c r="D22" s="174">
        <f>R8</f>
        <v>4.8051938073672806E-2</v>
      </c>
      <c r="E22" s="174">
        <f>T8</f>
        <v>-0.99744747692911839</v>
      </c>
    </row>
    <row r="23" spans="1:22" ht="51" x14ac:dyDescent="0.2">
      <c r="C23" s="173" t="s">
        <v>532</v>
      </c>
      <c r="D23" s="174">
        <f>R13</f>
        <v>-0.32551880079965201</v>
      </c>
      <c r="E23" s="174">
        <f>T13</f>
        <v>-0.12182741116751272</v>
      </c>
    </row>
    <row r="24" spans="1:22" s="158" customFormat="1" ht="25.5" x14ac:dyDescent="0.25">
      <c r="C24" s="175" t="s">
        <v>534</v>
      </c>
      <c r="D24" s="176">
        <f>R14</f>
        <v>-0.41581305176871441</v>
      </c>
      <c r="E24" s="176">
        <f>T14</f>
        <v>5.1724137931034475E-2</v>
      </c>
      <c r="F24" s="177"/>
      <c r="G24" s="178"/>
      <c r="I24" s="159"/>
    </row>
    <row r="25" spans="1:22" s="158" customFormat="1" ht="12.75" customHeight="1" x14ac:dyDescent="0.25">
      <c r="C25" s="175" t="s">
        <v>306</v>
      </c>
      <c r="D25" s="179">
        <f>R16</f>
        <v>0.60765322799376542</v>
      </c>
      <c r="E25" s="179">
        <f>T16</f>
        <v>3.0401560721833754E-2</v>
      </c>
      <c r="F25" s="178"/>
      <c r="G25" s="178"/>
      <c r="I25" s="159"/>
    </row>
    <row r="26" spans="1:22" s="158" customFormat="1" x14ac:dyDescent="0.25">
      <c r="D26" s="180"/>
      <c r="E26" s="180"/>
      <c r="F26" s="180"/>
      <c r="G26" s="180"/>
      <c r="I26" s="159"/>
    </row>
    <row r="27" spans="1:22" s="158" customFormat="1" ht="12.75" customHeight="1" x14ac:dyDescent="0.25">
      <c r="D27" s="181"/>
      <c r="E27" s="182"/>
      <c r="F27" s="181"/>
      <c r="G27" s="181"/>
      <c r="I27" s="159"/>
    </row>
    <row r="28" spans="1:22" s="158" customFormat="1" x14ac:dyDescent="0.25">
      <c r="D28" s="181"/>
      <c r="E28" s="182"/>
      <c r="F28" s="181"/>
      <c r="G28" s="181"/>
      <c r="I28" s="159"/>
    </row>
    <row r="29" spans="1:22" s="158" customFormat="1" x14ac:dyDescent="0.25">
      <c r="D29" s="183"/>
      <c r="E29" s="182"/>
      <c r="F29" s="181"/>
      <c r="G29" s="181"/>
      <c r="I29" s="159"/>
    </row>
    <row r="30" spans="1:22" s="158" customFormat="1" ht="12.75" customHeight="1" x14ac:dyDescent="0.25">
      <c r="D30" s="181"/>
      <c r="E30" s="182"/>
      <c r="F30" s="181"/>
      <c r="G30" s="181"/>
      <c r="I30" s="159"/>
    </row>
    <row r="31" spans="1:22" s="158" customFormat="1" x14ac:dyDescent="0.25">
      <c r="D31" s="181"/>
      <c r="E31" s="182"/>
      <c r="F31" s="181"/>
      <c r="G31" s="181"/>
      <c r="I31" s="159"/>
    </row>
    <row r="32" spans="1:22" s="158" customFormat="1" x14ac:dyDescent="0.25">
      <c r="D32" s="184"/>
      <c r="E32" s="185"/>
      <c r="F32" s="184"/>
      <c r="G32" s="184"/>
      <c r="I32" s="159"/>
    </row>
  </sheetData>
  <mergeCells count="23">
    <mergeCell ref="C18:U18"/>
    <mergeCell ref="S1:U1"/>
    <mergeCell ref="A5:A6"/>
    <mergeCell ref="B5:B6"/>
    <mergeCell ref="C5:C6"/>
    <mergeCell ref="D5:I5"/>
    <mergeCell ref="J5:O5"/>
    <mergeCell ref="P5:P6"/>
    <mergeCell ref="Q5:Q6"/>
    <mergeCell ref="R5:R6"/>
    <mergeCell ref="S5:S6"/>
    <mergeCell ref="T5:T6"/>
    <mergeCell ref="U5:U6"/>
    <mergeCell ref="H6:I6"/>
    <mergeCell ref="N6:O6"/>
    <mergeCell ref="A3:U3"/>
    <mergeCell ref="U8:U12"/>
    <mergeCell ref="A8:A12"/>
    <mergeCell ref="A16:C16"/>
    <mergeCell ref="I8:I12"/>
    <mergeCell ref="O8:O12"/>
    <mergeCell ref="R8:R12"/>
    <mergeCell ref="T8:T12"/>
  </mergeCells>
  <printOptions horizontalCentered="1"/>
  <pageMargins left="0.39370078740157483" right="0.39370078740157483" top="0.98425196850393704" bottom="0.39370078740157483" header="0" footer="0"/>
  <pageSetup paperSize="9" scale="6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Q44"/>
  <sheetViews>
    <sheetView tabSelected="1" view="pageBreakPreview" zoomScaleNormal="55" zoomScaleSheetLayoutView="100" workbookViewId="0">
      <selection activeCell="E38" sqref="E38:F41"/>
    </sheetView>
  </sheetViews>
  <sheetFormatPr defaultColWidth="6" defaultRowHeight="12.75" x14ac:dyDescent="0.2"/>
  <cols>
    <col min="1" max="1" width="6" style="186" customWidth="1"/>
    <col min="2" max="2" width="55.28515625" style="201" customWidth="1"/>
    <col min="3" max="3" width="13.42578125" style="187" customWidth="1"/>
    <col min="4" max="4" width="18.85546875" style="187" customWidth="1"/>
    <col min="5" max="5" width="5.7109375" style="186" customWidth="1"/>
    <col min="6" max="6" width="7.140625" style="186" customWidth="1"/>
    <col min="7" max="7" width="9.140625" style="186" customWidth="1"/>
    <col min="8" max="8" width="5.7109375" style="186" customWidth="1"/>
    <col min="9" max="9" width="7" style="186" customWidth="1"/>
    <col min="10" max="10" width="9" style="186" customWidth="1"/>
    <col min="11" max="11" width="10.28515625" style="186" customWidth="1"/>
    <col min="12" max="12" width="9.140625" style="186" customWidth="1"/>
    <col min="13" max="13" width="22.140625" style="186" customWidth="1"/>
    <col min="14" max="14" width="9.140625" style="186" customWidth="1"/>
    <col min="15" max="15" width="34" style="186" customWidth="1"/>
    <col min="16" max="253" width="9.140625" style="186" customWidth="1"/>
    <col min="254" max="254" width="6" style="186"/>
    <col min="255" max="255" width="6" style="186" customWidth="1"/>
    <col min="256" max="256" width="22.42578125" style="186" customWidth="1"/>
    <col min="257" max="257" width="13.42578125" style="186" customWidth="1"/>
    <col min="258" max="258" width="18.85546875" style="186" customWidth="1"/>
    <col min="259" max="264" width="5.7109375" style="186" customWidth="1"/>
    <col min="265" max="265" width="9.140625" style="186" customWidth="1"/>
    <col min="266" max="266" width="22.140625" style="186" customWidth="1"/>
    <col min="267" max="267" width="9.140625" style="186" customWidth="1"/>
    <col min="268" max="268" width="34" style="186" customWidth="1"/>
    <col min="269" max="509" width="9.140625" style="186" customWidth="1"/>
    <col min="510" max="510" width="6" style="186"/>
    <col min="511" max="511" width="6" style="186" customWidth="1"/>
    <col min="512" max="512" width="22.42578125" style="186" customWidth="1"/>
    <col min="513" max="513" width="13.42578125" style="186" customWidth="1"/>
    <col min="514" max="514" width="18.85546875" style="186" customWidth="1"/>
    <col min="515" max="520" width="5.7109375" style="186" customWidth="1"/>
    <col min="521" max="521" width="9.140625" style="186" customWidth="1"/>
    <col min="522" max="522" width="22.140625" style="186" customWidth="1"/>
    <col min="523" max="523" width="9.140625" style="186" customWidth="1"/>
    <col min="524" max="524" width="34" style="186" customWidth="1"/>
    <col min="525" max="765" width="9.140625" style="186" customWidth="1"/>
    <col min="766" max="766" width="6" style="186"/>
    <col min="767" max="767" width="6" style="186" customWidth="1"/>
    <col min="768" max="768" width="22.42578125" style="186" customWidth="1"/>
    <col min="769" max="769" width="13.42578125" style="186" customWidth="1"/>
    <col min="770" max="770" width="18.85546875" style="186" customWidth="1"/>
    <col min="771" max="776" width="5.7109375" style="186" customWidth="1"/>
    <col min="777" max="777" width="9.140625" style="186" customWidth="1"/>
    <col min="778" max="778" width="22.140625" style="186" customWidth="1"/>
    <col min="779" max="779" width="9.140625" style="186" customWidth="1"/>
    <col min="780" max="780" width="34" style="186" customWidth="1"/>
    <col min="781" max="1021" width="9.140625" style="186" customWidth="1"/>
    <col min="1022" max="1022" width="6" style="186"/>
    <col min="1023" max="1023" width="6" style="186" customWidth="1"/>
    <col min="1024" max="1024" width="22.42578125" style="186" customWidth="1"/>
    <col min="1025" max="1025" width="13.42578125" style="186" customWidth="1"/>
    <col min="1026" max="1026" width="18.85546875" style="186" customWidth="1"/>
    <col min="1027" max="1032" width="5.7109375" style="186" customWidth="1"/>
    <col min="1033" max="1033" width="9.140625" style="186" customWidth="1"/>
    <col min="1034" max="1034" width="22.140625" style="186" customWidth="1"/>
    <col min="1035" max="1035" width="9.140625" style="186" customWidth="1"/>
    <col min="1036" max="1036" width="34" style="186" customWidth="1"/>
    <col min="1037" max="1277" width="9.140625" style="186" customWidth="1"/>
    <col min="1278" max="1278" width="6" style="186"/>
    <col min="1279" max="1279" width="6" style="186" customWidth="1"/>
    <col min="1280" max="1280" width="22.42578125" style="186" customWidth="1"/>
    <col min="1281" max="1281" width="13.42578125" style="186" customWidth="1"/>
    <col min="1282" max="1282" width="18.85546875" style="186" customWidth="1"/>
    <col min="1283" max="1288" width="5.7109375" style="186" customWidth="1"/>
    <col min="1289" max="1289" width="9.140625" style="186" customWidth="1"/>
    <col min="1290" max="1290" width="22.140625" style="186" customWidth="1"/>
    <col min="1291" max="1291" width="9.140625" style="186" customWidth="1"/>
    <col min="1292" max="1292" width="34" style="186" customWidth="1"/>
    <col min="1293" max="1533" width="9.140625" style="186" customWidth="1"/>
    <col min="1534" max="1534" width="6" style="186"/>
    <col min="1535" max="1535" width="6" style="186" customWidth="1"/>
    <col min="1536" max="1536" width="22.42578125" style="186" customWidth="1"/>
    <col min="1537" max="1537" width="13.42578125" style="186" customWidth="1"/>
    <col min="1538" max="1538" width="18.85546875" style="186" customWidth="1"/>
    <col min="1539" max="1544" width="5.7109375" style="186" customWidth="1"/>
    <col min="1545" max="1545" width="9.140625" style="186" customWidth="1"/>
    <col min="1546" max="1546" width="22.140625" style="186" customWidth="1"/>
    <col min="1547" max="1547" width="9.140625" style="186" customWidth="1"/>
    <col min="1548" max="1548" width="34" style="186" customWidth="1"/>
    <col min="1549" max="1789" width="9.140625" style="186" customWidth="1"/>
    <col min="1790" max="1790" width="6" style="186"/>
    <col min="1791" max="1791" width="6" style="186" customWidth="1"/>
    <col min="1792" max="1792" width="22.42578125" style="186" customWidth="1"/>
    <col min="1793" max="1793" width="13.42578125" style="186" customWidth="1"/>
    <col min="1794" max="1794" width="18.85546875" style="186" customWidth="1"/>
    <col min="1795" max="1800" width="5.7109375" style="186" customWidth="1"/>
    <col min="1801" max="1801" width="9.140625" style="186" customWidth="1"/>
    <col min="1802" max="1802" width="22.140625" style="186" customWidth="1"/>
    <col min="1803" max="1803" width="9.140625" style="186" customWidth="1"/>
    <col min="1804" max="1804" width="34" style="186" customWidth="1"/>
    <col min="1805" max="2045" width="9.140625" style="186" customWidth="1"/>
    <col min="2046" max="2046" width="6" style="186"/>
    <col min="2047" max="2047" width="6" style="186" customWidth="1"/>
    <col min="2048" max="2048" width="22.42578125" style="186" customWidth="1"/>
    <col min="2049" max="2049" width="13.42578125" style="186" customWidth="1"/>
    <col min="2050" max="2050" width="18.85546875" style="186" customWidth="1"/>
    <col min="2051" max="2056" width="5.7109375" style="186" customWidth="1"/>
    <col min="2057" max="2057" width="9.140625" style="186" customWidth="1"/>
    <col min="2058" max="2058" width="22.140625" style="186" customWidth="1"/>
    <col min="2059" max="2059" width="9.140625" style="186" customWidth="1"/>
    <col min="2060" max="2060" width="34" style="186" customWidth="1"/>
    <col min="2061" max="2301" width="9.140625" style="186" customWidth="1"/>
    <col min="2302" max="2302" width="6" style="186"/>
    <col min="2303" max="2303" width="6" style="186" customWidth="1"/>
    <col min="2304" max="2304" width="22.42578125" style="186" customWidth="1"/>
    <col min="2305" max="2305" width="13.42578125" style="186" customWidth="1"/>
    <col min="2306" max="2306" width="18.85546875" style="186" customWidth="1"/>
    <col min="2307" max="2312" width="5.7109375" style="186" customWidth="1"/>
    <col min="2313" max="2313" width="9.140625" style="186" customWidth="1"/>
    <col min="2314" max="2314" width="22.140625" style="186" customWidth="1"/>
    <col min="2315" max="2315" width="9.140625" style="186" customWidth="1"/>
    <col min="2316" max="2316" width="34" style="186" customWidth="1"/>
    <col min="2317" max="2557" width="9.140625" style="186" customWidth="1"/>
    <col min="2558" max="2558" width="6" style="186"/>
    <col min="2559" max="2559" width="6" style="186" customWidth="1"/>
    <col min="2560" max="2560" width="22.42578125" style="186" customWidth="1"/>
    <col min="2561" max="2561" width="13.42578125" style="186" customWidth="1"/>
    <col min="2562" max="2562" width="18.85546875" style="186" customWidth="1"/>
    <col min="2563" max="2568" width="5.7109375" style="186" customWidth="1"/>
    <col min="2569" max="2569" width="9.140625" style="186" customWidth="1"/>
    <col min="2570" max="2570" width="22.140625" style="186" customWidth="1"/>
    <col min="2571" max="2571" width="9.140625" style="186" customWidth="1"/>
    <col min="2572" max="2572" width="34" style="186" customWidth="1"/>
    <col min="2573" max="2813" width="9.140625" style="186" customWidth="1"/>
    <col min="2814" max="2814" width="6" style="186"/>
    <col min="2815" max="2815" width="6" style="186" customWidth="1"/>
    <col min="2816" max="2816" width="22.42578125" style="186" customWidth="1"/>
    <col min="2817" max="2817" width="13.42578125" style="186" customWidth="1"/>
    <col min="2818" max="2818" width="18.85546875" style="186" customWidth="1"/>
    <col min="2819" max="2824" width="5.7109375" style="186" customWidth="1"/>
    <col min="2825" max="2825" width="9.140625" style="186" customWidth="1"/>
    <col min="2826" max="2826" width="22.140625" style="186" customWidth="1"/>
    <col min="2827" max="2827" width="9.140625" style="186" customWidth="1"/>
    <col min="2828" max="2828" width="34" style="186" customWidth="1"/>
    <col min="2829" max="3069" width="9.140625" style="186" customWidth="1"/>
    <col min="3070" max="3070" width="6" style="186"/>
    <col min="3071" max="3071" width="6" style="186" customWidth="1"/>
    <col min="3072" max="3072" width="22.42578125" style="186" customWidth="1"/>
    <col min="3073" max="3073" width="13.42578125" style="186" customWidth="1"/>
    <col min="3074" max="3074" width="18.85546875" style="186" customWidth="1"/>
    <col min="3075" max="3080" width="5.7109375" style="186" customWidth="1"/>
    <col min="3081" max="3081" width="9.140625" style="186" customWidth="1"/>
    <col min="3082" max="3082" width="22.140625" style="186" customWidth="1"/>
    <col min="3083" max="3083" width="9.140625" style="186" customWidth="1"/>
    <col min="3084" max="3084" width="34" style="186" customWidth="1"/>
    <col min="3085" max="3325" width="9.140625" style="186" customWidth="1"/>
    <col min="3326" max="3326" width="6" style="186"/>
    <col min="3327" max="3327" width="6" style="186" customWidth="1"/>
    <col min="3328" max="3328" width="22.42578125" style="186" customWidth="1"/>
    <col min="3329" max="3329" width="13.42578125" style="186" customWidth="1"/>
    <col min="3330" max="3330" width="18.85546875" style="186" customWidth="1"/>
    <col min="3331" max="3336" width="5.7109375" style="186" customWidth="1"/>
    <col min="3337" max="3337" width="9.140625" style="186" customWidth="1"/>
    <col min="3338" max="3338" width="22.140625" style="186" customWidth="1"/>
    <col min="3339" max="3339" width="9.140625" style="186" customWidth="1"/>
    <col min="3340" max="3340" width="34" style="186" customWidth="1"/>
    <col min="3341" max="3581" width="9.140625" style="186" customWidth="1"/>
    <col min="3582" max="3582" width="6" style="186"/>
    <col min="3583" max="3583" width="6" style="186" customWidth="1"/>
    <col min="3584" max="3584" width="22.42578125" style="186" customWidth="1"/>
    <col min="3585" max="3585" width="13.42578125" style="186" customWidth="1"/>
    <col min="3586" max="3586" width="18.85546875" style="186" customWidth="1"/>
    <col min="3587" max="3592" width="5.7109375" style="186" customWidth="1"/>
    <col min="3593" max="3593" width="9.140625" style="186" customWidth="1"/>
    <col min="3594" max="3594" width="22.140625" style="186" customWidth="1"/>
    <col min="3595" max="3595" width="9.140625" style="186" customWidth="1"/>
    <col min="3596" max="3596" width="34" style="186" customWidth="1"/>
    <col min="3597" max="3837" width="9.140625" style="186" customWidth="1"/>
    <col min="3838" max="3838" width="6" style="186"/>
    <col min="3839" max="3839" width="6" style="186" customWidth="1"/>
    <col min="3840" max="3840" width="22.42578125" style="186" customWidth="1"/>
    <col min="3841" max="3841" width="13.42578125" style="186" customWidth="1"/>
    <col min="3842" max="3842" width="18.85546875" style="186" customWidth="1"/>
    <col min="3843" max="3848" width="5.7109375" style="186" customWidth="1"/>
    <col min="3849" max="3849" width="9.140625" style="186" customWidth="1"/>
    <col min="3850" max="3850" width="22.140625" style="186" customWidth="1"/>
    <col min="3851" max="3851" width="9.140625" style="186" customWidth="1"/>
    <col min="3852" max="3852" width="34" style="186" customWidth="1"/>
    <col min="3853" max="4093" width="9.140625" style="186" customWidth="1"/>
    <col min="4094" max="4094" width="6" style="186"/>
    <col min="4095" max="4095" width="6" style="186" customWidth="1"/>
    <col min="4096" max="4096" width="22.42578125" style="186" customWidth="1"/>
    <col min="4097" max="4097" width="13.42578125" style="186" customWidth="1"/>
    <col min="4098" max="4098" width="18.85546875" style="186" customWidth="1"/>
    <col min="4099" max="4104" width="5.7109375" style="186" customWidth="1"/>
    <col min="4105" max="4105" width="9.140625" style="186" customWidth="1"/>
    <col min="4106" max="4106" width="22.140625" style="186" customWidth="1"/>
    <col min="4107" max="4107" width="9.140625" style="186" customWidth="1"/>
    <col min="4108" max="4108" width="34" style="186" customWidth="1"/>
    <col min="4109" max="4349" width="9.140625" style="186" customWidth="1"/>
    <col min="4350" max="4350" width="6" style="186"/>
    <col min="4351" max="4351" width="6" style="186" customWidth="1"/>
    <col min="4352" max="4352" width="22.42578125" style="186" customWidth="1"/>
    <col min="4353" max="4353" width="13.42578125" style="186" customWidth="1"/>
    <col min="4354" max="4354" width="18.85546875" style="186" customWidth="1"/>
    <col min="4355" max="4360" width="5.7109375" style="186" customWidth="1"/>
    <col min="4361" max="4361" width="9.140625" style="186" customWidth="1"/>
    <col min="4362" max="4362" width="22.140625" style="186" customWidth="1"/>
    <col min="4363" max="4363" width="9.140625" style="186" customWidth="1"/>
    <col min="4364" max="4364" width="34" style="186" customWidth="1"/>
    <col min="4365" max="4605" width="9.140625" style="186" customWidth="1"/>
    <col min="4606" max="4606" width="6" style="186"/>
    <col min="4607" max="4607" width="6" style="186" customWidth="1"/>
    <col min="4608" max="4608" width="22.42578125" style="186" customWidth="1"/>
    <col min="4609" max="4609" width="13.42578125" style="186" customWidth="1"/>
    <col min="4610" max="4610" width="18.85546875" style="186" customWidth="1"/>
    <col min="4611" max="4616" width="5.7109375" style="186" customWidth="1"/>
    <col min="4617" max="4617" width="9.140625" style="186" customWidth="1"/>
    <col min="4618" max="4618" width="22.140625" style="186" customWidth="1"/>
    <col min="4619" max="4619" width="9.140625" style="186" customWidth="1"/>
    <col min="4620" max="4620" width="34" style="186" customWidth="1"/>
    <col min="4621" max="4861" width="9.140625" style="186" customWidth="1"/>
    <col min="4862" max="4862" width="6" style="186"/>
    <col min="4863" max="4863" width="6" style="186" customWidth="1"/>
    <col min="4864" max="4864" width="22.42578125" style="186" customWidth="1"/>
    <col min="4865" max="4865" width="13.42578125" style="186" customWidth="1"/>
    <col min="4866" max="4866" width="18.85546875" style="186" customWidth="1"/>
    <col min="4867" max="4872" width="5.7109375" style="186" customWidth="1"/>
    <col min="4873" max="4873" width="9.140625" style="186" customWidth="1"/>
    <col min="4874" max="4874" width="22.140625" style="186" customWidth="1"/>
    <col min="4875" max="4875" width="9.140625" style="186" customWidth="1"/>
    <col min="4876" max="4876" width="34" style="186" customWidth="1"/>
    <col min="4877" max="5117" width="9.140625" style="186" customWidth="1"/>
    <col min="5118" max="5118" width="6" style="186"/>
    <col min="5119" max="5119" width="6" style="186" customWidth="1"/>
    <col min="5120" max="5120" width="22.42578125" style="186" customWidth="1"/>
    <col min="5121" max="5121" width="13.42578125" style="186" customWidth="1"/>
    <col min="5122" max="5122" width="18.85546875" style="186" customWidth="1"/>
    <col min="5123" max="5128" width="5.7109375" style="186" customWidth="1"/>
    <col min="5129" max="5129" width="9.140625" style="186" customWidth="1"/>
    <col min="5130" max="5130" width="22.140625" style="186" customWidth="1"/>
    <col min="5131" max="5131" width="9.140625" style="186" customWidth="1"/>
    <col min="5132" max="5132" width="34" style="186" customWidth="1"/>
    <col min="5133" max="5373" width="9.140625" style="186" customWidth="1"/>
    <col min="5374" max="5374" width="6" style="186"/>
    <col min="5375" max="5375" width="6" style="186" customWidth="1"/>
    <col min="5376" max="5376" width="22.42578125" style="186" customWidth="1"/>
    <col min="5377" max="5377" width="13.42578125" style="186" customWidth="1"/>
    <col min="5378" max="5378" width="18.85546875" style="186" customWidth="1"/>
    <col min="5379" max="5384" width="5.7109375" style="186" customWidth="1"/>
    <col min="5385" max="5385" width="9.140625" style="186" customWidth="1"/>
    <col min="5386" max="5386" width="22.140625" style="186" customWidth="1"/>
    <col min="5387" max="5387" width="9.140625" style="186" customWidth="1"/>
    <col min="5388" max="5388" width="34" style="186" customWidth="1"/>
    <col min="5389" max="5629" width="9.140625" style="186" customWidth="1"/>
    <col min="5630" max="5630" width="6" style="186"/>
    <col min="5631" max="5631" width="6" style="186" customWidth="1"/>
    <col min="5632" max="5632" width="22.42578125" style="186" customWidth="1"/>
    <col min="5633" max="5633" width="13.42578125" style="186" customWidth="1"/>
    <col min="5634" max="5634" width="18.85546875" style="186" customWidth="1"/>
    <col min="5635" max="5640" width="5.7109375" style="186" customWidth="1"/>
    <col min="5641" max="5641" width="9.140625" style="186" customWidth="1"/>
    <col min="5642" max="5642" width="22.140625" style="186" customWidth="1"/>
    <col min="5643" max="5643" width="9.140625" style="186" customWidth="1"/>
    <col min="5644" max="5644" width="34" style="186" customWidth="1"/>
    <col min="5645" max="5885" width="9.140625" style="186" customWidth="1"/>
    <col min="5886" max="5886" width="6" style="186"/>
    <col min="5887" max="5887" width="6" style="186" customWidth="1"/>
    <col min="5888" max="5888" width="22.42578125" style="186" customWidth="1"/>
    <col min="5889" max="5889" width="13.42578125" style="186" customWidth="1"/>
    <col min="5890" max="5890" width="18.85546875" style="186" customWidth="1"/>
    <col min="5891" max="5896" width="5.7109375" style="186" customWidth="1"/>
    <col min="5897" max="5897" width="9.140625" style="186" customWidth="1"/>
    <col min="5898" max="5898" width="22.140625" style="186" customWidth="1"/>
    <col min="5899" max="5899" width="9.140625" style="186" customWidth="1"/>
    <col min="5900" max="5900" width="34" style="186" customWidth="1"/>
    <col min="5901" max="6141" width="9.140625" style="186" customWidth="1"/>
    <col min="6142" max="6142" width="6" style="186"/>
    <col min="6143" max="6143" width="6" style="186" customWidth="1"/>
    <col min="6144" max="6144" width="22.42578125" style="186" customWidth="1"/>
    <col min="6145" max="6145" width="13.42578125" style="186" customWidth="1"/>
    <col min="6146" max="6146" width="18.85546875" style="186" customWidth="1"/>
    <col min="6147" max="6152" width="5.7109375" style="186" customWidth="1"/>
    <col min="6153" max="6153" width="9.140625" style="186" customWidth="1"/>
    <col min="6154" max="6154" width="22.140625" style="186" customWidth="1"/>
    <col min="6155" max="6155" width="9.140625" style="186" customWidth="1"/>
    <col min="6156" max="6156" width="34" style="186" customWidth="1"/>
    <col min="6157" max="6397" width="9.140625" style="186" customWidth="1"/>
    <col min="6398" max="6398" width="6" style="186"/>
    <col min="6399" max="6399" width="6" style="186" customWidth="1"/>
    <col min="6400" max="6400" width="22.42578125" style="186" customWidth="1"/>
    <col min="6401" max="6401" width="13.42578125" style="186" customWidth="1"/>
    <col min="6402" max="6402" width="18.85546875" style="186" customWidth="1"/>
    <col min="6403" max="6408" width="5.7109375" style="186" customWidth="1"/>
    <col min="6409" max="6409" width="9.140625" style="186" customWidth="1"/>
    <col min="6410" max="6410" width="22.140625" style="186" customWidth="1"/>
    <col min="6411" max="6411" width="9.140625" style="186" customWidth="1"/>
    <col min="6412" max="6412" width="34" style="186" customWidth="1"/>
    <col min="6413" max="6653" width="9.140625" style="186" customWidth="1"/>
    <col min="6654" max="6654" width="6" style="186"/>
    <col min="6655" max="6655" width="6" style="186" customWidth="1"/>
    <col min="6656" max="6656" width="22.42578125" style="186" customWidth="1"/>
    <col min="6657" max="6657" width="13.42578125" style="186" customWidth="1"/>
    <col min="6658" max="6658" width="18.85546875" style="186" customWidth="1"/>
    <col min="6659" max="6664" width="5.7109375" style="186" customWidth="1"/>
    <col min="6665" max="6665" width="9.140625" style="186" customWidth="1"/>
    <col min="6666" max="6666" width="22.140625" style="186" customWidth="1"/>
    <col min="6667" max="6667" width="9.140625" style="186" customWidth="1"/>
    <col min="6668" max="6668" width="34" style="186" customWidth="1"/>
    <col min="6669" max="6909" width="9.140625" style="186" customWidth="1"/>
    <col min="6910" max="6910" width="6" style="186"/>
    <col min="6911" max="6911" width="6" style="186" customWidth="1"/>
    <col min="6912" max="6912" width="22.42578125" style="186" customWidth="1"/>
    <col min="6913" max="6913" width="13.42578125" style="186" customWidth="1"/>
    <col min="6914" max="6914" width="18.85546875" style="186" customWidth="1"/>
    <col min="6915" max="6920" width="5.7109375" style="186" customWidth="1"/>
    <col min="6921" max="6921" width="9.140625" style="186" customWidth="1"/>
    <col min="6922" max="6922" width="22.140625" style="186" customWidth="1"/>
    <col min="6923" max="6923" width="9.140625" style="186" customWidth="1"/>
    <col min="6924" max="6924" width="34" style="186" customWidth="1"/>
    <col min="6925" max="7165" width="9.140625" style="186" customWidth="1"/>
    <col min="7166" max="7166" width="6" style="186"/>
    <col min="7167" max="7167" width="6" style="186" customWidth="1"/>
    <col min="7168" max="7168" width="22.42578125" style="186" customWidth="1"/>
    <col min="7169" max="7169" width="13.42578125" style="186" customWidth="1"/>
    <col min="7170" max="7170" width="18.85546875" style="186" customWidth="1"/>
    <col min="7171" max="7176" width="5.7109375" style="186" customWidth="1"/>
    <col min="7177" max="7177" width="9.140625" style="186" customWidth="1"/>
    <col min="7178" max="7178" width="22.140625" style="186" customWidth="1"/>
    <col min="7179" max="7179" width="9.140625" style="186" customWidth="1"/>
    <col min="7180" max="7180" width="34" style="186" customWidth="1"/>
    <col min="7181" max="7421" width="9.140625" style="186" customWidth="1"/>
    <col min="7422" max="7422" width="6" style="186"/>
    <col min="7423" max="7423" width="6" style="186" customWidth="1"/>
    <col min="7424" max="7424" width="22.42578125" style="186" customWidth="1"/>
    <col min="7425" max="7425" width="13.42578125" style="186" customWidth="1"/>
    <col min="7426" max="7426" width="18.85546875" style="186" customWidth="1"/>
    <col min="7427" max="7432" width="5.7109375" style="186" customWidth="1"/>
    <col min="7433" max="7433" width="9.140625" style="186" customWidth="1"/>
    <col min="7434" max="7434" width="22.140625" style="186" customWidth="1"/>
    <col min="7435" max="7435" width="9.140625" style="186" customWidth="1"/>
    <col min="7436" max="7436" width="34" style="186" customWidth="1"/>
    <col min="7437" max="7677" width="9.140625" style="186" customWidth="1"/>
    <col min="7678" max="7678" width="6" style="186"/>
    <col min="7679" max="7679" width="6" style="186" customWidth="1"/>
    <col min="7680" max="7680" width="22.42578125" style="186" customWidth="1"/>
    <col min="7681" max="7681" width="13.42578125" style="186" customWidth="1"/>
    <col min="7682" max="7682" width="18.85546875" style="186" customWidth="1"/>
    <col min="7683" max="7688" width="5.7109375" style="186" customWidth="1"/>
    <col min="7689" max="7689" width="9.140625" style="186" customWidth="1"/>
    <col min="7690" max="7690" width="22.140625" style="186" customWidth="1"/>
    <col min="7691" max="7691" width="9.140625" style="186" customWidth="1"/>
    <col min="7692" max="7692" width="34" style="186" customWidth="1"/>
    <col min="7693" max="7933" width="9.140625" style="186" customWidth="1"/>
    <col min="7934" max="7934" width="6" style="186"/>
    <col min="7935" max="7935" width="6" style="186" customWidth="1"/>
    <col min="7936" max="7936" width="22.42578125" style="186" customWidth="1"/>
    <col min="7937" max="7937" width="13.42578125" style="186" customWidth="1"/>
    <col min="7938" max="7938" width="18.85546875" style="186" customWidth="1"/>
    <col min="7939" max="7944" width="5.7109375" style="186" customWidth="1"/>
    <col min="7945" max="7945" width="9.140625" style="186" customWidth="1"/>
    <col min="7946" max="7946" width="22.140625" style="186" customWidth="1"/>
    <col min="7947" max="7947" width="9.140625" style="186" customWidth="1"/>
    <col min="7948" max="7948" width="34" style="186" customWidth="1"/>
    <col min="7949" max="8189" width="9.140625" style="186" customWidth="1"/>
    <col min="8190" max="8190" width="6" style="186"/>
    <col min="8191" max="8191" width="6" style="186" customWidth="1"/>
    <col min="8192" max="8192" width="22.42578125" style="186" customWidth="1"/>
    <col min="8193" max="8193" width="13.42578125" style="186" customWidth="1"/>
    <col min="8194" max="8194" width="18.85546875" style="186" customWidth="1"/>
    <col min="8195" max="8200" width="5.7109375" style="186" customWidth="1"/>
    <col min="8201" max="8201" width="9.140625" style="186" customWidth="1"/>
    <col min="8202" max="8202" width="22.140625" style="186" customWidth="1"/>
    <col min="8203" max="8203" width="9.140625" style="186" customWidth="1"/>
    <col min="8204" max="8204" width="34" style="186" customWidth="1"/>
    <col min="8205" max="8445" width="9.140625" style="186" customWidth="1"/>
    <col min="8446" max="8446" width="6" style="186"/>
    <col min="8447" max="8447" width="6" style="186" customWidth="1"/>
    <col min="8448" max="8448" width="22.42578125" style="186" customWidth="1"/>
    <col min="8449" max="8449" width="13.42578125" style="186" customWidth="1"/>
    <col min="8450" max="8450" width="18.85546875" style="186" customWidth="1"/>
    <col min="8451" max="8456" width="5.7109375" style="186" customWidth="1"/>
    <col min="8457" max="8457" width="9.140625" style="186" customWidth="1"/>
    <col min="8458" max="8458" width="22.140625" style="186" customWidth="1"/>
    <col min="8459" max="8459" width="9.140625" style="186" customWidth="1"/>
    <col min="8460" max="8460" width="34" style="186" customWidth="1"/>
    <col min="8461" max="8701" width="9.140625" style="186" customWidth="1"/>
    <col min="8702" max="8702" width="6" style="186"/>
    <col min="8703" max="8703" width="6" style="186" customWidth="1"/>
    <col min="8704" max="8704" width="22.42578125" style="186" customWidth="1"/>
    <col min="8705" max="8705" width="13.42578125" style="186" customWidth="1"/>
    <col min="8706" max="8706" width="18.85546875" style="186" customWidth="1"/>
    <col min="8707" max="8712" width="5.7109375" style="186" customWidth="1"/>
    <col min="8713" max="8713" width="9.140625" style="186" customWidth="1"/>
    <col min="8714" max="8714" width="22.140625" style="186" customWidth="1"/>
    <col min="8715" max="8715" width="9.140625" style="186" customWidth="1"/>
    <col min="8716" max="8716" width="34" style="186" customWidth="1"/>
    <col min="8717" max="8957" width="9.140625" style="186" customWidth="1"/>
    <col min="8958" max="8958" width="6" style="186"/>
    <col min="8959" max="8959" width="6" style="186" customWidth="1"/>
    <col min="8960" max="8960" width="22.42578125" style="186" customWidth="1"/>
    <col min="8961" max="8961" width="13.42578125" style="186" customWidth="1"/>
    <col min="8962" max="8962" width="18.85546875" style="186" customWidth="1"/>
    <col min="8963" max="8968" width="5.7109375" style="186" customWidth="1"/>
    <col min="8969" max="8969" width="9.140625" style="186" customWidth="1"/>
    <col min="8970" max="8970" width="22.140625" style="186" customWidth="1"/>
    <col min="8971" max="8971" width="9.140625" style="186" customWidth="1"/>
    <col min="8972" max="8972" width="34" style="186" customWidth="1"/>
    <col min="8973" max="9213" width="9.140625" style="186" customWidth="1"/>
    <col min="9214" max="9214" width="6" style="186"/>
    <col min="9215" max="9215" width="6" style="186" customWidth="1"/>
    <col min="9216" max="9216" width="22.42578125" style="186" customWidth="1"/>
    <col min="9217" max="9217" width="13.42578125" style="186" customWidth="1"/>
    <col min="9218" max="9218" width="18.85546875" style="186" customWidth="1"/>
    <col min="9219" max="9224" width="5.7109375" style="186" customWidth="1"/>
    <col min="9225" max="9225" width="9.140625" style="186" customWidth="1"/>
    <col min="9226" max="9226" width="22.140625" style="186" customWidth="1"/>
    <col min="9227" max="9227" width="9.140625" style="186" customWidth="1"/>
    <col min="9228" max="9228" width="34" style="186" customWidth="1"/>
    <col min="9229" max="9469" width="9.140625" style="186" customWidth="1"/>
    <col min="9470" max="9470" width="6" style="186"/>
    <col min="9471" max="9471" width="6" style="186" customWidth="1"/>
    <col min="9472" max="9472" width="22.42578125" style="186" customWidth="1"/>
    <col min="9473" max="9473" width="13.42578125" style="186" customWidth="1"/>
    <col min="9474" max="9474" width="18.85546875" style="186" customWidth="1"/>
    <col min="9475" max="9480" width="5.7109375" style="186" customWidth="1"/>
    <col min="9481" max="9481" width="9.140625" style="186" customWidth="1"/>
    <col min="9482" max="9482" width="22.140625" style="186" customWidth="1"/>
    <col min="9483" max="9483" width="9.140625" style="186" customWidth="1"/>
    <col min="9484" max="9484" width="34" style="186" customWidth="1"/>
    <col min="9485" max="9725" width="9.140625" style="186" customWidth="1"/>
    <col min="9726" max="9726" width="6" style="186"/>
    <col min="9727" max="9727" width="6" style="186" customWidth="1"/>
    <col min="9728" max="9728" width="22.42578125" style="186" customWidth="1"/>
    <col min="9729" max="9729" width="13.42578125" style="186" customWidth="1"/>
    <col min="9730" max="9730" width="18.85546875" style="186" customWidth="1"/>
    <col min="9731" max="9736" width="5.7109375" style="186" customWidth="1"/>
    <col min="9737" max="9737" width="9.140625" style="186" customWidth="1"/>
    <col min="9738" max="9738" width="22.140625" style="186" customWidth="1"/>
    <col min="9739" max="9739" width="9.140625" style="186" customWidth="1"/>
    <col min="9740" max="9740" width="34" style="186" customWidth="1"/>
    <col min="9741" max="9981" width="9.140625" style="186" customWidth="1"/>
    <col min="9982" max="9982" width="6" style="186"/>
    <col min="9983" max="9983" width="6" style="186" customWidth="1"/>
    <col min="9984" max="9984" width="22.42578125" style="186" customWidth="1"/>
    <col min="9985" max="9985" width="13.42578125" style="186" customWidth="1"/>
    <col min="9986" max="9986" width="18.85546875" style="186" customWidth="1"/>
    <col min="9987" max="9992" width="5.7109375" style="186" customWidth="1"/>
    <col min="9993" max="9993" width="9.140625" style="186" customWidth="1"/>
    <col min="9994" max="9994" width="22.140625" style="186" customWidth="1"/>
    <col min="9995" max="9995" width="9.140625" style="186" customWidth="1"/>
    <col min="9996" max="9996" width="34" style="186" customWidth="1"/>
    <col min="9997" max="10237" width="9.140625" style="186" customWidth="1"/>
    <col min="10238" max="10238" width="6" style="186"/>
    <col min="10239" max="10239" width="6" style="186" customWidth="1"/>
    <col min="10240" max="10240" width="22.42578125" style="186" customWidth="1"/>
    <col min="10241" max="10241" width="13.42578125" style="186" customWidth="1"/>
    <col min="10242" max="10242" width="18.85546875" style="186" customWidth="1"/>
    <col min="10243" max="10248" width="5.7109375" style="186" customWidth="1"/>
    <col min="10249" max="10249" width="9.140625" style="186" customWidth="1"/>
    <col min="10250" max="10250" width="22.140625" style="186" customWidth="1"/>
    <col min="10251" max="10251" width="9.140625" style="186" customWidth="1"/>
    <col min="10252" max="10252" width="34" style="186" customWidth="1"/>
    <col min="10253" max="10493" width="9.140625" style="186" customWidth="1"/>
    <col min="10494" max="10494" width="6" style="186"/>
    <col min="10495" max="10495" width="6" style="186" customWidth="1"/>
    <col min="10496" max="10496" width="22.42578125" style="186" customWidth="1"/>
    <col min="10497" max="10497" width="13.42578125" style="186" customWidth="1"/>
    <col min="10498" max="10498" width="18.85546875" style="186" customWidth="1"/>
    <col min="10499" max="10504" width="5.7109375" style="186" customWidth="1"/>
    <col min="10505" max="10505" width="9.140625" style="186" customWidth="1"/>
    <col min="10506" max="10506" width="22.140625" style="186" customWidth="1"/>
    <col min="10507" max="10507" width="9.140625" style="186" customWidth="1"/>
    <col min="10508" max="10508" width="34" style="186" customWidth="1"/>
    <col min="10509" max="10749" width="9.140625" style="186" customWidth="1"/>
    <col min="10750" max="10750" width="6" style="186"/>
    <col min="10751" max="10751" width="6" style="186" customWidth="1"/>
    <col min="10752" max="10752" width="22.42578125" style="186" customWidth="1"/>
    <col min="10753" max="10753" width="13.42578125" style="186" customWidth="1"/>
    <col min="10754" max="10754" width="18.85546875" style="186" customWidth="1"/>
    <col min="10755" max="10760" width="5.7109375" style="186" customWidth="1"/>
    <col min="10761" max="10761" width="9.140625" style="186" customWidth="1"/>
    <col min="10762" max="10762" width="22.140625" style="186" customWidth="1"/>
    <col min="10763" max="10763" width="9.140625" style="186" customWidth="1"/>
    <col min="10764" max="10764" width="34" style="186" customWidth="1"/>
    <col min="10765" max="11005" width="9.140625" style="186" customWidth="1"/>
    <col min="11006" max="11006" width="6" style="186"/>
    <col min="11007" max="11007" width="6" style="186" customWidth="1"/>
    <col min="11008" max="11008" width="22.42578125" style="186" customWidth="1"/>
    <col min="11009" max="11009" width="13.42578125" style="186" customWidth="1"/>
    <col min="11010" max="11010" width="18.85546875" style="186" customWidth="1"/>
    <col min="11011" max="11016" width="5.7109375" style="186" customWidth="1"/>
    <col min="11017" max="11017" width="9.140625" style="186" customWidth="1"/>
    <col min="11018" max="11018" width="22.140625" style="186" customWidth="1"/>
    <col min="11019" max="11019" width="9.140625" style="186" customWidth="1"/>
    <col min="11020" max="11020" width="34" style="186" customWidth="1"/>
    <col min="11021" max="11261" width="9.140625" style="186" customWidth="1"/>
    <col min="11262" max="11262" width="6" style="186"/>
    <col min="11263" max="11263" width="6" style="186" customWidth="1"/>
    <col min="11264" max="11264" width="22.42578125" style="186" customWidth="1"/>
    <col min="11265" max="11265" width="13.42578125" style="186" customWidth="1"/>
    <col min="11266" max="11266" width="18.85546875" style="186" customWidth="1"/>
    <col min="11267" max="11272" width="5.7109375" style="186" customWidth="1"/>
    <col min="11273" max="11273" width="9.140625" style="186" customWidth="1"/>
    <col min="11274" max="11274" width="22.140625" style="186" customWidth="1"/>
    <col min="11275" max="11275" width="9.140625" style="186" customWidth="1"/>
    <col min="11276" max="11276" width="34" style="186" customWidth="1"/>
    <col min="11277" max="11517" width="9.140625" style="186" customWidth="1"/>
    <col min="11518" max="11518" width="6" style="186"/>
    <col min="11519" max="11519" width="6" style="186" customWidth="1"/>
    <col min="11520" max="11520" width="22.42578125" style="186" customWidth="1"/>
    <col min="11521" max="11521" width="13.42578125" style="186" customWidth="1"/>
    <col min="11522" max="11522" width="18.85546875" style="186" customWidth="1"/>
    <col min="11523" max="11528" width="5.7109375" style="186" customWidth="1"/>
    <col min="11529" max="11529" width="9.140625" style="186" customWidth="1"/>
    <col min="11530" max="11530" width="22.140625" style="186" customWidth="1"/>
    <col min="11531" max="11531" width="9.140625" style="186" customWidth="1"/>
    <col min="11532" max="11532" width="34" style="186" customWidth="1"/>
    <col min="11533" max="11773" width="9.140625" style="186" customWidth="1"/>
    <col min="11774" max="11774" width="6" style="186"/>
    <col min="11775" max="11775" width="6" style="186" customWidth="1"/>
    <col min="11776" max="11776" width="22.42578125" style="186" customWidth="1"/>
    <col min="11777" max="11777" width="13.42578125" style="186" customWidth="1"/>
    <col min="11778" max="11778" width="18.85546875" style="186" customWidth="1"/>
    <col min="11779" max="11784" width="5.7109375" style="186" customWidth="1"/>
    <col min="11785" max="11785" width="9.140625" style="186" customWidth="1"/>
    <col min="11786" max="11786" width="22.140625" style="186" customWidth="1"/>
    <col min="11787" max="11787" width="9.140625" style="186" customWidth="1"/>
    <col min="11788" max="11788" width="34" style="186" customWidth="1"/>
    <col min="11789" max="12029" width="9.140625" style="186" customWidth="1"/>
    <col min="12030" max="12030" width="6" style="186"/>
    <col min="12031" max="12031" width="6" style="186" customWidth="1"/>
    <col min="12032" max="12032" width="22.42578125" style="186" customWidth="1"/>
    <col min="12033" max="12033" width="13.42578125" style="186" customWidth="1"/>
    <col min="12034" max="12034" width="18.85546875" style="186" customWidth="1"/>
    <col min="12035" max="12040" width="5.7109375" style="186" customWidth="1"/>
    <col min="12041" max="12041" width="9.140625" style="186" customWidth="1"/>
    <col min="12042" max="12042" width="22.140625" style="186" customWidth="1"/>
    <col min="12043" max="12043" width="9.140625" style="186" customWidth="1"/>
    <col min="12044" max="12044" width="34" style="186" customWidth="1"/>
    <col min="12045" max="12285" width="9.140625" style="186" customWidth="1"/>
    <col min="12286" max="12286" width="6" style="186"/>
    <col min="12287" max="12287" width="6" style="186" customWidth="1"/>
    <col min="12288" max="12288" width="22.42578125" style="186" customWidth="1"/>
    <col min="12289" max="12289" width="13.42578125" style="186" customWidth="1"/>
    <col min="12290" max="12290" width="18.85546875" style="186" customWidth="1"/>
    <col min="12291" max="12296" width="5.7109375" style="186" customWidth="1"/>
    <col min="12297" max="12297" width="9.140625" style="186" customWidth="1"/>
    <col min="12298" max="12298" width="22.140625" style="186" customWidth="1"/>
    <col min="12299" max="12299" width="9.140625" style="186" customWidth="1"/>
    <col min="12300" max="12300" width="34" style="186" customWidth="1"/>
    <col min="12301" max="12541" width="9.140625" style="186" customWidth="1"/>
    <col min="12542" max="12542" width="6" style="186"/>
    <col min="12543" max="12543" width="6" style="186" customWidth="1"/>
    <col min="12544" max="12544" width="22.42578125" style="186" customWidth="1"/>
    <col min="12545" max="12545" width="13.42578125" style="186" customWidth="1"/>
    <col min="12546" max="12546" width="18.85546875" style="186" customWidth="1"/>
    <col min="12547" max="12552" width="5.7109375" style="186" customWidth="1"/>
    <col min="12553" max="12553" width="9.140625" style="186" customWidth="1"/>
    <col min="12554" max="12554" width="22.140625" style="186" customWidth="1"/>
    <col min="12555" max="12555" width="9.140625" style="186" customWidth="1"/>
    <col min="12556" max="12556" width="34" style="186" customWidth="1"/>
    <col min="12557" max="12797" width="9.140625" style="186" customWidth="1"/>
    <col min="12798" max="12798" width="6" style="186"/>
    <col min="12799" max="12799" width="6" style="186" customWidth="1"/>
    <col min="12800" max="12800" width="22.42578125" style="186" customWidth="1"/>
    <col min="12801" max="12801" width="13.42578125" style="186" customWidth="1"/>
    <col min="12802" max="12802" width="18.85546875" style="186" customWidth="1"/>
    <col min="12803" max="12808" width="5.7109375" style="186" customWidth="1"/>
    <col min="12809" max="12809" width="9.140625" style="186" customWidth="1"/>
    <col min="12810" max="12810" width="22.140625" style="186" customWidth="1"/>
    <col min="12811" max="12811" width="9.140625" style="186" customWidth="1"/>
    <col min="12812" max="12812" width="34" style="186" customWidth="1"/>
    <col min="12813" max="13053" width="9.140625" style="186" customWidth="1"/>
    <col min="13054" max="13054" width="6" style="186"/>
    <col min="13055" max="13055" width="6" style="186" customWidth="1"/>
    <col min="13056" max="13056" width="22.42578125" style="186" customWidth="1"/>
    <col min="13057" max="13057" width="13.42578125" style="186" customWidth="1"/>
    <col min="13058" max="13058" width="18.85546875" style="186" customWidth="1"/>
    <col min="13059" max="13064" width="5.7109375" style="186" customWidth="1"/>
    <col min="13065" max="13065" width="9.140625" style="186" customWidth="1"/>
    <col min="13066" max="13066" width="22.140625" style="186" customWidth="1"/>
    <col min="13067" max="13067" width="9.140625" style="186" customWidth="1"/>
    <col min="13068" max="13068" width="34" style="186" customWidth="1"/>
    <col min="13069" max="13309" width="9.140625" style="186" customWidth="1"/>
    <col min="13310" max="13310" width="6" style="186"/>
    <col min="13311" max="13311" width="6" style="186" customWidth="1"/>
    <col min="13312" max="13312" width="22.42578125" style="186" customWidth="1"/>
    <col min="13313" max="13313" width="13.42578125" style="186" customWidth="1"/>
    <col min="13314" max="13314" width="18.85546875" style="186" customWidth="1"/>
    <col min="13315" max="13320" width="5.7109375" style="186" customWidth="1"/>
    <col min="13321" max="13321" width="9.140625" style="186" customWidth="1"/>
    <col min="13322" max="13322" width="22.140625" style="186" customWidth="1"/>
    <col min="13323" max="13323" width="9.140625" style="186" customWidth="1"/>
    <col min="13324" max="13324" width="34" style="186" customWidth="1"/>
    <col min="13325" max="13565" width="9.140625" style="186" customWidth="1"/>
    <col min="13566" max="13566" width="6" style="186"/>
    <col min="13567" max="13567" width="6" style="186" customWidth="1"/>
    <col min="13568" max="13568" width="22.42578125" style="186" customWidth="1"/>
    <col min="13569" max="13569" width="13.42578125" style="186" customWidth="1"/>
    <col min="13570" max="13570" width="18.85546875" style="186" customWidth="1"/>
    <col min="13571" max="13576" width="5.7109375" style="186" customWidth="1"/>
    <col min="13577" max="13577" width="9.140625" style="186" customWidth="1"/>
    <col min="13578" max="13578" width="22.140625" style="186" customWidth="1"/>
    <col min="13579" max="13579" width="9.140625" style="186" customWidth="1"/>
    <col min="13580" max="13580" width="34" style="186" customWidth="1"/>
    <col min="13581" max="13821" width="9.140625" style="186" customWidth="1"/>
    <col min="13822" max="13822" width="6" style="186"/>
    <col min="13823" max="13823" width="6" style="186" customWidth="1"/>
    <col min="13824" max="13824" width="22.42578125" style="186" customWidth="1"/>
    <col min="13825" max="13825" width="13.42578125" style="186" customWidth="1"/>
    <col min="13826" max="13826" width="18.85546875" style="186" customWidth="1"/>
    <col min="13827" max="13832" width="5.7109375" style="186" customWidth="1"/>
    <col min="13833" max="13833" width="9.140625" style="186" customWidth="1"/>
    <col min="13834" max="13834" width="22.140625" style="186" customWidth="1"/>
    <col min="13835" max="13835" width="9.140625" style="186" customWidth="1"/>
    <col min="13836" max="13836" width="34" style="186" customWidth="1"/>
    <col min="13837" max="14077" width="9.140625" style="186" customWidth="1"/>
    <col min="14078" max="14078" width="6" style="186"/>
    <col min="14079" max="14079" width="6" style="186" customWidth="1"/>
    <col min="14080" max="14080" width="22.42578125" style="186" customWidth="1"/>
    <col min="14081" max="14081" width="13.42578125" style="186" customWidth="1"/>
    <col min="14082" max="14082" width="18.85546875" style="186" customWidth="1"/>
    <col min="14083" max="14088" width="5.7109375" style="186" customWidth="1"/>
    <col min="14089" max="14089" width="9.140625" style="186" customWidth="1"/>
    <col min="14090" max="14090" width="22.140625" style="186" customWidth="1"/>
    <col min="14091" max="14091" width="9.140625" style="186" customWidth="1"/>
    <col min="14092" max="14092" width="34" style="186" customWidth="1"/>
    <col min="14093" max="14333" width="9.140625" style="186" customWidth="1"/>
    <col min="14334" max="14334" width="6" style="186"/>
    <col min="14335" max="14335" width="6" style="186" customWidth="1"/>
    <col min="14336" max="14336" width="22.42578125" style="186" customWidth="1"/>
    <col min="14337" max="14337" width="13.42578125" style="186" customWidth="1"/>
    <col min="14338" max="14338" width="18.85546875" style="186" customWidth="1"/>
    <col min="14339" max="14344" width="5.7109375" style="186" customWidth="1"/>
    <col min="14345" max="14345" width="9.140625" style="186" customWidth="1"/>
    <col min="14346" max="14346" width="22.140625" style="186" customWidth="1"/>
    <col min="14347" max="14347" width="9.140625" style="186" customWidth="1"/>
    <col min="14348" max="14348" width="34" style="186" customWidth="1"/>
    <col min="14349" max="14589" width="9.140625" style="186" customWidth="1"/>
    <col min="14590" max="14590" width="6" style="186"/>
    <col min="14591" max="14591" width="6" style="186" customWidth="1"/>
    <col min="14592" max="14592" width="22.42578125" style="186" customWidth="1"/>
    <col min="14593" max="14593" width="13.42578125" style="186" customWidth="1"/>
    <col min="14594" max="14594" width="18.85546875" style="186" customWidth="1"/>
    <col min="14595" max="14600" width="5.7109375" style="186" customWidth="1"/>
    <col min="14601" max="14601" width="9.140625" style="186" customWidth="1"/>
    <col min="14602" max="14602" width="22.140625" style="186" customWidth="1"/>
    <col min="14603" max="14603" width="9.140625" style="186" customWidth="1"/>
    <col min="14604" max="14604" width="34" style="186" customWidth="1"/>
    <col min="14605" max="14845" width="9.140625" style="186" customWidth="1"/>
    <col min="14846" max="14846" width="6" style="186"/>
    <col min="14847" max="14847" width="6" style="186" customWidth="1"/>
    <col min="14848" max="14848" width="22.42578125" style="186" customWidth="1"/>
    <col min="14849" max="14849" width="13.42578125" style="186" customWidth="1"/>
    <col min="14850" max="14850" width="18.85546875" style="186" customWidth="1"/>
    <col min="14851" max="14856" width="5.7109375" style="186" customWidth="1"/>
    <col min="14857" max="14857" width="9.140625" style="186" customWidth="1"/>
    <col min="14858" max="14858" width="22.140625" style="186" customWidth="1"/>
    <col min="14859" max="14859" width="9.140625" style="186" customWidth="1"/>
    <col min="14860" max="14860" width="34" style="186" customWidth="1"/>
    <col min="14861" max="15101" width="9.140625" style="186" customWidth="1"/>
    <col min="15102" max="15102" width="6" style="186"/>
    <col min="15103" max="15103" width="6" style="186" customWidth="1"/>
    <col min="15104" max="15104" width="22.42578125" style="186" customWidth="1"/>
    <col min="15105" max="15105" width="13.42578125" style="186" customWidth="1"/>
    <col min="15106" max="15106" width="18.85546875" style="186" customWidth="1"/>
    <col min="15107" max="15112" width="5.7109375" style="186" customWidth="1"/>
    <col min="15113" max="15113" width="9.140625" style="186" customWidth="1"/>
    <col min="15114" max="15114" width="22.140625" style="186" customWidth="1"/>
    <col min="15115" max="15115" width="9.140625" style="186" customWidth="1"/>
    <col min="15116" max="15116" width="34" style="186" customWidth="1"/>
    <col min="15117" max="15357" width="9.140625" style="186" customWidth="1"/>
    <col min="15358" max="15358" width="6" style="186"/>
    <col min="15359" max="15359" width="6" style="186" customWidth="1"/>
    <col min="15360" max="15360" width="22.42578125" style="186" customWidth="1"/>
    <col min="15361" max="15361" width="13.42578125" style="186" customWidth="1"/>
    <col min="15362" max="15362" width="18.85546875" style="186" customWidth="1"/>
    <col min="15363" max="15368" width="5.7109375" style="186" customWidth="1"/>
    <col min="15369" max="15369" width="9.140625" style="186" customWidth="1"/>
    <col min="15370" max="15370" width="22.140625" style="186" customWidth="1"/>
    <col min="15371" max="15371" width="9.140625" style="186" customWidth="1"/>
    <col min="15372" max="15372" width="34" style="186" customWidth="1"/>
    <col min="15373" max="15613" width="9.140625" style="186" customWidth="1"/>
    <col min="15614" max="15614" width="6" style="186"/>
    <col min="15615" max="15615" width="6" style="186" customWidth="1"/>
    <col min="15616" max="15616" width="22.42578125" style="186" customWidth="1"/>
    <col min="15617" max="15617" width="13.42578125" style="186" customWidth="1"/>
    <col min="15618" max="15618" width="18.85546875" style="186" customWidth="1"/>
    <col min="15619" max="15624" width="5.7109375" style="186" customWidth="1"/>
    <col min="15625" max="15625" width="9.140625" style="186" customWidth="1"/>
    <col min="15626" max="15626" width="22.140625" style="186" customWidth="1"/>
    <col min="15627" max="15627" width="9.140625" style="186" customWidth="1"/>
    <col min="15628" max="15628" width="34" style="186" customWidth="1"/>
    <col min="15629" max="15869" width="9.140625" style="186" customWidth="1"/>
    <col min="15870" max="15870" width="6" style="186"/>
    <col min="15871" max="15871" width="6" style="186" customWidth="1"/>
    <col min="15872" max="15872" width="22.42578125" style="186" customWidth="1"/>
    <col min="15873" max="15873" width="13.42578125" style="186" customWidth="1"/>
    <col min="15874" max="15874" width="18.85546875" style="186" customWidth="1"/>
    <col min="15875" max="15880" width="5.7109375" style="186" customWidth="1"/>
    <col min="15881" max="15881" width="9.140625" style="186" customWidth="1"/>
    <col min="15882" max="15882" width="22.140625" style="186" customWidth="1"/>
    <col min="15883" max="15883" width="9.140625" style="186" customWidth="1"/>
    <col min="15884" max="15884" width="34" style="186" customWidth="1"/>
    <col min="15885" max="16125" width="9.140625" style="186" customWidth="1"/>
    <col min="16126" max="16126" width="6" style="186"/>
    <col min="16127" max="16127" width="6" style="186" customWidth="1"/>
    <col min="16128" max="16128" width="22.42578125" style="186" customWidth="1"/>
    <col min="16129" max="16129" width="13.42578125" style="186" customWidth="1"/>
    <col min="16130" max="16130" width="18.85546875" style="186" customWidth="1"/>
    <col min="16131" max="16136" width="5.7109375" style="186" customWidth="1"/>
    <col min="16137" max="16137" width="9.140625" style="186" customWidth="1"/>
    <col min="16138" max="16138" width="22.140625" style="186" customWidth="1"/>
    <col min="16139" max="16139" width="9.140625" style="186" customWidth="1"/>
    <col min="16140" max="16140" width="34" style="186" customWidth="1"/>
    <col min="16141" max="16381" width="9.140625" style="186" customWidth="1"/>
    <col min="16382" max="16384" width="6" style="186"/>
  </cols>
  <sheetData>
    <row r="1" spans="1:17" ht="15" customHeight="1" x14ac:dyDescent="0.2">
      <c r="B1" s="187"/>
      <c r="H1" s="803" t="s">
        <v>536</v>
      </c>
      <c r="I1" s="803"/>
      <c r="J1" s="803"/>
      <c r="K1" s="614"/>
    </row>
    <row r="2" spans="1:17" ht="15" customHeight="1" x14ac:dyDescent="0.2">
      <c r="B2" s="187"/>
      <c r="H2" s="188"/>
      <c r="I2" s="188"/>
      <c r="J2" s="614"/>
      <c r="K2" s="614"/>
    </row>
    <row r="3" spans="1:17" ht="15" customHeight="1" x14ac:dyDescent="0.25">
      <c r="A3" s="1011" t="s">
        <v>737</v>
      </c>
      <c r="B3" s="1011"/>
      <c r="C3" s="1011"/>
      <c r="D3" s="1011"/>
      <c r="E3" s="1011"/>
      <c r="F3" s="1011"/>
      <c r="G3" s="1011"/>
      <c r="H3" s="1011"/>
      <c r="I3" s="1011"/>
      <c r="J3" s="1011"/>
      <c r="K3" s="619"/>
    </row>
    <row r="4" spans="1:17" s="189" customFormat="1" ht="15.75" x14ac:dyDescent="0.2">
      <c r="A4" s="1012" t="s">
        <v>738</v>
      </c>
      <c r="B4" s="1012"/>
      <c r="C4" s="1012"/>
      <c r="D4" s="1012"/>
      <c r="E4" s="1012"/>
      <c r="F4" s="1012"/>
      <c r="G4" s="1012"/>
      <c r="H4" s="1012"/>
      <c r="I4" s="1012"/>
      <c r="J4" s="1012"/>
      <c r="K4" s="620"/>
    </row>
    <row r="5" spans="1:17" ht="15" customHeight="1" thickBot="1" x14ac:dyDescent="0.25">
      <c r="B5" s="404"/>
      <c r="C5" s="404"/>
      <c r="D5" s="404"/>
      <c r="E5" s="404"/>
      <c r="F5" s="404"/>
      <c r="G5" s="404"/>
    </row>
    <row r="6" spans="1:17" ht="31.5" customHeight="1" thickBot="1" x14ac:dyDescent="0.25">
      <c r="A6" s="675" t="s">
        <v>323</v>
      </c>
      <c r="B6" s="1005" t="s">
        <v>324</v>
      </c>
      <c r="C6" s="936"/>
      <c r="D6" s="1006"/>
      <c r="E6" s="1007" t="s">
        <v>727</v>
      </c>
      <c r="F6" s="1008"/>
      <c r="G6" s="1009"/>
      <c r="H6" s="1008" t="s">
        <v>645</v>
      </c>
      <c r="I6" s="1008"/>
      <c r="J6" s="1010"/>
      <c r="K6" s="659"/>
    </row>
    <row r="7" spans="1:17" ht="20.25" customHeight="1" x14ac:dyDescent="0.2">
      <c r="A7" s="672">
        <v>1</v>
      </c>
      <c r="B7" s="991" t="s">
        <v>537</v>
      </c>
      <c r="C7" s="992"/>
      <c r="D7" s="993"/>
      <c r="E7" s="997">
        <f>'Anexa 3'!C191</f>
        <v>1234</v>
      </c>
      <c r="F7" s="998"/>
      <c r="G7" s="999"/>
      <c r="H7" s="933">
        <v>1166</v>
      </c>
      <c r="I7" s="934"/>
      <c r="J7" s="1003"/>
      <c r="K7" s="190"/>
    </row>
    <row r="8" spans="1:17" ht="20.25" customHeight="1" x14ac:dyDescent="0.2">
      <c r="A8" s="667">
        <v>2</v>
      </c>
      <c r="B8" s="994" t="s">
        <v>538</v>
      </c>
      <c r="C8" s="995"/>
      <c r="D8" s="996"/>
      <c r="E8" s="1000">
        <f>'Anexa 3'!D191</f>
        <v>4274</v>
      </c>
      <c r="F8" s="1001"/>
      <c r="G8" s="1002"/>
      <c r="H8" s="942">
        <v>3337</v>
      </c>
      <c r="I8" s="943"/>
      <c r="J8" s="1004"/>
      <c r="K8" s="660"/>
    </row>
    <row r="9" spans="1:17" ht="20.25" customHeight="1" x14ac:dyDescent="0.2">
      <c r="A9" s="668">
        <v>3</v>
      </c>
      <c r="B9" s="1017" t="s">
        <v>744</v>
      </c>
      <c r="C9" s="1018"/>
      <c r="D9" s="1019"/>
      <c r="E9" s="1023">
        <v>733</v>
      </c>
      <c r="F9" s="1024"/>
      <c r="G9" s="1025"/>
      <c r="H9" s="1013">
        <v>279</v>
      </c>
      <c r="I9" s="1014"/>
      <c r="J9" s="1015"/>
      <c r="K9" s="190"/>
    </row>
    <row r="10" spans="1:17" ht="29.25" customHeight="1" x14ac:dyDescent="0.2">
      <c r="A10" s="667">
        <v>4</v>
      </c>
      <c r="B10" s="994" t="s">
        <v>530</v>
      </c>
      <c r="C10" s="995"/>
      <c r="D10" s="996"/>
      <c r="E10" s="1000">
        <v>703</v>
      </c>
      <c r="F10" s="1001"/>
      <c r="G10" s="1002"/>
      <c r="H10" s="942">
        <v>156</v>
      </c>
      <c r="I10" s="943"/>
      <c r="J10" s="1004"/>
      <c r="K10" s="660"/>
    </row>
    <row r="11" spans="1:17" ht="20.25" customHeight="1" thickBot="1" x14ac:dyDescent="0.25">
      <c r="A11" s="669">
        <v>5</v>
      </c>
      <c r="B11" s="1020" t="s">
        <v>731</v>
      </c>
      <c r="C11" s="1021"/>
      <c r="D11" s="1022"/>
      <c r="E11" s="1026">
        <v>13</v>
      </c>
      <c r="F11" s="1027"/>
      <c r="G11" s="1028"/>
      <c r="H11" s="946">
        <v>0</v>
      </c>
      <c r="I11" s="947"/>
      <c r="J11" s="1016"/>
      <c r="K11" s="190"/>
    </row>
    <row r="12" spans="1:17" ht="20.25" customHeight="1" thickBot="1" x14ac:dyDescent="0.25">
      <c r="A12" s="665">
        <v>6</v>
      </c>
      <c r="B12" s="975" t="s">
        <v>539</v>
      </c>
      <c r="C12" s="976"/>
      <c r="D12" s="977"/>
      <c r="E12" s="981">
        <v>476</v>
      </c>
      <c r="F12" s="982"/>
      <c r="G12" s="983"/>
      <c r="H12" s="987">
        <v>530</v>
      </c>
      <c r="I12" s="988"/>
      <c r="J12" s="989"/>
      <c r="K12" s="660"/>
    </row>
    <row r="13" spans="1:17" ht="20.25" customHeight="1" thickBot="1" x14ac:dyDescent="0.25">
      <c r="A13" s="666">
        <v>7</v>
      </c>
      <c r="B13" s="978" t="s">
        <v>540</v>
      </c>
      <c r="C13" s="979"/>
      <c r="D13" s="980"/>
      <c r="E13" s="984">
        <f>476/6957</f>
        <v>6.84202961046428E-2</v>
      </c>
      <c r="F13" s="985"/>
      <c r="G13" s="986"/>
      <c r="H13" s="990">
        <f>530/4938</f>
        <v>0.10733090319967598</v>
      </c>
      <c r="I13" s="985"/>
      <c r="J13" s="986"/>
      <c r="K13" s="661"/>
    </row>
    <row r="14" spans="1:17" ht="39" customHeight="1" x14ac:dyDescent="0.2">
      <c r="A14" s="46"/>
      <c r="B14" s="969" t="s">
        <v>732</v>
      </c>
      <c r="C14" s="969"/>
      <c r="D14" s="969"/>
      <c r="O14" s="191"/>
      <c r="P14" s="191"/>
      <c r="Q14" s="191"/>
    </row>
    <row r="15" spans="1:17" ht="13.5" thickBot="1" x14ac:dyDescent="0.25">
      <c r="B15" s="192"/>
      <c r="C15" s="190"/>
      <c r="O15" s="191"/>
      <c r="P15" s="191"/>
      <c r="Q15" s="191"/>
    </row>
    <row r="16" spans="1:17" ht="18.75" customHeight="1" thickBot="1" x14ac:dyDescent="0.25">
      <c r="A16" s="954" t="s">
        <v>323</v>
      </c>
      <c r="B16" s="1031" t="s">
        <v>541</v>
      </c>
      <c r="C16" s="1031"/>
      <c r="D16" s="1031"/>
      <c r="E16" s="1032" t="s">
        <v>727</v>
      </c>
      <c r="F16" s="1033"/>
      <c r="G16" s="1034"/>
      <c r="H16" s="1032" t="s">
        <v>645</v>
      </c>
      <c r="I16" s="1033"/>
      <c r="J16" s="1035"/>
      <c r="K16" s="662"/>
      <c r="L16" s="193"/>
      <c r="M16" s="193"/>
      <c r="N16" s="193"/>
      <c r="O16" s="194"/>
      <c r="P16" s="194"/>
      <c r="Q16" s="195"/>
    </row>
    <row r="17" spans="1:17" ht="24.75" customHeight="1" thickBot="1" x14ac:dyDescent="0.25">
      <c r="A17" s="955"/>
      <c r="B17" s="966"/>
      <c r="C17" s="966"/>
      <c r="D17" s="966"/>
      <c r="E17" s="958" t="s">
        <v>733</v>
      </c>
      <c r="F17" s="959"/>
      <c r="G17" s="674" t="s">
        <v>734</v>
      </c>
      <c r="H17" s="958" t="s">
        <v>733</v>
      </c>
      <c r="I17" s="959"/>
      <c r="J17" s="674" t="s">
        <v>734</v>
      </c>
      <c r="K17" s="662"/>
      <c r="L17" s="193"/>
      <c r="M17" s="193"/>
      <c r="N17" s="193"/>
      <c r="O17" s="194"/>
      <c r="P17" s="194"/>
      <c r="Q17" s="195"/>
    </row>
    <row r="18" spans="1:17" ht="15" customHeight="1" x14ac:dyDescent="0.2">
      <c r="A18" s="1036">
        <v>1</v>
      </c>
      <c r="B18" s="1038" t="s">
        <v>542</v>
      </c>
      <c r="C18" s="1040" t="s">
        <v>543</v>
      </c>
      <c r="D18" s="1041"/>
      <c r="E18" s="673">
        <v>42</v>
      </c>
      <c r="F18" s="973">
        <f>SUM(E18:E31)</f>
        <v>445</v>
      </c>
      <c r="G18" s="1029">
        <f>F18/E33</f>
        <v>0.93487394957983194</v>
      </c>
      <c r="H18" s="673">
        <v>33</v>
      </c>
      <c r="I18" s="973">
        <f>SUM(H18:H31)</f>
        <v>433</v>
      </c>
      <c r="J18" s="1029">
        <f>I18/H33</f>
        <v>0.81698113207547174</v>
      </c>
      <c r="K18" s="658"/>
      <c r="L18" s="193"/>
      <c r="M18" s="193"/>
      <c r="N18" s="193"/>
      <c r="O18" s="194" t="s">
        <v>543</v>
      </c>
      <c r="P18" s="196">
        <f>E18</f>
        <v>42</v>
      </c>
      <c r="Q18" s="972"/>
    </row>
    <row r="19" spans="1:17" ht="15" customHeight="1" x14ac:dyDescent="0.2">
      <c r="A19" s="1037"/>
      <c r="B19" s="1039"/>
      <c r="C19" s="970" t="s">
        <v>544</v>
      </c>
      <c r="D19" s="971"/>
      <c r="E19" s="671">
        <v>12</v>
      </c>
      <c r="F19" s="974"/>
      <c r="G19" s="1030"/>
      <c r="H19" s="671">
        <v>10</v>
      </c>
      <c r="I19" s="974"/>
      <c r="J19" s="1030"/>
      <c r="K19" s="658"/>
      <c r="L19" s="193"/>
      <c r="M19" s="193"/>
      <c r="N19" s="193"/>
      <c r="O19" s="194" t="s">
        <v>544</v>
      </c>
      <c r="P19" s="196">
        <f t="shared" ref="P19:P31" si="0">E19</f>
        <v>12</v>
      </c>
      <c r="Q19" s="972"/>
    </row>
    <row r="20" spans="1:17" ht="15" customHeight="1" x14ac:dyDescent="0.2">
      <c r="A20" s="1037"/>
      <c r="B20" s="1039"/>
      <c r="C20" s="970" t="s">
        <v>545</v>
      </c>
      <c r="D20" s="971"/>
      <c r="E20" s="671">
        <v>19</v>
      </c>
      <c r="F20" s="974"/>
      <c r="G20" s="1030"/>
      <c r="H20" s="671">
        <v>14</v>
      </c>
      <c r="I20" s="974"/>
      <c r="J20" s="1030"/>
      <c r="K20" s="658"/>
      <c r="L20" s="193"/>
      <c r="M20" s="193"/>
      <c r="N20" s="193"/>
      <c r="O20" s="194" t="s">
        <v>545</v>
      </c>
      <c r="P20" s="196">
        <f t="shared" si="0"/>
        <v>19</v>
      </c>
      <c r="Q20" s="972"/>
    </row>
    <row r="21" spans="1:17" ht="15" customHeight="1" x14ac:dyDescent="0.2">
      <c r="A21" s="1037"/>
      <c r="B21" s="1039"/>
      <c r="C21" s="970" t="s">
        <v>546</v>
      </c>
      <c r="D21" s="971"/>
      <c r="E21" s="671">
        <v>0</v>
      </c>
      <c r="F21" s="974"/>
      <c r="G21" s="1030"/>
      <c r="H21" s="671">
        <v>0</v>
      </c>
      <c r="I21" s="974"/>
      <c r="J21" s="1030"/>
      <c r="K21" s="658"/>
      <c r="L21" s="193"/>
      <c r="M21" s="193"/>
      <c r="N21" s="193"/>
      <c r="O21" s="194" t="s">
        <v>546</v>
      </c>
      <c r="P21" s="196">
        <f t="shared" si="0"/>
        <v>0</v>
      </c>
      <c r="Q21" s="972"/>
    </row>
    <row r="22" spans="1:17" ht="15" customHeight="1" x14ac:dyDescent="0.2">
      <c r="A22" s="1037"/>
      <c r="B22" s="1039"/>
      <c r="C22" s="970" t="s">
        <v>547</v>
      </c>
      <c r="D22" s="971"/>
      <c r="E22" s="671">
        <v>31</v>
      </c>
      <c r="F22" s="974"/>
      <c r="G22" s="1030"/>
      <c r="H22" s="671">
        <v>39</v>
      </c>
      <c r="I22" s="974"/>
      <c r="J22" s="1030"/>
      <c r="K22" s="658"/>
      <c r="L22" s="193"/>
      <c r="M22" s="193"/>
      <c r="N22" s="193"/>
      <c r="O22" s="194" t="s">
        <v>547</v>
      </c>
      <c r="P22" s="196">
        <f t="shared" si="0"/>
        <v>31</v>
      </c>
      <c r="Q22" s="972"/>
    </row>
    <row r="23" spans="1:17" ht="15" customHeight="1" x14ac:dyDescent="0.2">
      <c r="A23" s="1037"/>
      <c r="B23" s="1039"/>
      <c r="C23" s="970" t="s">
        <v>548</v>
      </c>
      <c r="D23" s="971"/>
      <c r="E23" s="671">
        <v>17</v>
      </c>
      <c r="F23" s="974"/>
      <c r="G23" s="1030"/>
      <c r="H23" s="671">
        <v>11</v>
      </c>
      <c r="I23" s="974"/>
      <c r="J23" s="1030"/>
      <c r="K23" s="658"/>
      <c r="L23" s="193"/>
      <c r="M23" s="193"/>
      <c r="N23" s="193"/>
      <c r="O23" s="194" t="s">
        <v>548</v>
      </c>
      <c r="P23" s="196">
        <f t="shared" si="0"/>
        <v>17</v>
      </c>
      <c r="Q23" s="972"/>
    </row>
    <row r="24" spans="1:17" ht="15" customHeight="1" x14ac:dyDescent="0.2">
      <c r="A24" s="1037"/>
      <c r="B24" s="1039"/>
      <c r="C24" s="970" t="s">
        <v>549</v>
      </c>
      <c r="D24" s="971"/>
      <c r="E24" s="671">
        <v>2</v>
      </c>
      <c r="F24" s="974"/>
      <c r="G24" s="1030"/>
      <c r="H24" s="671">
        <v>10</v>
      </c>
      <c r="I24" s="974"/>
      <c r="J24" s="1030"/>
      <c r="K24" s="658"/>
      <c r="L24" s="193"/>
      <c r="M24" s="193"/>
      <c r="N24" s="193"/>
      <c r="O24" s="194" t="s">
        <v>549</v>
      </c>
      <c r="P24" s="196">
        <f t="shared" si="0"/>
        <v>2</v>
      </c>
      <c r="Q24" s="972"/>
    </row>
    <row r="25" spans="1:17" ht="15" customHeight="1" x14ac:dyDescent="0.2">
      <c r="A25" s="1037"/>
      <c r="B25" s="1039"/>
      <c r="C25" s="970" t="s">
        <v>550</v>
      </c>
      <c r="D25" s="971"/>
      <c r="E25" s="671">
        <v>0</v>
      </c>
      <c r="F25" s="974"/>
      <c r="G25" s="1030"/>
      <c r="H25" s="671">
        <v>0</v>
      </c>
      <c r="I25" s="974"/>
      <c r="J25" s="1030"/>
      <c r="K25" s="658"/>
      <c r="L25" s="193"/>
      <c r="M25" s="193"/>
      <c r="N25" s="193"/>
      <c r="O25" s="194" t="s">
        <v>550</v>
      </c>
      <c r="P25" s="196">
        <f t="shared" si="0"/>
        <v>0</v>
      </c>
      <c r="Q25" s="972"/>
    </row>
    <row r="26" spans="1:17" ht="15" customHeight="1" x14ac:dyDescent="0.2">
      <c r="A26" s="1037"/>
      <c r="B26" s="1039"/>
      <c r="C26" s="970" t="s">
        <v>551</v>
      </c>
      <c r="D26" s="971"/>
      <c r="E26" s="671">
        <v>27</v>
      </c>
      <c r="F26" s="974"/>
      <c r="G26" s="1030"/>
      <c r="H26" s="671">
        <v>24</v>
      </c>
      <c r="I26" s="974"/>
      <c r="J26" s="1030"/>
      <c r="K26" s="658"/>
      <c r="L26" s="193"/>
      <c r="M26" s="193"/>
      <c r="N26" s="193"/>
      <c r="O26" s="194" t="s">
        <v>551</v>
      </c>
      <c r="P26" s="196">
        <f t="shared" si="0"/>
        <v>27</v>
      </c>
      <c r="Q26" s="972"/>
    </row>
    <row r="27" spans="1:17" ht="15" customHeight="1" x14ac:dyDescent="0.2">
      <c r="A27" s="1037"/>
      <c r="B27" s="1039"/>
      <c r="C27" s="970" t="s">
        <v>552</v>
      </c>
      <c r="D27" s="971"/>
      <c r="E27" s="671">
        <v>32</v>
      </c>
      <c r="F27" s="974"/>
      <c r="G27" s="1030"/>
      <c r="H27" s="671">
        <v>46</v>
      </c>
      <c r="I27" s="974"/>
      <c r="J27" s="1030"/>
      <c r="K27" s="658"/>
      <c r="L27" s="193"/>
      <c r="M27" s="193"/>
      <c r="N27" s="193"/>
      <c r="O27" s="194" t="s">
        <v>552</v>
      </c>
      <c r="P27" s="196">
        <f t="shared" si="0"/>
        <v>32</v>
      </c>
      <c r="Q27" s="972"/>
    </row>
    <row r="28" spans="1:17" ht="15" customHeight="1" x14ac:dyDescent="0.2">
      <c r="A28" s="1037"/>
      <c r="B28" s="1039"/>
      <c r="C28" s="970" t="s">
        <v>553</v>
      </c>
      <c r="D28" s="971"/>
      <c r="E28" s="671">
        <v>231</v>
      </c>
      <c r="F28" s="974"/>
      <c r="G28" s="1030"/>
      <c r="H28" s="671">
        <v>211</v>
      </c>
      <c r="I28" s="974"/>
      <c r="J28" s="1030"/>
      <c r="K28" s="658"/>
      <c r="L28" s="193">
        <f>E28*100/E33</f>
        <v>48.529411764705884</v>
      </c>
      <c r="M28" s="193"/>
      <c r="N28" s="193"/>
      <c r="O28" s="194" t="s">
        <v>553</v>
      </c>
      <c r="P28" s="196">
        <f t="shared" si="0"/>
        <v>231</v>
      </c>
      <c r="Q28" s="972"/>
    </row>
    <row r="29" spans="1:17" ht="15" customHeight="1" x14ac:dyDescent="0.2">
      <c r="A29" s="1037"/>
      <c r="B29" s="1039"/>
      <c r="C29" s="970" t="s">
        <v>554</v>
      </c>
      <c r="D29" s="971"/>
      <c r="E29" s="671">
        <v>19</v>
      </c>
      <c r="F29" s="974"/>
      <c r="G29" s="1030"/>
      <c r="H29" s="671">
        <v>20</v>
      </c>
      <c r="I29" s="974"/>
      <c r="J29" s="1030"/>
      <c r="K29" s="658"/>
      <c r="L29" s="193">
        <f>H28*100/H33</f>
        <v>39.811320754716981</v>
      </c>
      <c r="M29" s="193"/>
      <c r="N29" s="193"/>
      <c r="O29" s="194" t="s">
        <v>554</v>
      </c>
      <c r="P29" s="196">
        <f t="shared" si="0"/>
        <v>19</v>
      </c>
      <c r="Q29" s="972"/>
    </row>
    <row r="30" spans="1:17" ht="15" customHeight="1" x14ac:dyDescent="0.2">
      <c r="A30" s="1037"/>
      <c r="B30" s="1039"/>
      <c r="C30" s="970" t="s">
        <v>736</v>
      </c>
      <c r="D30" s="971"/>
      <c r="E30" s="671">
        <v>0</v>
      </c>
      <c r="F30" s="974"/>
      <c r="G30" s="1030"/>
      <c r="H30" s="671">
        <v>0</v>
      </c>
      <c r="I30" s="974"/>
      <c r="J30" s="1030"/>
      <c r="K30" s="658"/>
      <c r="L30" s="793">
        <f>E12-H12</f>
        <v>-54</v>
      </c>
      <c r="M30" s="193"/>
      <c r="N30" s="193"/>
      <c r="O30" s="194" t="str">
        <f>C30</f>
        <v xml:space="preserve">Pretenţii admise şi transmise CNA </v>
      </c>
      <c r="P30" s="196">
        <f t="shared" si="0"/>
        <v>0</v>
      </c>
      <c r="Q30" s="972"/>
    </row>
    <row r="31" spans="1:17" ht="15" customHeight="1" x14ac:dyDescent="0.2">
      <c r="A31" s="1037"/>
      <c r="B31" s="1039"/>
      <c r="C31" s="970" t="s">
        <v>555</v>
      </c>
      <c r="D31" s="971"/>
      <c r="E31" s="671">
        <v>13</v>
      </c>
      <c r="F31" s="974"/>
      <c r="G31" s="1030"/>
      <c r="H31" s="671">
        <v>15</v>
      </c>
      <c r="I31" s="974"/>
      <c r="J31" s="1030"/>
      <c r="K31" s="658"/>
      <c r="L31" s="193"/>
      <c r="M31" s="193"/>
      <c r="N31" s="193"/>
      <c r="O31" s="194" t="s">
        <v>555</v>
      </c>
      <c r="P31" s="196">
        <f t="shared" si="0"/>
        <v>13</v>
      </c>
      <c r="Q31" s="197"/>
    </row>
    <row r="32" spans="1:17" ht="15" customHeight="1" thickBot="1" x14ac:dyDescent="0.25">
      <c r="A32" s="670">
        <v>2</v>
      </c>
      <c r="B32" s="961" t="s">
        <v>556</v>
      </c>
      <c r="C32" s="961"/>
      <c r="D32" s="962"/>
      <c r="E32" s="963">
        <v>31</v>
      </c>
      <c r="F32" s="964"/>
      <c r="G32" s="678">
        <f>E32/E33</f>
        <v>6.5126050420168072E-2</v>
      </c>
      <c r="H32" s="963">
        <v>97</v>
      </c>
      <c r="I32" s="964"/>
      <c r="J32" s="677">
        <f>H32/H33</f>
        <v>0.18301886792452829</v>
      </c>
      <c r="K32" s="657"/>
      <c r="L32" s="193"/>
      <c r="M32" s="193"/>
      <c r="N32" s="193"/>
      <c r="O32" s="194" t="s">
        <v>556</v>
      </c>
      <c r="P32" s="198">
        <f>E32</f>
        <v>31</v>
      </c>
      <c r="Q32" s="195"/>
    </row>
    <row r="33" spans="1:17" ht="20.25" customHeight="1" thickBot="1" x14ac:dyDescent="0.25">
      <c r="A33" s="965" t="s">
        <v>306</v>
      </c>
      <c r="B33" s="966"/>
      <c r="C33" s="966"/>
      <c r="D33" s="966"/>
      <c r="E33" s="967">
        <v>476</v>
      </c>
      <c r="F33" s="968"/>
      <c r="G33" s="676">
        <f>SUM(G18:G32)</f>
        <v>1</v>
      </c>
      <c r="H33" s="967">
        <v>530</v>
      </c>
      <c r="I33" s="968"/>
      <c r="J33" s="679">
        <f>SUM(J18:J32)</f>
        <v>1</v>
      </c>
      <c r="K33" s="663"/>
      <c r="L33" s="193"/>
      <c r="M33" s="193"/>
      <c r="N33" s="193"/>
      <c r="O33" s="199"/>
      <c r="P33" s="200">
        <f>SUM(P18:P32)</f>
        <v>476</v>
      </c>
      <c r="Q33" s="191"/>
    </row>
    <row r="34" spans="1:17" x14ac:dyDescent="0.2">
      <c r="A34" s="189"/>
      <c r="B34" s="960"/>
      <c r="C34" s="960"/>
      <c r="D34" s="186"/>
      <c r="O34" s="191"/>
      <c r="P34" s="191"/>
      <c r="Q34" s="191"/>
    </row>
    <row r="35" spans="1:17" ht="13.5" thickBot="1" x14ac:dyDescent="0.25">
      <c r="A35" s="189"/>
      <c r="B35" s="189"/>
      <c r="C35" s="189"/>
      <c r="D35" s="186"/>
    </row>
    <row r="36" spans="1:17" ht="21" customHeight="1" thickBot="1" x14ac:dyDescent="0.25">
      <c r="A36" s="954" t="s">
        <v>323</v>
      </c>
      <c r="B36" s="956" t="s">
        <v>557</v>
      </c>
      <c r="C36" s="956"/>
      <c r="D36" s="956"/>
      <c r="E36" s="950" t="s">
        <v>727</v>
      </c>
      <c r="F36" s="951"/>
      <c r="G36" s="952"/>
      <c r="H36" s="950" t="s">
        <v>645</v>
      </c>
      <c r="I36" s="951"/>
      <c r="J36" s="953"/>
      <c r="K36" s="659"/>
    </row>
    <row r="37" spans="1:17" ht="25.5" customHeight="1" thickBot="1" x14ac:dyDescent="0.25">
      <c r="A37" s="955"/>
      <c r="B37" s="957"/>
      <c r="C37" s="957"/>
      <c r="D37" s="957"/>
      <c r="E37" s="958" t="s">
        <v>733</v>
      </c>
      <c r="F37" s="959"/>
      <c r="G37" s="674" t="s">
        <v>735</v>
      </c>
      <c r="H37" s="958" t="s">
        <v>733</v>
      </c>
      <c r="I37" s="959"/>
      <c r="J37" s="674" t="s">
        <v>735</v>
      </c>
      <c r="K37" s="659"/>
    </row>
    <row r="38" spans="1:17" ht="19.5" customHeight="1" x14ac:dyDescent="0.2">
      <c r="A38" s="405">
        <v>1</v>
      </c>
      <c r="B38" s="948" t="s">
        <v>558</v>
      </c>
      <c r="C38" s="948"/>
      <c r="D38" s="949"/>
      <c r="E38" s="933">
        <v>361</v>
      </c>
      <c r="F38" s="934"/>
      <c r="G38" s="680">
        <f>E38/E41</f>
        <v>0.75840336134453779</v>
      </c>
      <c r="H38" s="933">
        <v>366</v>
      </c>
      <c r="I38" s="934"/>
      <c r="J38" s="680">
        <f>H38/H41</f>
        <v>0.69056603773584901</v>
      </c>
      <c r="K38" s="190"/>
    </row>
    <row r="39" spans="1:17" ht="19.5" customHeight="1" x14ac:dyDescent="0.2">
      <c r="A39" s="406">
        <v>2</v>
      </c>
      <c r="B39" s="940" t="s">
        <v>559</v>
      </c>
      <c r="C39" s="940"/>
      <c r="D39" s="941"/>
      <c r="E39" s="942">
        <v>27</v>
      </c>
      <c r="F39" s="943"/>
      <c r="G39" s="681">
        <f>E39/E41</f>
        <v>5.6722689075630252E-2</v>
      </c>
      <c r="H39" s="942">
        <v>34</v>
      </c>
      <c r="I39" s="943"/>
      <c r="J39" s="684">
        <f>H39/H41</f>
        <v>6.4150943396226415E-2</v>
      </c>
      <c r="K39" s="660"/>
    </row>
    <row r="40" spans="1:17" ht="19.5" customHeight="1" thickBot="1" x14ac:dyDescent="0.25">
      <c r="A40" s="407">
        <v>3</v>
      </c>
      <c r="B40" s="944" t="s">
        <v>560</v>
      </c>
      <c r="C40" s="944"/>
      <c r="D40" s="945"/>
      <c r="E40" s="946">
        <v>88</v>
      </c>
      <c r="F40" s="947"/>
      <c r="G40" s="682">
        <f>E40/E41</f>
        <v>0.18487394957983194</v>
      </c>
      <c r="H40" s="946">
        <v>130</v>
      </c>
      <c r="I40" s="947"/>
      <c r="J40" s="685">
        <f>H40/H41</f>
        <v>0.24528301886792453</v>
      </c>
      <c r="K40" s="190"/>
    </row>
    <row r="41" spans="1:17" ht="20.25" customHeight="1" thickBot="1" x14ac:dyDescent="0.25">
      <c r="A41" s="935" t="s">
        <v>306</v>
      </c>
      <c r="B41" s="936"/>
      <c r="C41" s="936"/>
      <c r="D41" s="937"/>
      <c r="E41" s="938">
        <f>SUM(E38:F40)</f>
        <v>476</v>
      </c>
      <c r="F41" s="939"/>
      <c r="G41" s="683">
        <f>SUM(G38:G40)</f>
        <v>1</v>
      </c>
      <c r="H41" s="938">
        <v>530</v>
      </c>
      <c r="I41" s="939"/>
      <c r="J41" s="686">
        <f>SUM(J38:J40)</f>
        <v>1</v>
      </c>
      <c r="K41" s="664"/>
    </row>
    <row r="42" spans="1:17" x14ac:dyDescent="0.2">
      <c r="B42" s="186"/>
      <c r="C42" s="186"/>
      <c r="D42" s="186"/>
    </row>
    <row r="43" spans="1:17" x14ac:dyDescent="0.2">
      <c r="B43" s="186"/>
      <c r="C43" s="186"/>
      <c r="D43" s="186"/>
    </row>
    <row r="44" spans="1:17" x14ac:dyDescent="0.2">
      <c r="C44" s="186"/>
    </row>
  </sheetData>
  <mergeCells count="80">
    <mergeCell ref="J18:J31"/>
    <mergeCell ref="A16:A17"/>
    <mergeCell ref="B16:D17"/>
    <mergeCell ref="E16:G16"/>
    <mergeCell ref="H16:J16"/>
    <mergeCell ref="E17:F17"/>
    <mergeCell ref="H17:I17"/>
    <mergeCell ref="A18:A31"/>
    <mergeCell ref="B18:B31"/>
    <mergeCell ref="C18:D18"/>
    <mergeCell ref="F18:F31"/>
    <mergeCell ref="G18:G31"/>
    <mergeCell ref="H9:J9"/>
    <mergeCell ref="H10:J10"/>
    <mergeCell ref="H11:J11"/>
    <mergeCell ref="B9:D9"/>
    <mergeCell ref="B10:D10"/>
    <mergeCell ref="B11:D11"/>
    <mergeCell ref="E9:G9"/>
    <mergeCell ref="E10:G10"/>
    <mergeCell ref="E11:G11"/>
    <mergeCell ref="H1:J1"/>
    <mergeCell ref="B7:D7"/>
    <mergeCell ref="B8:D8"/>
    <mergeCell ref="E7:G7"/>
    <mergeCell ref="E8:G8"/>
    <mergeCell ref="H7:J7"/>
    <mergeCell ref="H8:J8"/>
    <mergeCell ref="B6:D6"/>
    <mergeCell ref="E6:G6"/>
    <mergeCell ref="H6:J6"/>
    <mergeCell ref="A3:J3"/>
    <mergeCell ref="A4:J4"/>
    <mergeCell ref="B12:D12"/>
    <mergeCell ref="B13:D13"/>
    <mergeCell ref="E12:G12"/>
    <mergeCell ref="E13:G13"/>
    <mergeCell ref="H12:J12"/>
    <mergeCell ref="H13:J13"/>
    <mergeCell ref="B14:D14"/>
    <mergeCell ref="C31:D31"/>
    <mergeCell ref="Q18:Q30"/>
    <mergeCell ref="C19:D19"/>
    <mergeCell ref="C20:D20"/>
    <mergeCell ref="C21:D21"/>
    <mergeCell ref="C22:D22"/>
    <mergeCell ref="C23:D23"/>
    <mergeCell ref="C24:D24"/>
    <mergeCell ref="C25:D25"/>
    <mergeCell ref="I18:I31"/>
    <mergeCell ref="C26:D26"/>
    <mergeCell ref="C27:D27"/>
    <mergeCell ref="C28:D28"/>
    <mergeCell ref="C29:D29"/>
    <mergeCell ref="C30:D30"/>
    <mergeCell ref="B34:C34"/>
    <mergeCell ref="B32:D32"/>
    <mergeCell ref="E32:F32"/>
    <mergeCell ref="H32:I32"/>
    <mergeCell ref="A33:D33"/>
    <mergeCell ref="E33:F33"/>
    <mergeCell ref="H33:I33"/>
    <mergeCell ref="E36:G36"/>
    <mergeCell ref="H36:J36"/>
    <mergeCell ref="A36:A37"/>
    <mergeCell ref="B36:D37"/>
    <mergeCell ref="E37:F37"/>
    <mergeCell ref="H37:I37"/>
    <mergeCell ref="H38:I38"/>
    <mergeCell ref="A41:D41"/>
    <mergeCell ref="E41:F41"/>
    <mergeCell ref="H41:I41"/>
    <mergeCell ref="B39:D39"/>
    <mergeCell ref="E39:F39"/>
    <mergeCell ref="H39:I39"/>
    <mergeCell ref="B40:D40"/>
    <mergeCell ref="E40:F40"/>
    <mergeCell ref="H40:I40"/>
    <mergeCell ref="B38:D38"/>
    <mergeCell ref="E38:F38"/>
  </mergeCells>
  <printOptions horizontalCentered="1"/>
  <pageMargins left="0.98425196850393704" right="0.39370078740157483" top="0.39370078740157483" bottom="0.39370078740157483" header="0" footer="0"/>
  <pageSetup paperSize="9" scale="63" orientation="portrait" r:id="rId1"/>
  <ignoredErrors>
    <ignoredError sqref="G3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29"/>
  <sheetViews>
    <sheetView view="pageBreakPreview" zoomScale="85" zoomScaleNormal="70" zoomScaleSheetLayoutView="85" workbookViewId="0">
      <pane xSplit="1" ySplit="6" topLeftCell="B7" activePane="bottomRight" state="frozen"/>
      <selection activeCell="M30" sqref="M30"/>
      <selection pane="topRight" activeCell="M30" sqref="M30"/>
      <selection pane="bottomLeft" activeCell="M30" sqref="M30"/>
      <selection pane="bottomRight" activeCell="M30" sqref="M30"/>
    </sheetView>
  </sheetViews>
  <sheetFormatPr defaultRowHeight="12.75" x14ac:dyDescent="0.2"/>
  <cols>
    <col min="1" max="1" width="10.5703125" style="6" customWidth="1"/>
    <col min="2" max="2" width="6.28515625" style="6" customWidth="1"/>
    <col min="3" max="3" width="22.85546875" style="6" customWidth="1"/>
    <col min="4" max="4" width="15.5703125" style="265" customWidth="1"/>
    <col min="5" max="5" width="8.42578125" style="266" customWidth="1"/>
    <col min="6" max="6" width="16" style="265" customWidth="1"/>
    <col min="7" max="7" width="8.42578125" style="266" customWidth="1"/>
    <col min="8" max="8" width="14.7109375" style="265" customWidth="1"/>
    <col min="9" max="9" width="8.5703125" style="266" customWidth="1"/>
    <col min="10" max="10" width="15.28515625" style="265" customWidth="1"/>
    <col min="11" max="11" width="8.5703125" style="266" customWidth="1"/>
    <col min="12" max="256" width="9.140625" style="6"/>
    <col min="257" max="257" width="10.5703125" style="6" customWidth="1"/>
    <col min="258" max="258" width="6.28515625" style="6" customWidth="1"/>
    <col min="259" max="259" width="22.85546875" style="6" customWidth="1"/>
    <col min="260" max="260" width="15.5703125" style="6" customWidth="1"/>
    <col min="261" max="261" width="8.42578125" style="6" customWidth="1"/>
    <col min="262" max="262" width="16" style="6" customWidth="1"/>
    <col min="263" max="263" width="8.42578125" style="6" customWidth="1"/>
    <col min="264" max="264" width="14.7109375" style="6" customWidth="1"/>
    <col min="265" max="265" width="8.5703125" style="6" customWidth="1"/>
    <col min="266" max="266" width="15.28515625" style="6" customWidth="1"/>
    <col min="267" max="267" width="8.5703125" style="6" customWidth="1"/>
    <col min="268" max="512" width="9.140625" style="6"/>
    <col min="513" max="513" width="10.5703125" style="6" customWidth="1"/>
    <col min="514" max="514" width="6.28515625" style="6" customWidth="1"/>
    <col min="515" max="515" width="22.85546875" style="6" customWidth="1"/>
    <col min="516" max="516" width="15.5703125" style="6" customWidth="1"/>
    <col min="517" max="517" width="8.42578125" style="6" customWidth="1"/>
    <col min="518" max="518" width="16" style="6" customWidth="1"/>
    <col min="519" max="519" width="8.42578125" style="6" customWidth="1"/>
    <col min="520" max="520" width="14.7109375" style="6" customWidth="1"/>
    <col min="521" max="521" width="8.5703125" style="6" customWidth="1"/>
    <col min="522" max="522" width="15.28515625" style="6" customWidth="1"/>
    <col min="523" max="523" width="8.5703125" style="6" customWidth="1"/>
    <col min="524" max="768" width="9.140625" style="6"/>
    <col min="769" max="769" width="10.5703125" style="6" customWidth="1"/>
    <col min="770" max="770" width="6.28515625" style="6" customWidth="1"/>
    <col min="771" max="771" width="22.85546875" style="6" customWidth="1"/>
    <col min="772" max="772" width="15.5703125" style="6" customWidth="1"/>
    <col min="773" max="773" width="8.42578125" style="6" customWidth="1"/>
    <col min="774" max="774" width="16" style="6" customWidth="1"/>
    <col min="775" max="775" width="8.42578125" style="6" customWidth="1"/>
    <col min="776" max="776" width="14.7109375" style="6" customWidth="1"/>
    <col min="777" max="777" width="8.5703125" style="6" customWidth="1"/>
    <col min="778" max="778" width="15.28515625" style="6" customWidth="1"/>
    <col min="779" max="779" width="8.5703125" style="6" customWidth="1"/>
    <col min="780" max="1024" width="9.140625" style="6"/>
    <col min="1025" max="1025" width="10.5703125" style="6" customWidth="1"/>
    <col min="1026" max="1026" width="6.28515625" style="6" customWidth="1"/>
    <col min="1027" max="1027" width="22.85546875" style="6" customWidth="1"/>
    <col min="1028" max="1028" width="15.5703125" style="6" customWidth="1"/>
    <col min="1029" max="1029" width="8.42578125" style="6" customWidth="1"/>
    <col min="1030" max="1030" width="16" style="6" customWidth="1"/>
    <col min="1031" max="1031" width="8.42578125" style="6" customWidth="1"/>
    <col min="1032" max="1032" width="14.7109375" style="6" customWidth="1"/>
    <col min="1033" max="1033" width="8.5703125" style="6" customWidth="1"/>
    <col min="1034" max="1034" width="15.28515625" style="6" customWidth="1"/>
    <col min="1035" max="1035" width="8.5703125" style="6" customWidth="1"/>
    <col min="1036" max="1280" width="9.140625" style="6"/>
    <col min="1281" max="1281" width="10.5703125" style="6" customWidth="1"/>
    <col min="1282" max="1282" width="6.28515625" style="6" customWidth="1"/>
    <col min="1283" max="1283" width="22.85546875" style="6" customWidth="1"/>
    <col min="1284" max="1284" width="15.5703125" style="6" customWidth="1"/>
    <col min="1285" max="1285" width="8.42578125" style="6" customWidth="1"/>
    <col min="1286" max="1286" width="16" style="6" customWidth="1"/>
    <col min="1287" max="1287" width="8.42578125" style="6" customWidth="1"/>
    <col min="1288" max="1288" width="14.7109375" style="6" customWidth="1"/>
    <col min="1289" max="1289" width="8.5703125" style="6" customWidth="1"/>
    <col min="1290" max="1290" width="15.28515625" style="6" customWidth="1"/>
    <col min="1291" max="1291" width="8.5703125" style="6" customWidth="1"/>
    <col min="1292" max="1536" width="9.140625" style="6"/>
    <col min="1537" max="1537" width="10.5703125" style="6" customWidth="1"/>
    <col min="1538" max="1538" width="6.28515625" style="6" customWidth="1"/>
    <col min="1539" max="1539" width="22.85546875" style="6" customWidth="1"/>
    <col min="1540" max="1540" width="15.5703125" style="6" customWidth="1"/>
    <col min="1541" max="1541" width="8.42578125" style="6" customWidth="1"/>
    <col min="1542" max="1542" width="16" style="6" customWidth="1"/>
    <col min="1543" max="1543" width="8.42578125" style="6" customWidth="1"/>
    <col min="1544" max="1544" width="14.7109375" style="6" customWidth="1"/>
    <col min="1545" max="1545" width="8.5703125" style="6" customWidth="1"/>
    <col min="1546" max="1546" width="15.28515625" style="6" customWidth="1"/>
    <col min="1547" max="1547" width="8.5703125" style="6" customWidth="1"/>
    <col min="1548" max="1792" width="9.140625" style="6"/>
    <col min="1793" max="1793" width="10.5703125" style="6" customWidth="1"/>
    <col min="1794" max="1794" width="6.28515625" style="6" customWidth="1"/>
    <col min="1795" max="1795" width="22.85546875" style="6" customWidth="1"/>
    <col min="1796" max="1796" width="15.5703125" style="6" customWidth="1"/>
    <col min="1797" max="1797" width="8.42578125" style="6" customWidth="1"/>
    <col min="1798" max="1798" width="16" style="6" customWidth="1"/>
    <col min="1799" max="1799" width="8.42578125" style="6" customWidth="1"/>
    <col min="1800" max="1800" width="14.7109375" style="6" customWidth="1"/>
    <col min="1801" max="1801" width="8.5703125" style="6" customWidth="1"/>
    <col min="1802" max="1802" width="15.28515625" style="6" customWidth="1"/>
    <col min="1803" max="1803" width="8.5703125" style="6" customWidth="1"/>
    <col min="1804" max="2048" width="9.140625" style="6"/>
    <col min="2049" max="2049" width="10.5703125" style="6" customWidth="1"/>
    <col min="2050" max="2050" width="6.28515625" style="6" customWidth="1"/>
    <col min="2051" max="2051" width="22.85546875" style="6" customWidth="1"/>
    <col min="2052" max="2052" width="15.5703125" style="6" customWidth="1"/>
    <col min="2053" max="2053" width="8.42578125" style="6" customWidth="1"/>
    <col min="2054" max="2054" width="16" style="6" customWidth="1"/>
    <col min="2055" max="2055" width="8.42578125" style="6" customWidth="1"/>
    <col min="2056" max="2056" width="14.7109375" style="6" customWidth="1"/>
    <col min="2057" max="2057" width="8.5703125" style="6" customWidth="1"/>
    <col min="2058" max="2058" width="15.28515625" style="6" customWidth="1"/>
    <col min="2059" max="2059" width="8.5703125" style="6" customWidth="1"/>
    <col min="2060" max="2304" width="9.140625" style="6"/>
    <col min="2305" max="2305" width="10.5703125" style="6" customWidth="1"/>
    <col min="2306" max="2306" width="6.28515625" style="6" customWidth="1"/>
    <col min="2307" max="2307" width="22.85546875" style="6" customWidth="1"/>
    <col min="2308" max="2308" width="15.5703125" style="6" customWidth="1"/>
    <col min="2309" max="2309" width="8.42578125" style="6" customWidth="1"/>
    <col min="2310" max="2310" width="16" style="6" customWidth="1"/>
    <col min="2311" max="2311" width="8.42578125" style="6" customWidth="1"/>
    <col min="2312" max="2312" width="14.7109375" style="6" customWidth="1"/>
    <col min="2313" max="2313" width="8.5703125" style="6" customWidth="1"/>
    <col min="2314" max="2314" width="15.28515625" style="6" customWidth="1"/>
    <col min="2315" max="2315" width="8.5703125" style="6" customWidth="1"/>
    <col min="2316" max="2560" width="9.140625" style="6"/>
    <col min="2561" max="2561" width="10.5703125" style="6" customWidth="1"/>
    <col min="2562" max="2562" width="6.28515625" style="6" customWidth="1"/>
    <col min="2563" max="2563" width="22.85546875" style="6" customWidth="1"/>
    <col min="2564" max="2564" width="15.5703125" style="6" customWidth="1"/>
    <col min="2565" max="2565" width="8.42578125" style="6" customWidth="1"/>
    <col min="2566" max="2566" width="16" style="6" customWidth="1"/>
    <col min="2567" max="2567" width="8.42578125" style="6" customWidth="1"/>
    <col min="2568" max="2568" width="14.7109375" style="6" customWidth="1"/>
    <col min="2569" max="2569" width="8.5703125" style="6" customWidth="1"/>
    <col min="2570" max="2570" width="15.28515625" style="6" customWidth="1"/>
    <col min="2571" max="2571" width="8.5703125" style="6" customWidth="1"/>
    <col min="2572" max="2816" width="9.140625" style="6"/>
    <col min="2817" max="2817" width="10.5703125" style="6" customWidth="1"/>
    <col min="2818" max="2818" width="6.28515625" style="6" customWidth="1"/>
    <col min="2819" max="2819" width="22.85546875" style="6" customWidth="1"/>
    <col min="2820" max="2820" width="15.5703125" style="6" customWidth="1"/>
    <col min="2821" max="2821" width="8.42578125" style="6" customWidth="1"/>
    <col min="2822" max="2822" width="16" style="6" customWidth="1"/>
    <col min="2823" max="2823" width="8.42578125" style="6" customWidth="1"/>
    <col min="2824" max="2824" width="14.7109375" style="6" customWidth="1"/>
    <col min="2825" max="2825" width="8.5703125" style="6" customWidth="1"/>
    <col min="2826" max="2826" width="15.28515625" style="6" customWidth="1"/>
    <col min="2827" max="2827" width="8.5703125" style="6" customWidth="1"/>
    <col min="2828" max="3072" width="9.140625" style="6"/>
    <col min="3073" max="3073" width="10.5703125" style="6" customWidth="1"/>
    <col min="3074" max="3074" width="6.28515625" style="6" customWidth="1"/>
    <col min="3075" max="3075" width="22.85546875" style="6" customWidth="1"/>
    <col min="3076" max="3076" width="15.5703125" style="6" customWidth="1"/>
    <col min="3077" max="3077" width="8.42578125" style="6" customWidth="1"/>
    <col min="3078" max="3078" width="16" style="6" customWidth="1"/>
    <col min="3079" max="3079" width="8.42578125" style="6" customWidth="1"/>
    <col min="3080" max="3080" width="14.7109375" style="6" customWidth="1"/>
    <col min="3081" max="3081" width="8.5703125" style="6" customWidth="1"/>
    <col min="3082" max="3082" width="15.28515625" style="6" customWidth="1"/>
    <col min="3083" max="3083" width="8.5703125" style="6" customWidth="1"/>
    <col min="3084" max="3328" width="9.140625" style="6"/>
    <col min="3329" max="3329" width="10.5703125" style="6" customWidth="1"/>
    <col min="3330" max="3330" width="6.28515625" style="6" customWidth="1"/>
    <col min="3331" max="3331" width="22.85546875" style="6" customWidth="1"/>
    <col min="3332" max="3332" width="15.5703125" style="6" customWidth="1"/>
    <col min="3333" max="3333" width="8.42578125" style="6" customWidth="1"/>
    <col min="3334" max="3334" width="16" style="6" customWidth="1"/>
    <col min="3335" max="3335" width="8.42578125" style="6" customWidth="1"/>
    <col min="3336" max="3336" width="14.7109375" style="6" customWidth="1"/>
    <col min="3337" max="3337" width="8.5703125" style="6" customWidth="1"/>
    <col min="3338" max="3338" width="15.28515625" style="6" customWidth="1"/>
    <col min="3339" max="3339" width="8.5703125" style="6" customWidth="1"/>
    <col min="3340" max="3584" width="9.140625" style="6"/>
    <col min="3585" max="3585" width="10.5703125" style="6" customWidth="1"/>
    <col min="3586" max="3586" width="6.28515625" style="6" customWidth="1"/>
    <col min="3587" max="3587" width="22.85546875" style="6" customWidth="1"/>
    <col min="3588" max="3588" width="15.5703125" style="6" customWidth="1"/>
    <col min="3589" max="3589" width="8.42578125" style="6" customWidth="1"/>
    <col min="3590" max="3590" width="16" style="6" customWidth="1"/>
    <col min="3591" max="3591" width="8.42578125" style="6" customWidth="1"/>
    <col min="3592" max="3592" width="14.7109375" style="6" customWidth="1"/>
    <col min="3593" max="3593" width="8.5703125" style="6" customWidth="1"/>
    <col min="3594" max="3594" width="15.28515625" style="6" customWidth="1"/>
    <col min="3595" max="3595" width="8.5703125" style="6" customWidth="1"/>
    <col min="3596" max="3840" width="9.140625" style="6"/>
    <col min="3841" max="3841" width="10.5703125" style="6" customWidth="1"/>
    <col min="3842" max="3842" width="6.28515625" style="6" customWidth="1"/>
    <col min="3843" max="3843" width="22.85546875" style="6" customWidth="1"/>
    <col min="3844" max="3844" width="15.5703125" style="6" customWidth="1"/>
    <col min="3845" max="3845" width="8.42578125" style="6" customWidth="1"/>
    <col min="3846" max="3846" width="16" style="6" customWidth="1"/>
    <col min="3847" max="3847" width="8.42578125" style="6" customWidth="1"/>
    <col min="3848" max="3848" width="14.7109375" style="6" customWidth="1"/>
    <col min="3849" max="3849" width="8.5703125" style="6" customWidth="1"/>
    <col min="3850" max="3850" width="15.28515625" style="6" customWidth="1"/>
    <col min="3851" max="3851" width="8.5703125" style="6" customWidth="1"/>
    <col min="3852" max="4096" width="9.140625" style="6"/>
    <col min="4097" max="4097" width="10.5703125" style="6" customWidth="1"/>
    <col min="4098" max="4098" width="6.28515625" style="6" customWidth="1"/>
    <col min="4099" max="4099" width="22.85546875" style="6" customWidth="1"/>
    <col min="4100" max="4100" width="15.5703125" style="6" customWidth="1"/>
    <col min="4101" max="4101" width="8.42578125" style="6" customWidth="1"/>
    <col min="4102" max="4102" width="16" style="6" customWidth="1"/>
    <col min="4103" max="4103" width="8.42578125" style="6" customWidth="1"/>
    <col min="4104" max="4104" width="14.7109375" style="6" customWidth="1"/>
    <col min="4105" max="4105" width="8.5703125" style="6" customWidth="1"/>
    <col min="4106" max="4106" width="15.28515625" style="6" customWidth="1"/>
    <col min="4107" max="4107" width="8.5703125" style="6" customWidth="1"/>
    <col min="4108" max="4352" width="9.140625" style="6"/>
    <col min="4353" max="4353" width="10.5703125" style="6" customWidth="1"/>
    <col min="4354" max="4354" width="6.28515625" style="6" customWidth="1"/>
    <col min="4355" max="4355" width="22.85546875" style="6" customWidth="1"/>
    <col min="4356" max="4356" width="15.5703125" style="6" customWidth="1"/>
    <col min="4357" max="4357" width="8.42578125" style="6" customWidth="1"/>
    <col min="4358" max="4358" width="16" style="6" customWidth="1"/>
    <col min="4359" max="4359" width="8.42578125" style="6" customWidth="1"/>
    <col min="4360" max="4360" width="14.7109375" style="6" customWidth="1"/>
    <col min="4361" max="4361" width="8.5703125" style="6" customWidth="1"/>
    <col min="4362" max="4362" width="15.28515625" style="6" customWidth="1"/>
    <col min="4363" max="4363" width="8.5703125" style="6" customWidth="1"/>
    <col min="4364" max="4608" width="9.140625" style="6"/>
    <col min="4609" max="4609" width="10.5703125" style="6" customWidth="1"/>
    <col min="4610" max="4610" width="6.28515625" style="6" customWidth="1"/>
    <col min="4611" max="4611" width="22.85546875" style="6" customWidth="1"/>
    <col min="4612" max="4612" width="15.5703125" style="6" customWidth="1"/>
    <col min="4613" max="4613" width="8.42578125" style="6" customWidth="1"/>
    <col min="4614" max="4614" width="16" style="6" customWidth="1"/>
    <col min="4615" max="4615" width="8.42578125" style="6" customWidth="1"/>
    <col min="4616" max="4616" width="14.7109375" style="6" customWidth="1"/>
    <col min="4617" max="4617" width="8.5703125" style="6" customWidth="1"/>
    <col min="4618" max="4618" width="15.28515625" style="6" customWidth="1"/>
    <col min="4619" max="4619" width="8.5703125" style="6" customWidth="1"/>
    <col min="4620" max="4864" width="9.140625" style="6"/>
    <col min="4865" max="4865" width="10.5703125" style="6" customWidth="1"/>
    <col min="4866" max="4866" width="6.28515625" style="6" customWidth="1"/>
    <col min="4867" max="4867" width="22.85546875" style="6" customWidth="1"/>
    <col min="4868" max="4868" width="15.5703125" style="6" customWidth="1"/>
    <col min="4869" max="4869" width="8.42578125" style="6" customWidth="1"/>
    <col min="4870" max="4870" width="16" style="6" customWidth="1"/>
    <col min="4871" max="4871" width="8.42578125" style="6" customWidth="1"/>
    <col min="4872" max="4872" width="14.7109375" style="6" customWidth="1"/>
    <col min="4873" max="4873" width="8.5703125" style="6" customWidth="1"/>
    <col min="4874" max="4874" width="15.28515625" style="6" customWidth="1"/>
    <col min="4875" max="4875" width="8.5703125" style="6" customWidth="1"/>
    <col min="4876" max="5120" width="9.140625" style="6"/>
    <col min="5121" max="5121" width="10.5703125" style="6" customWidth="1"/>
    <col min="5122" max="5122" width="6.28515625" style="6" customWidth="1"/>
    <col min="5123" max="5123" width="22.85546875" style="6" customWidth="1"/>
    <col min="5124" max="5124" width="15.5703125" style="6" customWidth="1"/>
    <col min="5125" max="5125" width="8.42578125" style="6" customWidth="1"/>
    <col min="5126" max="5126" width="16" style="6" customWidth="1"/>
    <col min="5127" max="5127" width="8.42578125" style="6" customWidth="1"/>
    <col min="5128" max="5128" width="14.7109375" style="6" customWidth="1"/>
    <col min="5129" max="5129" width="8.5703125" style="6" customWidth="1"/>
    <col min="5130" max="5130" width="15.28515625" style="6" customWidth="1"/>
    <col min="5131" max="5131" width="8.5703125" style="6" customWidth="1"/>
    <col min="5132" max="5376" width="9.140625" style="6"/>
    <col min="5377" max="5377" width="10.5703125" style="6" customWidth="1"/>
    <col min="5378" max="5378" width="6.28515625" style="6" customWidth="1"/>
    <col min="5379" max="5379" width="22.85546875" style="6" customWidth="1"/>
    <col min="5380" max="5380" width="15.5703125" style="6" customWidth="1"/>
    <col min="5381" max="5381" width="8.42578125" style="6" customWidth="1"/>
    <col min="5382" max="5382" width="16" style="6" customWidth="1"/>
    <col min="5383" max="5383" width="8.42578125" style="6" customWidth="1"/>
    <col min="5384" max="5384" width="14.7109375" style="6" customWidth="1"/>
    <col min="5385" max="5385" width="8.5703125" style="6" customWidth="1"/>
    <col min="5386" max="5386" width="15.28515625" style="6" customWidth="1"/>
    <col min="5387" max="5387" width="8.5703125" style="6" customWidth="1"/>
    <col min="5388" max="5632" width="9.140625" style="6"/>
    <col min="5633" max="5633" width="10.5703125" style="6" customWidth="1"/>
    <col min="5634" max="5634" width="6.28515625" style="6" customWidth="1"/>
    <col min="5635" max="5635" width="22.85546875" style="6" customWidth="1"/>
    <col min="5636" max="5636" width="15.5703125" style="6" customWidth="1"/>
    <col min="5637" max="5637" width="8.42578125" style="6" customWidth="1"/>
    <col min="5638" max="5638" width="16" style="6" customWidth="1"/>
    <col min="5639" max="5639" width="8.42578125" style="6" customWidth="1"/>
    <col min="5640" max="5640" width="14.7109375" style="6" customWidth="1"/>
    <col min="5641" max="5641" width="8.5703125" style="6" customWidth="1"/>
    <col min="5642" max="5642" width="15.28515625" style="6" customWidth="1"/>
    <col min="5643" max="5643" width="8.5703125" style="6" customWidth="1"/>
    <col min="5644" max="5888" width="9.140625" style="6"/>
    <col min="5889" max="5889" width="10.5703125" style="6" customWidth="1"/>
    <col min="5890" max="5890" width="6.28515625" style="6" customWidth="1"/>
    <col min="5891" max="5891" width="22.85546875" style="6" customWidth="1"/>
    <col min="5892" max="5892" width="15.5703125" style="6" customWidth="1"/>
    <col min="5893" max="5893" width="8.42578125" style="6" customWidth="1"/>
    <col min="5894" max="5894" width="16" style="6" customWidth="1"/>
    <col min="5895" max="5895" width="8.42578125" style="6" customWidth="1"/>
    <col min="5896" max="5896" width="14.7109375" style="6" customWidth="1"/>
    <col min="5897" max="5897" width="8.5703125" style="6" customWidth="1"/>
    <col min="5898" max="5898" width="15.28515625" style="6" customWidth="1"/>
    <col min="5899" max="5899" width="8.5703125" style="6" customWidth="1"/>
    <col min="5900" max="6144" width="9.140625" style="6"/>
    <col min="6145" max="6145" width="10.5703125" style="6" customWidth="1"/>
    <col min="6146" max="6146" width="6.28515625" style="6" customWidth="1"/>
    <col min="6147" max="6147" width="22.85546875" style="6" customWidth="1"/>
    <col min="6148" max="6148" width="15.5703125" style="6" customWidth="1"/>
    <col min="6149" max="6149" width="8.42578125" style="6" customWidth="1"/>
    <col min="6150" max="6150" width="16" style="6" customWidth="1"/>
    <col min="6151" max="6151" width="8.42578125" style="6" customWidth="1"/>
    <col min="6152" max="6152" width="14.7109375" style="6" customWidth="1"/>
    <col min="6153" max="6153" width="8.5703125" style="6" customWidth="1"/>
    <col min="6154" max="6154" width="15.28515625" style="6" customWidth="1"/>
    <col min="6155" max="6155" width="8.5703125" style="6" customWidth="1"/>
    <col min="6156" max="6400" width="9.140625" style="6"/>
    <col min="6401" max="6401" width="10.5703125" style="6" customWidth="1"/>
    <col min="6402" max="6402" width="6.28515625" style="6" customWidth="1"/>
    <col min="6403" max="6403" width="22.85546875" style="6" customWidth="1"/>
    <col min="6404" max="6404" width="15.5703125" style="6" customWidth="1"/>
    <col min="6405" max="6405" width="8.42578125" style="6" customWidth="1"/>
    <col min="6406" max="6406" width="16" style="6" customWidth="1"/>
    <col min="6407" max="6407" width="8.42578125" style="6" customWidth="1"/>
    <col min="6408" max="6408" width="14.7109375" style="6" customWidth="1"/>
    <col min="6409" max="6409" width="8.5703125" style="6" customWidth="1"/>
    <col min="6410" max="6410" width="15.28515625" style="6" customWidth="1"/>
    <col min="6411" max="6411" width="8.5703125" style="6" customWidth="1"/>
    <col min="6412" max="6656" width="9.140625" style="6"/>
    <col min="6657" max="6657" width="10.5703125" style="6" customWidth="1"/>
    <col min="6658" max="6658" width="6.28515625" style="6" customWidth="1"/>
    <col min="6659" max="6659" width="22.85546875" style="6" customWidth="1"/>
    <col min="6660" max="6660" width="15.5703125" style="6" customWidth="1"/>
    <col min="6661" max="6661" width="8.42578125" style="6" customWidth="1"/>
    <col min="6662" max="6662" width="16" style="6" customWidth="1"/>
    <col min="6663" max="6663" width="8.42578125" style="6" customWidth="1"/>
    <col min="6664" max="6664" width="14.7109375" style="6" customWidth="1"/>
    <col min="6665" max="6665" width="8.5703125" style="6" customWidth="1"/>
    <col min="6666" max="6666" width="15.28515625" style="6" customWidth="1"/>
    <col min="6667" max="6667" width="8.5703125" style="6" customWidth="1"/>
    <col min="6668" max="6912" width="9.140625" style="6"/>
    <col min="6913" max="6913" width="10.5703125" style="6" customWidth="1"/>
    <col min="6914" max="6914" width="6.28515625" style="6" customWidth="1"/>
    <col min="6915" max="6915" width="22.85546875" style="6" customWidth="1"/>
    <col min="6916" max="6916" width="15.5703125" style="6" customWidth="1"/>
    <col min="6917" max="6917" width="8.42578125" style="6" customWidth="1"/>
    <col min="6918" max="6918" width="16" style="6" customWidth="1"/>
    <col min="6919" max="6919" width="8.42578125" style="6" customWidth="1"/>
    <col min="6920" max="6920" width="14.7109375" style="6" customWidth="1"/>
    <col min="6921" max="6921" width="8.5703125" style="6" customWidth="1"/>
    <col min="6922" max="6922" width="15.28515625" style="6" customWidth="1"/>
    <col min="6923" max="6923" width="8.5703125" style="6" customWidth="1"/>
    <col min="6924" max="7168" width="9.140625" style="6"/>
    <col min="7169" max="7169" width="10.5703125" style="6" customWidth="1"/>
    <col min="7170" max="7170" width="6.28515625" style="6" customWidth="1"/>
    <col min="7171" max="7171" width="22.85546875" style="6" customWidth="1"/>
    <col min="7172" max="7172" width="15.5703125" style="6" customWidth="1"/>
    <col min="7173" max="7173" width="8.42578125" style="6" customWidth="1"/>
    <col min="7174" max="7174" width="16" style="6" customWidth="1"/>
    <col min="7175" max="7175" width="8.42578125" style="6" customWidth="1"/>
    <col min="7176" max="7176" width="14.7109375" style="6" customWidth="1"/>
    <col min="7177" max="7177" width="8.5703125" style="6" customWidth="1"/>
    <col min="7178" max="7178" width="15.28515625" style="6" customWidth="1"/>
    <col min="7179" max="7179" width="8.5703125" style="6" customWidth="1"/>
    <col min="7180" max="7424" width="9.140625" style="6"/>
    <col min="7425" max="7425" width="10.5703125" style="6" customWidth="1"/>
    <col min="7426" max="7426" width="6.28515625" style="6" customWidth="1"/>
    <col min="7427" max="7427" width="22.85546875" style="6" customWidth="1"/>
    <col min="7428" max="7428" width="15.5703125" style="6" customWidth="1"/>
    <col min="7429" max="7429" width="8.42578125" style="6" customWidth="1"/>
    <col min="7430" max="7430" width="16" style="6" customWidth="1"/>
    <col min="7431" max="7431" width="8.42578125" style="6" customWidth="1"/>
    <col min="7432" max="7432" width="14.7109375" style="6" customWidth="1"/>
    <col min="7433" max="7433" width="8.5703125" style="6" customWidth="1"/>
    <col min="7434" max="7434" width="15.28515625" style="6" customWidth="1"/>
    <col min="7435" max="7435" width="8.5703125" style="6" customWidth="1"/>
    <col min="7436" max="7680" width="9.140625" style="6"/>
    <col min="7681" max="7681" width="10.5703125" style="6" customWidth="1"/>
    <col min="7682" max="7682" width="6.28515625" style="6" customWidth="1"/>
    <col min="7683" max="7683" width="22.85546875" style="6" customWidth="1"/>
    <col min="7684" max="7684" width="15.5703125" style="6" customWidth="1"/>
    <col min="7685" max="7685" width="8.42578125" style="6" customWidth="1"/>
    <col min="7686" max="7686" width="16" style="6" customWidth="1"/>
    <col min="7687" max="7687" width="8.42578125" style="6" customWidth="1"/>
    <col min="7688" max="7688" width="14.7109375" style="6" customWidth="1"/>
    <col min="7689" max="7689" width="8.5703125" style="6" customWidth="1"/>
    <col min="7690" max="7690" width="15.28515625" style="6" customWidth="1"/>
    <col min="7691" max="7691" width="8.5703125" style="6" customWidth="1"/>
    <col min="7692" max="7936" width="9.140625" style="6"/>
    <col min="7937" max="7937" width="10.5703125" style="6" customWidth="1"/>
    <col min="7938" max="7938" width="6.28515625" style="6" customWidth="1"/>
    <col min="7939" max="7939" width="22.85546875" style="6" customWidth="1"/>
    <col min="7940" max="7940" width="15.5703125" style="6" customWidth="1"/>
    <col min="7941" max="7941" width="8.42578125" style="6" customWidth="1"/>
    <col min="7942" max="7942" width="16" style="6" customWidth="1"/>
    <col min="7943" max="7943" width="8.42578125" style="6" customWidth="1"/>
    <col min="7944" max="7944" width="14.7109375" style="6" customWidth="1"/>
    <col min="7945" max="7945" width="8.5703125" style="6" customWidth="1"/>
    <col min="7946" max="7946" width="15.28515625" style="6" customWidth="1"/>
    <col min="7947" max="7947" width="8.5703125" style="6" customWidth="1"/>
    <col min="7948" max="8192" width="9.140625" style="6"/>
    <col min="8193" max="8193" width="10.5703125" style="6" customWidth="1"/>
    <col min="8194" max="8194" width="6.28515625" style="6" customWidth="1"/>
    <col min="8195" max="8195" width="22.85546875" style="6" customWidth="1"/>
    <col min="8196" max="8196" width="15.5703125" style="6" customWidth="1"/>
    <col min="8197" max="8197" width="8.42578125" style="6" customWidth="1"/>
    <col min="8198" max="8198" width="16" style="6" customWidth="1"/>
    <col min="8199" max="8199" width="8.42578125" style="6" customWidth="1"/>
    <col min="8200" max="8200" width="14.7109375" style="6" customWidth="1"/>
    <col min="8201" max="8201" width="8.5703125" style="6" customWidth="1"/>
    <col min="8202" max="8202" width="15.28515625" style="6" customWidth="1"/>
    <col min="8203" max="8203" width="8.5703125" style="6" customWidth="1"/>
    <col min="8204" max="8448" width="9.140625" style="6"/>
    <col min="8449" max="8449" width="10.5703125" style="6" customWidth="1"/>
    <col min="8450" max="8450" width="6.28515625" style="6" customWidth="1"/>
    <col min="8451" max="8451" width="22.85546875" style="6" customWidth="1"/>
    <col min="8452" max="8452" width="15.5703125" style="6" customWidth="1"/>
    <col min="8453" max="8453" width="8.42578125" style="6" customWidth="1"/>
    <col min="8454" max="8454" width="16" style="6" customWidth="1"/>
    <col min="8455" max="8455" width="8.42578125" style="6" customWidth="1"/>
    <col min="8456" max="8456" width="14.7109375" style="6" customWidth="1"/>
    <col min="8457" max="8457" width="8.5703125" style="6" customWidth="1"/>
    <col min="8458" max="8458" width="15.28515625" style="6" customWidth="1"/>
    <col min="8459" max="8459" width="8.5703125" style="6" customWidth="1"/>
    <col min="8460" max="8704" width="9.140625" style="6"/>
    <col min="8705" max="8705" width="10.5703125" style="6" customWidth="1"/>
    <col min="8706" max="8706" width="6.28515625" style="6" customWidth="1"/>
    <col min="8707" max="8707" width="22.85546875" style="6" customWidth="1"/>
    <col min="8708" max="8708" width="15.5703125" style="6" customWidth="1"/>
    <col min="8709" max="8709" width="8.42578125" style="6" customWidth="1"/>
    <col min="8710" max="8710" width="16" style="6" customWidth="1"/>
    <col min="8711" max="8711" width="8.42578125" style="6" customWidth="1"/>
    <col min="8712" max="8712" width="14.7109375" style="6" customWidth="1"/>
    <col min="8713" max="8713" width="8.5703125" style="6" customWidth="1"/>
    <col min="8714" max="8714" width="15.28515625" style="6" customWidth="1"/>
    <col min="8715" max="8715" width="8.5703125" style="6" customWidth="1"/>
    <col min="8716" max="8960" width="9.140625" style="6"/>
    <col min="8961" max="8961" width="10.5703125" style="6" customWidth="1"/>
    <col min="8962" max="8962" width="6.28515625" style="6" customWidth="1"/>
    <col min="8963" max="8963" width="22.85546875" style="6" customWidth="1"/>
    <col min="8964" max="8964" width="15.5703125" style="6" customWidth="1"/>
    <col min="8965" max="8965" width="8.42578125" style="6" customWidth="1"/>
    <col min="8966" max="8966" width="16" style="6" customWidth="1"/>
    <col min="8967" max="8967" width="8.42578125" style="6" customWidth="1"/>
    <col min="8968" max="8968" width="14.7109375" style="6" customWidth="1"/>
    <col min="8969" max="8969" width="8.5703125" style="6" customWidth="1"/>
    <col min="8970" max="8970" width="15.28515625" style="6" customWidth="1"/>
    <col min="8971" max="8971" width="8.5703125" style="6" customWidth="1"/>
    <col min="8972" max="9216" width="9.140625" style="6"/>
    <col min="9217" max="9217" width="10.5703125" style="6" customWidth="1"/>
    <col min="9218" max="9218" width="6.28515625" style="6" customWidth="1"/>
    <col min="9219" max="9219" width="22.85546875" style="6" customWidth="1"/>
    <col min="9220" max="9220" width="15.5703125" style="6" customWidth="1"/>
    <col min="9221" max="9221" width="8.42578125" style="6" customWidth="1"/>
    <col min="9222" max="9222" width="16" style="6" customWidth="1"/>
    <col min="9223" max="9223" width="8.42578125" style="6" customWidth="1"/>
    <col min="9224" max="9224" width="14.7109375" style="6" customWidth="1"/>
    <col min="9225" max="9225" width="8.5703125" style="6" customWidth="1"/>
    <col min="9226" max="9226" width="15.28515625" style="6" customWidth="1"/>
    <col min="9227" max="9227" width="8.5703125" style="6" customWidth="1"/>
    <col min="9228" max="9472" width="9.140625" style="6"/>
    <col min="9473" max="9473" width="10.5703125" style="6" customWidth="1"/>
    <col min="9474" max="9474" width="6.28515625" style="6" customWidth="1"/>
    <col min="9475" max="9475" width="22.85546875" style="6" customWidth="1"/>
    <col min="9476" max="9476" width="15.5703125" style="6" customWidth="1"/>
    <col min="9477" max="9477" width="8.42578125" style="6" customWidth="1"/>
    <col min="9478" max="9478" width="16" style="6" customWidth="1"/>
    <col min="9479" max="9479" width="8.42578125" style="6" customWidth="1"/>
    <col min="9480" max="9480" width="14.7109375" style="6" customWidth="1"/>
    <col min="9481" max="9481" width="8.5703125" style="6" customWidth="1"/>
    <col min="9482" max="9482" width="15.28515625" style="6" customWidth="1"/>
    <col min="9483" max="9483" width="8.5703125" style="6" customWidth="1"/>
    <col min="9484" max="9728" width="9.140625" style="6"/>
    <col min="9729" max="9729" width="10.5703125" style="6" customWidth="1"/>
    <col min="9730" max="9730" width="6.28515625" style="6" customWidth="1"/>
    <col min="9731" max="9731" width="22.85546875" style="6" customWidth="1"/>
    <col min="9732" max="9732" width="15.5703125" style="6" customWidth="1"/>
    <col min="9733" max="9733" width="8.42578125" style="6" customWidth="1"/>
    <col min="9734" max="9734" width="16" style="6" customWidth="1"/>
    <col min="9735" max="9735" width="8.42578125" style="6" customWidth="1"/>
    <col min="9736" max="9736" width="14.7109375" style="6" customWidth="1"/>
    <col min="9737" max="9737" width="8.5703125" style="6" customWidth="1"/>
    <col min="9738" max="9738" width="15.28515625" style="6" customWidth="1"/>
    <col min="9739" max="9739" width="8.5703125" style="6" customWidth="1"/>
    <col min="9740" max="9984" width="9.140625" style="6"/>
    <col min="9985" max="9985" width="10.5703125" style="6" customWidth="1"/>
    <col min="9986" max="9986" width="6.28515625" style="6" customWidth="1"/>
    <col min="9987" max="9987" width="22.85546875" style="6" customWidth="1"/>
    <col min="9988" max="9988" width="15.5703125" style="6" customWidth="1"/>
    <col min="9989" max="9989" width="8.42578125" style="6" customWidth="1"/>
    <col min="9990" max="9990" width="16" style="6" customWidth="1"/>
    <col min="9991" max="9991" width="8.42578125" style="6" customWidth="1"/>
    <col min="9992" max="9992" width="14.7109375" style="6" customWidth="1"/>
    <col min="9993" max="9993" width="8.5703125" style="6" customWidth="1"/>
    <col min="9994" max="9994" width="15.28515625" style="6" customWidth="1"/>
    <col min="9995" max="9995" width="8.5703125" style="6" customWidth="1"/>
    <col min="9996" max="10240" width="9.140625" style="6"/>
    <col min="10241" max="10241" width="10.5703125" style="6" customWidth="1"/>
    <col min="10242" max="10242" width="6.28515625" style="6" customWidth="1"/>
    <col min="10243" max="10243" width="22.85546875" style="6" customWidth="1"/>
    <col min="10244" max="10244" width="15.5703125" style="6" customWidth="1"/>
    <col min="10245" max="10245" width="8.42578125" style="6" customWidth="1"/>
    <col min="10246" max="10246" width="16" style="6" customWidth="1"/>
    <col min="10247" max="10247" width="8.42578125" style="6" customWidth="1"/>
    <col min="10248" max="10248" width="14.7109375" style="6" customWidth="1"/>
    <col min="10249" max="10249" width="8.5703125" style="6" customWidth="1"/>
    <col min="10250" max="10250" width="15.28515625" style="6" customWidth="1"/>
    <col min="10251" max="10251" width="8.5703125" style="6" customWidth="1"/>
    <col min="10252" max="10496" width="9.140625" style="6"/>
    <col min="10497" max="10497" width="10.5703125" style="6" customWidth="1"/>
    <col min="10498" max="10498" width="6.28515625" style="6" customWidth="1"/>
    <col min="10499" max="10499" width="22.85546875" style="6" customWidth="1"/>
    <col min="10500" max="10500" width="15.5703125" style="6" customWidth="1"/>
    <col min="10501" max="10501" width="8.42578125" style="6" customWidth="1"/>
    <col min="10502" max="10502" width="16" style="6" customWidth="1"/>
    <col min="10503" max="10503" width="8.42578125" style="6" customWidth="1"/>
    <col min="10504" max="10504" width="14.7109375" style="6" customWidth="1"/>
    <col min="10505" max="10505" width="8.5703125" style="6" customWidth="1"/>
    <col min="10506" max="10506" width="15.28515625" style="6" customWidth="1"/>
    <col min="10507" max="10507" width="8.5703125" style="6" customWidth="1"/>
    <col min="10508" max="10752" width="9.140625" style="6"/>
    <col min="10753" max="10753" width="10.5703125" style="6" customWidth="1"/>
    <col min="10754" max="10754" width="6.28515625" style="6" customWidth="1"/>
    <col min="10755" max="10755" width="22.85546875" style="6" customWidth="1"/>
    <col min="10756" max="10756" width="15.5703125" style="6" customWidth="1"/>
    <col min="10757" max="10757" width="8.42578125" style="6" customWidth="1"/>
    <col min="10758" max="10758" width="16" style="6" customWidth="1"/>
    <col min="10759" max="10759" width="8.42578125" style="6" customWidth="1"/>
    <col min="10760" max="10760" width="14.7109375" style="6" customWidth="1"/>
    <col min="10761" max="10761" width="8.5703125" style="6" customWidth="1"/>
    <col min="10762" max="10762" width="15.28515625" style="6" customWidth="1"/>
    <col min="10763" max="10763" width="8.5703125" style="6" customWidth="1"/>
    <col min="10764" max="11008" width="9.140625" style="6"/>
    <col min="11009" max="11009" width="10.5703125" style="6" customWidth="1"/>
    <col min="11010" max="11010" width="6.28515625" style="6" customWidth="1"/>
    <col min="11011" max="11011" width="22.85546875" style="6" customWidth="1"/>
    <col min="11012" max="11012" width="15.5703125" style="6" customWidth="1"/>
    <col min="11013" max="11013" width="8.42578125" style="6" customWidth="1"/>
    <col min="11014" max="11014" width="16" style="6" customWidth="1"/>
    <col min="11015" max="11015" width="8.42578125" style="6" customWidth="1"/>
    <col min="11016" max="11016" width="14.7109375" style="6" customWidth="1"/>
    <col min="11017" max="11017" width="8.5703125" style="6" customWidth="1"/>
    <col min="11018" max="11018" width="15.28515625" style="6" customWidth="1"/>
    <col min="11019" max="11019" width="8.5703125" style="6" customWidth="1"/>
    <col min="11020" max="11264" width="9.140625" style="6"/>
    <col min="11265" max="11265" width="10.5703125" style="6" customWidth="1"/>
    <col min="11266" max="11266" width="6.28515625" style="6" customWidth="1"/>
    <col min="11267" max="11267" width="22.85546875" style="6" customWidth="1"/>
    <col min="11268" max="11268" width="15.5703125" style="6" customWidth="1"/>
    <col min="11269" max="11269" width="8.42578125" style="6" customWidth="1"/>
    <col min="11270" max="11270" width="16" style="6" customWidth="1"/>
    <col min="11271" max="11271" width="8.42578125" style="6" customWidth="1"/>
    <col min="11272" max="11272" width="14.7109375" style="6" customWidth="1"/>
    <col min="11273" max="11273" width="8.5703125" style="6" customWidth="1"/>
    <col min="11274" max="11274" width="15.28515625" style="6" customWidth="1"/>
    <col min="11275" max="11275" width="8.5703125" style="6" customWidth="1"/>
    <col min="11276" max="11520" width="9.140625" style="6"/>
    <col min="11521" max="11521" width="10.5703125" style="6" customWidth="1"/>
    <col min="11522" max="11522" width="6.28515625" style="6" customWidth="1"/>
    <col min="11523" max="11523" width="22.85546875" style="6" customWidth="1"/>
    <col min="11524" max="11524" width="15.5703125" style="6" customWidth="1"/>
    <col min="11525" max="11525" width="8.42578125" style="6" customWidth="1"/>
    <col min="11526" max="11526" width="16" style="6" customWidth="1"/>
    <col min="11527" max="11527" width="8.42578125" style="6" customWidth="1"/>
    <col min="11528" max="11528" width="14.7109375" style="6" customWidth="1"/>
    <col min="11529" max="11529" width="8.5703125" style="6" customWidth="1"/>
    <col min="11530" max="11530" width="15.28515625" style="6" customWidth="1"/>
    <col min="11531" max="11531" width="8.5703125" style="6" customWidth="1"/>
    <col min="11532" max="11776" width="9.140625" style="6"/>
    <col min="11777" max="11777" width="10.5703125" style="6" customWidth="1"/>
    <col min="11778" max="11778" width="6.28515625" style="6" customWidth="1"/>
    <col min="11779" max="11779" width="22.85546875" style="6" customWidth="1"/>
    <col min="11780" max="11780" width="15.5703125" style="6" customWidth="1"/>
    <col min="11781" max="11781" width="8.42578125" style="6" customWidth="1"/>
    <col min="11782" max="11782" width="16" style="6" customWidth="1"/>
    <col min="11783" max="11783" width="8.42578125" style="6" customWidth="1"/>
    <col min="11784" max="11784" width="14.7109375" style="6" customWidth="1"/>
    <col min="11785" max="11785" width="8.5703125" style="6" customWidth="1"/>
    <col min="11786" max="11786" width="15.28515625" style="6" customWidth="1"/>
    <col min="11787" max="11787" width="8.5703125" style="6" customWidth="1"/>
    <col min="11788" max="12032" width="9.140625" style="6"/>
    <col min="12033" max="12033" width="10.5703125" style="6" customWidth="1"/>
    <col min="12034" max="12034" width="6.28515625" style="6" customWidth="1"/>
    <col min="12035" max="12035" width="22.85546875" style="6" customWidth="1"/>
    <col min="12036" max="12036" width="15.5703125" style="6" customWidth="1"/>
    <col min="12037" max="12037" width="8.42578125" style="6" customWidth="1"/>
    <col min="12038" max="12038" width="16" style="6" customWidth="1"/>
    <col min="12039" max="12039" width="8.42578125" style="6" customWidth="1"/>
    <col min="12040" max="12040" width="14.7109375" style="6" customWidth="1"/>
    <col min="12041" max="12041" width="8.5703125" style="6" customWidth="1"/>
    <col min="12042" max="12042" width="15.28515625" style="6" customWidth="1"/>
    <col min="12043" max="12043" width="8.5703125" style="6" customWidth="1"/>
    <col min="12044" max="12288" width="9.140625" style="6"/>
    <col min="12289" max="12289" width="10.5703125" style="6" customWidth="1"/>
    <col min="12290" max="12290" width="6.28515625" style="6" customWidth="1"/>
    <col min="12291" max="12291" width="22.85546875" style="6" customWidth="1"/>
    <col min="12292" max="12292" width="15.5703125" style="6" customWidth="1"/>
    <col min="12293" max="12293" width="8.42578125" style="6" customWidth="1"/>
    <col min="12294" max="12294" width="16" style="6" customWidth="1"/>
    <col min="12295" max="12295" width="8.42578125" style="6" customWidth="1"/>
    <col min="12296" max="12296" width="14.7109375" style="6" customWidth="1"/>
    <col min="12297" max="12297" width="8.5703125" style="6" customWidth="1"/>
    <col min="12298" max="12298" width="15.28515625" style="6" customWidth="1"/>
    <col min="12299" max="12299" width="8.5703125" style="6" customWidth="1"/>
    <col min="12300" max="12544" width="9.140625" style="6"/>
    <col min="12545" max="12545" width="10.5703125" style="6" customWidth="1"/>
    <col min="12546" max="12546" width="6.28515625" style="6" customWidth="1"/>
    <col min="12547" max="12547" width="22.85546875" style="6" customWidth="1"/>
    <col min="12548" max="12548" width="15.5703125" style="6" customWidth="1"/>
    <col min="12549" max="12549" width="8.42578125" style="6" customWidth="1"/>
    <col min="12550" max="12550" width="16" style="6" customWidth="1"/>
    <col min="12551" max="12551" width="8.42578125" style="6" customWidth="1"/>
    <col min="12552" max="12552" width="14.7109375" style="6" customWidth="1"/>
    <col min="12553" max="12553" width="8.5703125" style="6" customWidth="1"/>
    <col min="12554" max="12554" width="15.28515625" style="6" customWidth="1"/>
    <col min="12555" max="12555" width="8.5703125" style="6" customWidth="1"/>
    <col min="12556" max="12800" width="9.140625" style="6"/>
    <col min="12801" max="12801" width="10.5703125" style="6" customWidth="1"/>
    <col min="12802" max="12802" width="6.28515625" style="6" customWidth="1"/>
    <col min="12803" max="12803" width="22.85546875" style="6" customWidth="1"/>
    <col min="12804" max="12804" width="15.5703125" style="6" customWidth="1"/>
    <col min="12805" max="12805" width="8.42578125" style="6" customWidth="1"/>
    <col min="12806" max="12806" width="16" style="6" customWidth="1"/>
    <col min="12807" max="12807" width="8.42578125" style="6" customWidth="1"/>
    <col min="12808" max="12808" width="14.7109375" style="6" customWidth="1"/>
    <col min="12809" max="12809" width="8.5703125" style="6" customWidth="1"/>
    <col min="12810" max="12810" width="15.28515625" style="6" customWidth="1"/>
    <col min="12811" max="12811" width="8.5703125" style="6" customWidth="1"/>
    <col min="12812" max="13056" width="9.140625" style="6"/>
    <col min="13057" max="13057" width="10.5703125" style="6" customWidth="1"/>
    <col min="13058" max="13058" width="6.28515625" style="6" customWidth="1"/>
    <col min="13059" max="13059" width="22.85546875" style="6" customWidth="1"/>
    <col min="13060" max="13060" width="15.5703125" style="6" customWidth="1"/>
    <col min="13061" max="13061" width="8.42578125" style="6" customWidth="1"/>
    <col min="13062" max="13062" width="16" style="6" customWidth="1"/>
    <col min="13063" max="13063" width="8.42578125" style="6" customWidth="1"/>
    <col min="13064" max="13064" width="14.7109375" style="6" customWidth="1"/>
    <col min="13065" max="13065" width="8.5703125" style="6" customWidth="1"/>
    <col min="13066" max="13066" width="15.28515625" style="6" customWidth="1"/>
    <col min="13067" max="13067" width="8.5703125" style="6" customWidth="1"/>
    <col min="13068" max="13312" width="9.140625" style="6"/>
    <col min="13313" max="13313" width="10.5703125" style="6" customWidth="1"/>
    <col min="13314" max="13314" width="6.28515625" style="6" customWidth="1"/>
    <col min="13315" max="13315" width="22.85546875" style="6" customWidth="1"/>
    <col min="13316" max="13316" width="15.5703125" style="6" customWidth="1"/>
    <col min="13317" max="13317" width="8.42578125" style="6" customWidth="1"/>
    <col min="13318" max="13318" width="16" style="6" customWidth="1"/>
    <col min="13319" max="13319" width="8.42578125" style="6" customWidth="1"/>
    <col min="13320" max="13320" width="14.7109375" style="6" customWidth="1"/>
    <col min="13321" max="13321" width="8.5703125" style="6" customWidth="1"/>
    <col min="13322" max="13322" width="15.28515625" style="6" customWidth="1"/>
    <col min="13323" max="13323" width="8.5703125" style="6" customWidth="1"/>
    <col min="13324" max="13568" width="9.140625" style="6"/>
    <col min="13569" max="13569" width="10.5703125" style="6" customWidth="1"/>
    <col min="13570" max="13570" width="6.28515625" style="6" customWidth="1"/>
    <col min="13571" max="13571" width="22.85546875" style="6" customWidth="1"/>
    <col min="13572" max="13572" width="15.5703125" style="6" customWidth="1"/>
    <col min="13573" max="13573" width="8.42578125" style="6" customWidth="1"/>
    <col min="13574" max="13574" width="16" style="6" customWidth="1"/>
    <col min="13575" max="13575" width="8.42578125" style="6" customWidth="1"/>
    <col min="13576" max="13576" width="14.7109375" style="6" customWidth="1"/>
    <col min="13577" max="13577" width="8.5703125" style="6" customWidth="1"/>
    <col min="13578" max="13578" width="15.28515625" style="6" customWidth="1"/>
    <col min="13579" max="13579" width="8.5703125" style="6" customWidth="1"/>
    <col min="13580" max="13824" width="9.140625" style="6"/>
    <col min="13825" max="13825" width="10.5703125" style="6" customWidth="1"/>
    <col min="13826" max="13826" width="6.28515625" style="6" customWidth="1"/>
    <col min="13827" max="13827" width="22.85546875" style="6" customWidth="1"/>
    <col min="13828" max="13828" width="15.5703125" style="6" customWidth="1"/>
    <col min="13829" max="13829" width="8.42578125" style="6" customWidth="1"/>
    <col min="13830" max="13830" width="16" style="6" customWidth="1"/>
    <col min="13831" max="13831" width="8.42578125" style="6" customWidth="1"/>
    <col min="13832" max="13832" width="14.7109375" style="6" customWidth="1"/>
    <col min="13833" max="13833" width="8.5703125" style="6" customWidth="1"/>
    <col min="13834" max="13834" width="15.28515625" style="6" customWidth="1"/>
    <col min="13835" max="13835" width="8.5703125" style="6" customWidth="1"/>
    <col min="13836" max="14080" width="9.140625" style="6"/>
    <col min="14081" max="14081" width="10.5703125" style="6" customWidth="1"/>
    <col min="14082" max="14082" width="6.28515625" style="6" customWidth="1"/>
    <col min="14083" max="14083" width="22.85546875" style="6" customWidth="1"/>
    <col min="14084" max="14084" width="15.5703125" style="6" customWidth="1"/>
    <col min="14085" max="14085" width="8.42578125" style="6" customWidth="1"/>
    <col min="14086" max="14086" width="16" style="6" customWidth="1"/>
    <col min="14087" max="14087" width="8.42578125" style="6" customWidth="1"/>
    <col min="14088" max="14088" width="14.7109375" style="6" customWidth="1"/>
    <col min="14089" max="14089" width="8.5703125" style="6" customWidth="1"/>
    <col min="14090" max="14090" width="15.28515625" style="6" customWidth="1"/>
    <col min="14091" max="14091" width="8.5703125" style="6" customWidth="1"/>
    <col min="14092" max="14336" width="9.140625" style="6"/>
    <col min="14337" max="14337" width="10.5703125" style="6" customWidth="1"/>
    <col min="14338" max="14338" width="6.28515625" style="6" customWidth="1"/>
    <col min="14339" max="14339" width="22.85546875" style="6" customWidth="1"/>
    <col min="14340" max="14340" width="15.5703125" style="6" customWidth="1"/>
    <col min="14341" max="14341" width="8.42578125" style="6" customWidth="1"/>
    <col min="14342" max="14342" width="16" style="6" customWidth="1"/>
    <col min="14343" max="14343" width="8.42578125" style="6" customWidth="1"/>
    <col min="14344" max="14344" width="14.7109375" style="6" customWidth="1"/>
    <col min="14345" max="14345" width="8.5703125" style="6" customWidth="1"/>
    <col min="14346" max="14346" width="15.28515625" style="6" customWidth="1"/>
    <col min="14347" max="14347" width="8.5703125" style="6" customWidth="1"/>
    <col min="14348" max="14592" width="9.140625" style="6"/>
    <col min="14593" max="14593" width="10.5703125" style="6" customWidth="1"/>
    <col min="14594" max="14594" width="6.28515625" style="6" customWidth="1"/>
    <col min="14595" max="14595" width="22.85546875" style="6" customWidth="1"/>
    <col min="14596" max="14596" width="15.5703125" style="6" customWidth="1"/>
    <col min="14597" max="14597" width="8.42578125" style="6" customWidth="1"/>
    <col min="14598" max="14598" width="16" style="6" customWidth="1"/>
    <col min="14599" max="14599" width="8.42578125" style="6" customWidth="1"/>
    <col min="14600" max="14600" width="14.7109375" style="6" customWidth="1"/>
    <col min="14601" max="14601" width="8.5703125" style="6" customWidth="1"/>
    <col min="14602" max="14602" width="15.28515625" style="6" customWidth="1"/>
    <col min="14603" max="14603" width="8.5703125" style="6" customWidth="1"/>
    <col min="14604" max="14848" width="9.140625" style="6"/>
    <col min="14849" max="14849" width="10.5703125" style="6" customWidth="1"/>
    <col min="14850" max="14850" width="6.28515625" style="6" customWidth="1"/>
    <col min="14851" max="14851" width="22.85546875" style="6" customWidth="1"/>
    <col min="14852" max="14852" width="15.5703125" style="6" customWidth="1"/>
    <col min="14853" max="14853" width="8.42578125" style="6" customWidth="1"/>
    <col min="14854" max="14854" width="16" style="6" customWidth="1"/>
    <col min="14855" max="14855" width="8.42578125" style="6" customWidth="1"/>
    <col min="14856" max="14856" width="14.7109375" style="6" customWidth="1"/>
    <col min="14857" max="14857" width="8.5703125" style="6" customWidth="1"/>
    <col min="14858" max="14858" width="15.28515625" style="6" customWidth="1"/>
    <col min="14859" max="14859" width="8.5703125" style="6" customWidth="1"/>
    <col min="14860" max="15104" width="9.140625" style="6"/>
    <col min="15105" max="15105" width="10.5703125" style="6" customWidth="1"/>
    <col min="15106" max="15106" width="6.28515625" style="6" customWidth="1"/>
    <col min="15107" max="15107" width="22.85546875" style="6" customWidth="1"/>
    <col min="15108" max="15108" width="15.5703125" style="6" customWidth="1"/>
    <col min="15109" max="15109" width="8.42578125" style="6" customWidth="1"/>
    <col min="15110" max="15110" width="16" style="6" customWidth="1"/>
    <col min="15111" max="15111" width="8.42578125" style="6" customWidth="1"/>
    <col min="15112" max="15112" width="14.7109375" style="6" customWidth="1"/>
    <col min="15113" max="15113" width="8.5703125" style="6" customWidth="1"/>
    <col min="15114" max="15114" width="15.28515625" style="6" customWidth="1"/>
    <col min="15115" max="15115" width="8.5703125" style="6" customWidth="1"/>
    <col min="15116" max="15360" width="9.140625" style="6"/>
    <col min="15361" max="15361" width="10.5703125" style="6" customWidth="1"/>
    <col min="15362" max="15362" width="6.28515625" style="6" customWidth="1"/>
    <col min="15363" max="15363" width="22.85546875" style="6" customWidth="1"/>
    <col min="15364" max="15364" width="15.5703125" style="6" customWidth="1"/>
    <col min="15365" max="15365" width="8.42578125" style="6" customWidth="1"/>
    <col min="15366" max="15366" width="16" style="6" customWidth="1"/>
    <col min="15367" max="15367" width="8.42578125" style="6" customWidth="1"/>
    <col min="15368" max="15368" width="14.7109375" style="6" customWidth="1"/>
    <col min="15369" max="15369" width="8.5703125" style="6" customWidth="1"/>
    <col min="15370" max="15370" width="15.28515625" style="6" customWidth="1"/>
    <col min="15371" max="15371" width="8.5703125" style="6" customWidth="1"/>
    <col min="15372" max="15616" width="9.140625" style="6"/>
    <col min="15617" max="15617" width="10.5703125" style="6" customWidth="1"/>
    <col min="15618" max="15618" width="6.28515625" style="6" customWidth="1"/>
    <col min="15619" max="15619" width="22.85546875" style="6" customWidth="1"/>
    <col min="15620" max="15620" width="15.5703125" style="6" customWidth="1"/>
    <col min="15621" max="15621" width="8.42578125" style="6" customWidth="1"/>
    <col min="15622" max="15622" width="16" style="6" customWidth="1"/>
    <col min="15623" max="15623" width="8.42578125" style="6" customWidth="1"/>
    <col min="15624" max="15624" width="14.7109375" style="6" customWidth="1"/>
    <col min="15625" max="15625" width="8.5703125" style="6" customWidth="1"/>
    <col min="15626" max="15626" width="15.28515625" style="6" customWidth="1"/>
    <col min="15627" max="15627" width="8.5703125" style="6" customWidth="1"/>
    <col min="15628" max="15872" width="9.140625" style="6"/>
    <col min="15873" max="15873" width="10.5703125" style="6" customWidth="1"/>
    <col min="15874" max="15874" width="6.28515625" style="6" customWidth="1"/>
    <col min="15875" max="15875" width="22.85546875" style="6" customWidth="1"/>
    <col min="15876" max="15876" width="15.5703125" style="6" customWidth="1"/>
    <col min="15877" max="15877" width="8.42578125" style="6" customWidth="1"/>
    <col min="15878" max="15878" width="16" style="6" customWidth="1"/>
    <col min="15879" max="15879" width="8.42578125" style="6" customWidth="1"/>
    <col min="15880" max="15880" width="14.7109375" style="6" customWidth="1"/>
    <col min="15881" max="15881" width="8.5703125" style="6" customWidth="1"/>
    <col min="15882" max="15882" width="15.28515625" style="6" customWidth="1"/>
    <col min="15883" max="15883" width="8.5703125" style="6" customWidth="1"/>
    <col min="15884" max="16128" width="9.140625" style="6"/>
    <col min="16129" max="16129" width="10.5703125" style="6" customWidth="1"/>
    <col min="16130" max="16130" width="6.28515625" style="6" customWidth="1"/>
    <col min="16131" max="16131" width="22.85546875" style="6" customWidth="1"/>
    <col min="16132" max="16132" width="15.5703125" style="6" customWidth="1"/>
    <col min="16133" max="16133" width="8.42578125" style="6" customWidth="1"/>
    <col min="16134" max="16134" width="16" style="6" customWidth="1"/>
    <col min="16135" max="16135" width="8.42578125" style="6" customWidth="1"/>
    <col min="16136" max="16136" width="14.7109375" style="6" customWidth="1"/>
    <col min="16137" max="16137" width="8.5703125" style="6" customWidth="1"/>
    <col min="16138" max="16138" width="15.28515625" style="6" customWidth="1"/>
    <col min="16139" max="16139" width="8.5703125" style="6" customWidth="1"/>
    <col min="16140" max="16384" width="9.140625" style="6"/>
  </cols>
  <sheetData>
    <row r="1" spans="1:20" s="7" customFormat="1" ht="16.5" customHeight="1" x14ac:dyDescent="0.2">
      <c r="A1" s="6"/>
      <c r="B1" s="3"/>
      <c r="C1" s="3"/>
      <c r="D1" s="4"/>
      <c r="E1" s="3"/>
      <c r="F1" s="5"/>
      <c r="G1" s="3"/>
      <c r="H1" s="5"/>
      <c r="I1" s="3"/>
      <c r="J1" s="799" t="s">
        <v>507</v>
      </c>
      <c r="K1" s="799"/>
      <c r="L1" s="799"/>
      <c r="M1" s="799"/>
    </row>
    <row r="2" spans="1:20" s="7" customFormat="1" ht="16.5" customHeight="1" x14ac:dyDescent="0.2">
      <c r="A2" s="6"/>
      <c r="B2" s="800" t="s">
        <v>561</v>
      </c>
      <c r="C2" s="800"/>
      <c r="D2" s="800"/>
      <c r="E2" s="800"/>
      <c r="F2" s="800"/>
      <c r="G2" s="800"/>
      <c r="H2" s="800"/>
      <c r="I2" s="800"/>
      <c r="J2" s="800"/>
      <c r="K2" s="800"/>
      <c r="L2" s="9"/>
      <c r="M2" s="10"/>
    </row>
    <row r="3" spans="1:20" s="7" customFormat="1" ht="16.5" customHeight="1" x14ac:dyDescent="0.2">
      <c r="A3" s="161"/>
      <c r="B3" s="800" t="s">
        <v>562</v>
      </c>
      <c r="C3" s="800"/>
      <c r="D3" s="800"/>
      <c r="E3" s="800"/>
      <c r="F3" s="800"/>
      <c r="G3" s="800"/>
      <c r="H3" s="800"/>
      <c r="I3" s="800"/>
      <c r="J3" s="800"/>
      <c r="K3" s="800"/>
      <c r="L3" s="9"/>
      <c r="M3" s="10"/>
    </row>
    <row r="4" spans="1:20" s="7" customFormat="1" ht="16.5" customHeight="1" thickBot="1" x14ac:dyDescent="0.25">
      <c r="A4" s="6"/>
      <c r="B4" s="11"/>
      <c r="C4" s="12"/>
      <c r="D4" s="115"/>
      <c r="E4" s="115"/>
      <c r="F4" s="115"/>
      <c r="G4" s="115"/>
      <c r="H4" s="115"/>
      <c r="I4" s="115"/>
      <c r="J4" s="115"/>
      <c r="K4" s="12"/>
      <c r="L4" s="12"/>
      <c r="M4" s="10"/>
    </row>
    <row r="5" spans="1:20" ht="25.5" customHeight="1" x14ac:dyDescent="0.2">
      <c r="A5" s="1050" t="s">
        <v>512</v>
      </c>
      <c r="B5" s="1052" t="s">
        <v>323</v>
      </c>
      <c r="C5" s="1054" t="s">
        <v>513</v>
      </c>
      <c r="D5" s="1056" t="s">
        <v>308</v>
      </c>
      <c r="E5" s="1057"/>
      <c r="F5" s="1057" t="s">
        <v>309</v>
      </c>
      <c r="G5" s="1057"/>
      <c r="H5" s="1057" t="s">
        <v>310</v>
      </c>
      <c r="I5" s="1058"/>
      <c r="J5" s="1059" t="s">
        <v>439</v>
      </c>
      <c r="K5" s="1060"/>
    </row>
    <row r="6" spans="1:20" ht="30.75" customHeight="1" thickBot="1" x14ac:dyDescent="0.25">
      <c r="A6" s="1051"/>
      <c r="B6" s="1053"/>
      <c r="C6" s="1055"/>
      <c r="D6" s="204" t="s">
        <v>470</v>
      </c>
      <c r="E6" s="205" t="s">
        <v>471</v>
      </c>
      <c r="F6" s="206" t="s">
        <v>470</v>
      </c>
      <c r="G6" s="205" t="s">
        <v>471</v>
      </c>
      <c r="H6" s="206" t="s">
        <v>470</v>
      </c>
      <c r="I6" s="207" t="s">
        <v>471</v>
      </c>
      <c r="J6" s="208" t="s">
        <v>470</v>
      </c>
      <c r="K6" s="209" t="s">
        <v>471</v>
      </c>
    </row>
    <row r="7" spans="1:20" ht="32.25" customHeight="1" x14ac:dyDescent="0.2">
      <c r="A7" s="1042" t="s">
        <v>526</v>
      </c>
      <c r="B7" s="210">
        <v>1</v>
      </c>
      <c r="C7" s="211" t="s">
        <v>527</v>
      </c>
      <c r="D7" s="212">
        <f>'Anexa 6'!K133</f>
        <v>1111660867.2699997</v>
      </c>
      <c r="E7" s="213">
        <f>'Anexa 6'!J133</f>
        <v>7606</v>
      </c>
      <c r="F7" s="214">
        <f>'Anexa 6'!K134</f>
        <v>1027192457.8100003</v>
      </c>
      <c r="G7" s="213">
        <f>'Anexa 6'!J134</f>
        <v>418</v>
      </c>
      <c r="H7" s="214">
        <f>'Anexa 6'!K135</f>
        <v>295452144.56999999</v>
      </c>
      <c r="I7" s="215">
        <f>'Anexa 6'!J135</f>
        <v>754</v>
      </c>
      <c r="J7" s="212">
        <f t="shared" ref="J7:K16" si="0">D7+F7+H7</f>
        <v>2434305469.6500001</v>
      </c>
      <c r="K7" s="215">
        <f t="shared" si="0"/>
        <v>8778</v>
      </c>
    </row>
    <row r="8" spans="1:20" ht="32.25" customHeight="1" x14ac:dyDescent="0.2">
      <c r="A8" s="1043"/>
      <c r="B8" s="216"/>
      <c r="C8" s="217"/>
      <c r="D8" s="218"/>
      <c r="E8" s="219"/>
      <c r="F8" s="220"/>
      <c r="G8" s="219"/>
      <c r="H8" s="220"/>
      <c r="I8" s="221"/>
      <c r="J8" s="218"/>
      <c r="K8" s="221"/>
    </row>
    <row r="9" spans="1:20" ht="40.5" customHeight="1" x14ac:dyDescent="0.2">
      <c r="A9" s="1043"/>
      <c r="B9" s="222">
        <v>2</v>
      </c>
      <c r="C9" s="223" t="s">
        <v>563</v>
      </c>
      <c r="D9" s="224">
        <f>'Anexa 7'!K166</f>
        <v>193250542.02999994</v>
      </c>
      <c r="E9" s="225">
        <f>'Anexa 7'!J166</f>
        <v>5256</v>
      </c>
      <c r="F9" s="226">
        <f>'Anexa 7'!K167</f>
        <v>445436226.02999985</v>
      </c>
      <c r="G9" s="225">
        <f>'Anexa 7'!J167</f>
        <v>1324</v>
      </c>
      <c r="H9" s="226">
        <f>'Anexa 7'!K168</f>
        <v>40225889.949999988</v>
      </c>
      <c r="I9" s="227">
        <f>'Anexa 7'!J168</f>
        <v>500</v>
      </c>
      <c r="J9" s="224">
        <f t="shared" si="0"/>
        <v>678912658.00999975</v>
      </c>
      <c r="K9" s="227">
        <f t="shared" si="0"/>
        <v>7080</v>
      </c>
    </row>
    <row r="10" spans="1:20" ht="76.5" customHeight="1" thickBot="1" x14ac:dyDescent="0.25">
      <c r="A10" s="1044"/>
      <c r="B10" s="228">
        <v>3</v>
      </c>
      <c r="C10" s="229" t="s">
        <v>531</v>
      </c>
      <c r="D10" s="230" t="e">
        <f>#REF!</f>
        <v>#REF!</v>
      </c>
      <c r="E10" s="231" t="e">
        <f>#REF!</f>
        <v>#REF!</v>
      </c>
      <c r="F10" s="232" t="e">
        <f>#REF!</f>
        <v>#REF!</v>
      </c>
      <c r="G10" s="231" t="e">
        <f>#REF!</f>
        <v>#REF!</v>
      </c>
      <c r="H10" s="232" t="e">
        <f>#REF!</f>
        <v>#REF!</v>
      </c>
      <c r="I10" s="233" t="e">
        <f>#REF!</f>
        <v>#REF!</v>
      </c>
      <c r="J10" s="230" t="e">
        <f>D10+F10+H10</f>
        <v>#REF!</v>
      </c>
      <c r="K10" s="233" t="e">
        <f>E10+G10+I10</f>
        <v>#REF!</v>
      </c>
    </row>
    <row r="11" spans="1:20" ht="78.75" customHeight="1" x14ac:dyDescent="0.2">
      <c r="A11" s="1045" t="s">
        <v>532</v>
      </c>
      <c r="B11" s="234">
        <v>4</v>
      </c>
      <c r="C11" s="235" t="s">
        <v>564</v>
      </c>
      <c r="D11" s="236" t="e">
        <f>#REF!</f>
        <v>#REF!</v>
      </c>
      <c r="E11" s="237" t="e">
        <f>#REF!</f>
        <v>#REF!</v>
      </c>
      <c r="F11" s="238" t="e">
        <f>#REF!</f>
        <v>#REF!</v>
      </c>
      <c r="G11" s="237" t="e">
        <f>#REF!</f>
        <v>#REF!</v>
      </c>
      <c r="H11" s="238" t="e">
        <f>#REF!</f>
        <v>#REF!</v>
      </c>
      <c r="I11" s="239" t="e">
        <f>#REF!</f>
        <v>#REF!</v>
      </c>
      <c r="J11" s="236" t="e">
        <f t="shared" si="0"/>
        <v>#REF!</v>
      </c>
      <c r="K11" s="239" t="e">
        <f t="shared" si="0"/>
        <v>#REF!</v>
      </c>
      <c r="L11" s="240"/>
      <c r="M11" s="240"/>
      <c r="N11" s="240"/>
      <c r="O11" s="240"/>
      <c r="P11" s="240"/>
      <c r="Q11" s="240"/>
      <c r="R11" s="240"/>
      <c r="S11" s="240"/>
      <c r="T11" s="240"/>
    </row>
    <row r="12" spans="1:20" ht="36.75" thickBot="1" x14ac:dyDescent="0.25">
      <c r="A12" s="1046"/>
      <c r="B12" s="241">
        <v>5</v>
      </c>
      <c r="C12" s="242" t="s">
        <v>565</v>
      </c>
      <c r="D12" s="243">
        <f>'Anexa 8'!K113</f>
        <v>20922129.709999993</v>
      </c>
      <c r="E12" s="244">
        <f>'Anexa 8'!J113</f>
        <v>473</v>
      </c>
      <c r="F12" s="245">
        <f>'Anexa 8'!K114</f>
        <v>63233073.100000001</v>
      </c>
      <c r="G12" s="244">
        <f>'Anexa 8'!J114</f>
        <v>633</v>
      </c>
      <c r="H12" s="245">
        <f>'Anexa 8'!K115</f>
        <v>5401511.4699999997</v>
      </c>
      <c r="I12" s="246">
        <f>'Anexa 8'!J115</f>
        <v>105</v>
      </c>
      <c r="J12" s="243">
        <f>D12+F12+H12</f>
        <v>89556714.280000001</v>
      </c>
      <c r="K12" s="246">
        <f>E12+G12+I12</f>
        <v>1211</v>
      </c>
      <c r="L12" s="240"/>
      <c r="M12" s="240"/>
      <c r="N12" s="240"/>
      <c r="O12" s="240"/>
      <c r="P12" s="240"/>
      <c r="Q12" s="240"/>
      <c r="R12" s="240"/>
      <c r="S12" s="240"/>
      <c r="T12" s="240"/>
    </row>
    <row r="13" spans="1:20" ht="48.75" thickBot="1" x14ac:dyDescent="0.25">
      <c r="A13" s="247" t="s">
        <v>534</v>
      </c>
      <c r="B13" s="248">
        <v>6</v>
      </c>
      <c r="C13" s="249" t="s">
        <v>535</v>
      </c>
      <c r="D13" s="250">
        <f>'Anexa 9'!K103</f>
        <v>55349528.789999999</v>
      </c>
      <c r="E13" s="251">
        <f>'Anexa 9'!J103</f>
        <v>77</v>
      </c>
      <c r="F13" s="252">
        <f>'Anexa 9'!K104</f>
        <v>-864942.86999999988</v>
      </c>
      <c r="G13" s="251">
        <f>'Anexa 9'!J104</f>
        <v>10</v>
      </c>
      <c r="H13" s="252">
        <f>'Anexa 9'!K105</f>
        <v>885014427.70000017</v>
      </c>
      <c r="I13" s="253">
        <f>'Anexa 9'!J105</f>
        <v>551</v>
      </c>
      <c r="J13" s="250">
        <f t="shared" si="0"/>
        <v>939499013.62000012</v>
      </c>
      <c r="K13" s="253">
        <f t="shared" si="0"/>
        <v>638</v>
      </c>
    </row>
    <row r="14" spans="1:20" ht="33.75" customHeight="1" thickBot="1" x14ac:dyDescent="0.25">
      <c r="A14" s="1047" t="s">
        <v>566</v>
      </c>
      <c r="B14" s="1048"/>
      <c r="C14" s="1049"/>
      <c r="D14" s="254" t="e">
        <f t="shared" ref="D14:I14" si="1">SUM(D7:D13)</f>
        <v>#REF!</v>
      </c>
      <c r="E14" s="255" t="e">
        <f t="shared" si="1"/>
        <v>#REF!</v>
      </c>
      <c r="F14" s="256" t="e">
        <f t="shared" si="1"/>
        <v>#REF!</v>
      </c>
      <c r="G14" s="255" t="e">
        <f t="shared" si="1"/>
        <v>#REF!</v>
      </c>
      <c r="H14" s="256" t="e">
        <f t="shared" si="1"/>
        <v>#REF!</v>
      </c>
      <c r="I14" s="257" t="e">
        <f t="shared" si="1"/>
        <v>#REF!</v>
      </c>
      <c r="J14" s="258" t="e">
        <f t="shared" si="0"/>
        <v>#REF!</v>
      </c>
      <c r="K14" s="259" t="e">
        <f t="shared" si="0"/>
        <v>#REF!</v>
      </c>
    </row>
    <row r="15" spans="1:20" s="260" customFormat="1" ht="33.75" customHeight="1" x14ac:dyDescent="0.2">
      <c r="C15" s="178"/>
      <c r="D15" s="261"/>
      <c r="E15" s="262"/>
      <c r="F15" s="261"/>
      <c r="G15" s="262"/>
      <c r="H15" s="261"/>
      <c r="I15" s="262"/>
      <c r="J15" s="261"/>
      <c r="K15" s="178"/>
    </row>
    <row r="16" spans="1:20" ht="22.5" customHeight="1" x14ac:dyDescent="0.2">
      <c r="C16" s="263" t="s">
        <v>567</v>
      </c>
      <c r="D16" s="264" t="e">
        <f>D14/J14</f>
        <v>#REF!</v>
      </c>
      <c r="E16" s="264" t="e">
        <f>E14/K14</f>
        <v>#REF!</v>
      </c>
      <c r="F16" s="264" t="e">
        <f>F14/J14</f>
        <v>#REF!</v>
      </c>
      <c r="G16" s="264" t="e">
        <f>G14/K14</f>
        <v>#REF!</v>
      </c>
      <c r="H16" s="264" t="e">
        <f>H14/J14</f>
        <v>#REF!</v>
      </c>
      <c r="I16" s="264" t="e">
        <f>I14/K14</f>
        <v>#REF!</v>
      </c>
      <c r="J16" s="264" t="e">
        <f t="shared" si="0"/>
        <v>#REF!</v>
      </c>
      <c r="K16" s="264" t="e">
        <f t="shared" si="0"/>
        <v>#REF!</v>
      </c>
    </row>
    <row r="17" spans="1:11" ht="40.5" customHeight="1" x14ac:dyDescent="0.2">
      <c r="C17" s="263"/>
      <c r="D17" s="264" t="s">
        <v>568</v>
      </c>
      <c r="E17" s="264" t="s">
        <v>569</v>
      </c>
      <c r="F17" s="264" t="s">
        <v>570</v>
      </c>
      <c r="G17" s="264" t="s">
        <v>571</v>
      </c>
      <c r="H17" s="264" t="s">
        <v>572</v>
      </c>
      <c r="I17" s="264" t="s">
        <v>573</v>
      </c>
      <c r="J17" s="264"/>
      <c r="K17" s="264"/>
    </row>
    <row r="21" spans="1:11" x14ac:dyDescent="0.2">
      <c r="A21" s="158"/>
    </row>
    <row r="22" spans="1:11" x14ac:dyDescent="0.2">
      <c r="A22" s="158"/>
    </row>
    <row r="23" spans="1:11" x14ac:dyDescent="0.2">
      <c r="A23" s="158"/>
    </row>
    <row r="24" spans="1:11" x14ac:dyDescent="0.2">
      <c r="A24" s="158"/>
    </row>
    <row r="25" spans="1:11" x14ac:dyDescent="0.2">
      <c r="A25" s="158"/>
    </row>
    <row r="26" spans="1:11" x14ac:dyDescent="0.2">
      <c r="A26" s="158"/>
    </row>
    <row r="27" spans="1:11" x14ac:dyDescent="0.2">
      <c r="A27" s="158"/>
    </row>
    <row r="28" spans="1:11" x14ac:dyDescent="0.2">
      <c r="A28" s="158"/>
    </row>
    <row r="29" spans="1:11" x14ac:dyDescent="0.2">
      <c r="A29" s="158"/>
    </row>
  </sheetData>
  <mergeCells count="14">
    <mergeCell ref="A7:A10"/>
    <mergeCell ref="A11:A12"/>
    <mergeCell ref="A14:C14"/>
    <mergeCell ref="J1:K1"/>
    <mergeCell ref="L1:M1"/>
    <mergeCell ref="B2:K2"/>
    <mergeCell ref="B3:K3"/>
    <mergeCell ref="A5:A6"/>
    <mergeCell ref="B5:B6"/>
    <mergeCell ref="C5:C6"/>
    <mergeCell ref="D5:E5"/>
    <mergeCell ref="F5:G5"/>
    <mergeCell ref="H5:I5"/>
    <mergeCell ref="J5:K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D183"/>
  <sheetViews>
    <sheetView zoomScale="85" zoomScaleNormal="85" workbookViewId="0">
      <selection activeCell="M30" sqref="M30"/>
    </sheetView>
  </sheetViews>
  <sheetFormatPr defaultRowHeight="12.75" x14ac:dyDescent="0.2"/>
  <cols>
    <col min="1" max="1" width="5.7109375" style="323" customWidth="1"/>
    <col min="2" max="2" width="5.28515625" style="323" customWidth="1"/>
    <col min="3" max="3" width="4.85546875" style="323" customWidth="1"/>
    <col min="4" max="4" width="13.5703125" style="324" customWidth="1"/>
    <col min="5" max="5" width="7" style="325" customWidth="1"/>
    <col min="6" max="6" width="12.42578125" style="326" customWidth="1"/>
    <col min="7" max="7" width="7" style="327" customWidth="1"/>
    <col min="8" max="8" width="13.5703125" style="324" customWidth="1"/>
    <col min="9" max="9" width="7" style="327" customWidth="1"/>
    <col min="10" max="10" width="12.42578125" style="324" customWidth="1"/>
    <col min="11" max="11" width="6" style="327" customWidth="1"/>
    <col min="12" max="12" width="12.42578125" style="324" customWidth="1"/>
    <col min="13" max="13" width="6" style="327" customWidth="1"/>
    <col min="14" max="14" width="12.42578125" style="324" customWidth="1"/>
    <col min="15" max="15" width="6.5703125" style="327" customWidth="1"/>
    <col min="16" max="16" width="13.5703125" style="326" customWidth="1"/>
    <col min="17" max="17" width="7" style="327" customWidth="1"/>
    <col min="18" max="18" width="12.42578125" style="324" customWidth="1"/>
    <col min="19" max="19" width="7" style="325" customWidth="1"/>
    <col min="20" max="20" width="13.5703125" style="328" customWidth="1"/>
    <col min="21" max="21" width="8" style="329" customWidth="1"/>
    <col min="22" max="256" width="9.140625" style="279"/>
    <col min="257" max="257" width="5.7109375" style="279" customWidth="1"/>
    <col min="258" max="258" width="5.28515625" style="279" customWidth="1"/>
    <col min="259" max="259" width="4.85546875" style="279" customWidth="1"/>
    <col min="260" max="260" width="13.5703125" style="279" customWidth="1"/>
    <col min="261" max="261" width="7" style="279" customWidth="1"/>
    <col min="262" max="262" width="12.42578125" style="279" customWidth="1"/>
    <col min="263" max="263" width="7" style="279" customWidth="1"/>
    <col min="264" max="264" width="13.5703125" style="279" customWidth="1"/>
    <col min="265" max="265" width="7" style="279" customWidth="1"/>
    <col min="266" max="266" width="12.42578125" style="279" customWidth="1"/>
    <col min="267" max="267" width="6" style="279" customWidth="1"/>
    <col min="268" max="268" width="12.42578125" style="279" customWidth="1"/>
    <col min="269" max="269" width="6" style="279" customWidth="1"/>
    <col min="270" max="270" width="12.42578125" style="279" customWidth="1"/>
    <col min="271" max="271" width="6.5703125" style="279" customWidth="1"/>
    <col min="272" max="272" width="13.5703125" style="279" customWidth="1"/>
    <col min="273" max="273" width="7" style="279" customWidth="1"/>
    <col min="274" max="274" width="12.42578125" style="279" customWidth="1"/>
    <col min="275" max="275" width="7" style="279" customWidth="1"/>
    <col min="276" max="276" width="13.5703125" style="279" customWidth="1"/>
    <col min="277" max="277" width="8" style="279" customWidth="1"/>
    <col min="278" max="512" width="9.140625" style="279"/>
    <col min="513" max="513" width="5.7109375" style="279" customWidth="1"/>
    <col min="514" max="514" width="5.28515625" style="279" customWidth="1"/>
    <col min="515" max="515" width="4.85546875" style="279" customWidth="1"/>
    <col min="516" max="516" width="13.5703125" style="279" customWidth="1"/>
    <col min="517" max="517" width="7" style="279" customWidth="1"/>
    <col min="518" max="518" width="12.42578125" style="279" customWidth="1"/>
    <col min="519" max="519" width="7" style="279" customWidth="1"/>
    <col min="520" max="520" width="13.5703125" style="279" customWidth="1"/>
    <col min="521" max="521" width="7" style="279" customWidth="1"/>
    <col min="522" max="522" width="12.42578125" style="279" customWidth="1"/>
    <col min="523" max="523" width="6" style="279" customWidth="1"/>
    <col min="524" max="524" width="12.42578125" style="279" customWidth="1"/>
    <col min="525" max="525" width="6" style="279" customWidth="1"/>
    <col min="526" max="526" width="12.42578125" style="279" customWidth="1"/>
    <col min="527" max="527" width="6.5703125" style="279" customWidth="1"/>
    <col min="528" max="528" width="13.5703125" style="279" customWidth="1"/>
    <col min="529" max="529" width="7" style="279" customWidth="1"/>
    <col min="530" max="530" width="12.42578125" style="279" customWidth="1"/>
    <col min="531" max="531" width="7" style="279" customWidth="1"/>
    <col min="532" max="532" width="13.5703125" style="279" customWidth="1"/>
    <col min="533" max="533" width="8" style="279" customWidth="1"/>
    <col min="534" max="768" width="9.140625" style="279"/>
    <col min="769" max="769" width="5.7109375" style="279" customWidth="1"/>
    <col min="770" max="770" width="5.28515625" style="279" customWidth="1"/>
    <col min="771" max="771" width="4.85546875" style="279" customWidth="1"/>
    <col min="772" max="772" width="13.5703125" style="279" customWidth="1"/>
    <col min="773" max="773" width="7" style="279" customWidth="1"/>
    <col min="774" max="774" width="12.42578125" style="279" customWidth="1"/>
    <col min="775" max="775" width="7" style="279" customWidth="1"/>
    <col min="776" max="776" width="13.5703125" style="279" customWidth="1"/>
    <col min="777" max="777" width="7" style="279" customWidth="1"/>
    <col min="778" max="778" width="12.42578125" style="279" customWidth="1"/>
    <col min="779" max="779" width="6" style="279" customWidth="1"/>
    <col min="780" max="780" width="12.42578125" style="279" customWidth="1"/>
    <col min="781" max="781" width="6" style="279" customWidth="1"/>
    <col min="782" max="782" width="12.42578125" style="279" customWidth="1"/>
    <col min="783" max="783" width="6.5703125" style="279" customWidth="1"/>
    <col min="784" max="784" width="13.5703125" style="279" customWidth="1"/>
    <col min="785" max="785" width="7" style="279" customWidth="1"/>
    <col min="786" max="786" width="12.42578125" style="279" customWidth="1"/>
    <col min="787" max="787" width="7" style="279" customWidth="1"/>
    <col min="788" max="788" width="13.5703125" style="279" customWidth="1"/>
    <col min="789" max="789" width="8" style="279" customWidth="1"/>
    <col min="790" max="1024" width="9.140625" style="279"/>
    <col min="1025" max="1025" width="5.7109375" style="279" customWidth="1"/>
    <col min="1026" max="1026" width="5.28515625" style="279" customWidth="1"/>
    <col min="1027" max="1027" width="4.85546875" style="279" customWidth="1"/>
    <col min="1028" max="1028" width="13.5703125" style="279" customWidth="1"/>
    <col min="1029" max="1029" width="7" style="279" customWidth="1"/>
    <col min="1030" max="1030" width="12.42578125" style="279" customWidth="1"/>
    <col min="1031" max="1031" width="7" style="279" customWidth="1"/>
    <col min="1032" max="1032" width="13.5703125" style="279" customWidth="1"/>
    <col min="1033" max="1033" width="7" style="279" customWidth="1"/>
    <col min="1034" max="1034" width="12.42578125" style="279" customWidth="1"/>
    <col min="1035" max="1035" width="6" style="279" customWidth="1"/>
    <col min="1036" max="1036" width="12.42578125" style="279" customWidth="1"/>
    <col min="1037" max="1037" width="6" style="279" customWidth="1"/>
    <col min="1038" max="1038" width="12.42578125" style="279" customWidth="1"/>
    <col min="1039" max="1039" width="6.5703125" style="279" customWidth="1"/>
    <col min="1040" max="1040" width="13.5703125" style="279" customWidth="1"/>
    <col min="1041" max="1041" width="7" style="279" customWidth="1"/>
    <col min="1042" max="1042" width="12.42578125" style="279" customWidth="1"/>
    <col min="1043" max="1043" width="7" style="279" customWidth="1"/>
    <col min="1044" max="1044" width="13.5703125" style="279" customWidth="1"/>
    <col min="1045" max="1045" width="8" style="279" customWidth="1"/>
    <col min="1046" max="1280" width="9.140625" style="279"/>
    <col min="1281" max="1281" width="5.7109375" style="279" customWidth="1"/>
    <col min="1282" max="1282" width="5.28515625" style="279" customWidth="1"/>
    <col min="1283" max="1283" width="4.85546875" style="279" customWidth="1"/>
    <col min="1284" max="1284" width="13.5703125" style="279" customWidth="1"/>
    <col min="1285" max="1285" width="7" style="279" customWidth="1"/>
    <col min="1286" max="1286" width="12.42578125" style="279" customWidth="1"/>
    <col min="1287" max="1287" width="7" style="279" customWidth="1"/>
    <col min="1288" max="1288" width="13.5703125" style="279" customWidth="1"/>
    <col min="1289" max="1289" width="7" style="279" customWidth="1"/>
    <col min="1290" max="1290" width="12.42578125" style="279" customWidth="1"/>
    <col min="1291" max="1291" width="6" style="279" customWidth="1"/>
    <col min="1292" max="1292" width="12.42578125" style="279" customWidth="1"/>
    <col min="1293" max="1293" width="6" style="279" customWidth="1"/>
    <col min="1294" max="1294" width="12.42578125" style="279" customWidth="1"/>
    <col min="1295" max="1295" width="6.5703125" style="279" customWidth="1"/>
    <col min="1296" max="1296" width="13.5703125" style="279" customWidth="1"/>
    <col min="1297" max="1297" width="7" style="279" customWidth="1"/>
    <col min="1298" max="1298" width="12.42578125" style="279" customWidth="1"/>
    <col min="1299" max="1299" width="7" style="279" customWidth="1"/>
    <col min="1300" max="1300" width="13.5703125" style="279" customWidth="1"/>
    <col min="1301" max="1301" width="8" style="279" customWidth="1"/>
    <col min="1302" max="1536" width="9.140625" style="279"/>
    <col min="1537" max="1537" width="5.7109375" style="279" customWidth="1"/>
    <col min="1538" max="1538" width="5.28515625" style="279" customWidth="1"/>
    <col min="1539" max="1539" width="4.85546875" style="279" customWidth="1"/>
    <col min="1540" max="1540" width="13.5703125" style="279" customWidth="1"/>
    <col min="1541" max="1541" width="7" style="279" customWidth="1"/>
    <col min="1542" max="1542" width="12.42578125" style="279" customWidth="1"/>
    <col min="1543" max="1543" width="7" style="279" customWidth="1"/>
    <col min="1544" max="1544" width="13.5703125" style="279" customWidth="1"/>
    <col min="1545" max="1545" width="7" style="279" customWidth="1"/>
    <col min="1546" max="1546" width="12.42578125" style="279" customWidth="1"/>
    <col min="1547" max="1547" width="6" style="279" customWidth="1"/>
    <col min="1548" max="1548" width="12.42578125" style="279" customWidth="1"/>
    <col min="1549" max="1549" width="6" style="279" customWidth="1"/>
    <col min="1550" max="1550" width="12.42578125" style="279" customWidth="1"/>
    <col min="1551" max="1551" width="6.5703125" style="279" customWidth="1"/>
    <col min="1552" max="1552" width="13.5703125" style="279" customWidth="1"/>
    <col min="1553" max="1553" width="7" style="279" customWidth="1"/>
    <col min="1554" max="1554" width="12.42578125" style="279" customWidth="1"/>
    <col min="1555" max="1555" width="7" style="279" customWidth="1"/>
    <col min="1556" max="1556" width="13.5703125" style="279" customWidth="1"/>
    <col min="1557" max="1557" width="8" style="279" customWidth="1"/>
    <col min="1558" max="1792" width="9.140625" style="279"/>
    <col min="1793" max="1793" width="5.7109375" style="279" customWidth="1"/>
    <col min="1794" max="1794" width="5.28515625" style="279" customWidth="1"/>
    <col min="1795" max="1795" width="4.85546875" style="279" customWidth="1"/>
    <col min="1796" max="1796" width="13.5703125" style="279" customWidth="1"/>
    <col min="1797" max="1797" width="7" style="279" customWidth="1"/>
    <col min="1798" max="1798" width="12.42578125" style="279" customWidth="1"/>
    <col min="1799" max="1799" width="7" style="279" customWidth="1"/>
    <col min="1800" max="1800" width="13.5703125" style="279" customWidth="1"/>
    <col min="1801" max="1801" width="7" style="279" customWidth="1"/>
    <col min="1802" max="1802" width="12.42578125" style="279" customWidth="1"/>
    <col min="1803" max="1803" width="6" style="279" customWidth="1"/>
    <col min="1804" max="1804" width="12.42578125" style="279" customWidth="1"/>
    <col min="1805" max="1805" width="6" style="279" customWidth="1"/>
    <col min="1806" max="1806" width="12.42578125" style="279" customWidth="1"/>
    <col min="1807" max="1807" width="6.5703125" style="279" customWidth="1"/>
    <col min="1808" max="1808" width="13.5703125" style="279" customWidth="1"/>
    <col min="1809" max="1809" width="7" style="279" customWidth="1"/>
    <col min="1810" max="1810" width="12.42578125" style="279" customWidth="1"/>
    <col min="1811" max="1811" width="7" style="279" customWidth="1"/>
    <col min="1812" max="1812" width="13.5703125" style="279" customWidth="1"/>
    <col min="1813" max="1813" width="8" style="279" customWidth="1"/>
    <col min="1814" max="2048" width="9.140625" style="279"/>
    <col min="2049" max="2049" width="5.7109375" style="279" customWidth="1"/>
    <col min="2050" max="2050" width="5.28515625" style="279" customWidth="1"/>
    <col min="2051" max="2051" width="4.85546875" style="279" customWidth="1"/>
    <col min="2052" max="2052" width="13.5703125" style="279" customWidth="1"/>
    <col min="2053" max="2053" width="7" style="279" customWidth="1"/>
    <col min="2054" max="2054" width="12.42578125" style="279" customWidth="1"/>
    <col min="2055" max="2055" width="7" style="279" customWidth="1"/>
    <col min="2056" max="2056" width="13.5703125" style="279" customWidth="1"/>
    <col min="2057" max="2057" width="7" style="279" customWidth="1"/>
    <col min="2058" max="2058" width="12.42578125" style="279" customWidth="1"/>
    <col min="2059" max="2059" width="6" style="279" customWidth="1"/>
    <col min="2060" max="2060" width="12.42578125" style="279" customWidth="1"/>
    <col min="2061" max="2061" width="6" style="279" customWidth="1"/>
    <col min="2062" max="2062" width="12.42578125" style="279" customWidth="1"/>
    <col min="2063" max="2063" width="6.5703125" style="279" customWidth="1"/>
    <col min="2064" max="2064" width="13.5703125" style="279" customWidth="1"/>
    <col min="2065" max="2065" width="7" style="279" customWidth="1"/>
    <col min="2066" max="2066" width="12.42578125" style="279" customWidth="1"/>
    <col min="2067" max="2067" width="7" style="279" customWidth="1"/>
    <col min="2068" max="2068" width="13.5703125" style="279" customWidth="1"/>
    <col min="2069" max="2069" width="8" style="279" customWidth="1"/>
    <col min="2070" max="2304" width="9.140625" style="279"/>
    <col min="2305" max="2305" width="5.7109375" style="279" customWidth="1"/>
    <col min="2306" max="2306" width="5.28515625" style="279" customWidth="1"/>
    <col min="2307" max="2307" width="4.85546875" style="279" customWidth="1"/>
    <col min="2308" max="2308" width="13.5703125" style="279" customWidth="1"/>
    <col min="2309" max="2309" width="7" style="279" customWidth="1"/>
    <col min="2310" max="2310" width="12.42578125" style="279" customWidth="1"/>
    <col min="2311" max="2311" width="7" style="279" customWidth="1"/>
    <col min="2312" max="2312" width="13.5703125" style="279" customWidth="1"/>
    <col min="2313" max="2313" width="7" style="279" customWidth="1"/>
    <col min="2314" max="2314" width="12.42578125" style="279" customWidth="1"/>
    <col min="2315" max="2315" width="6" style="279" customWidth="1"/>
    <col min="2316" max="2316" width="12.42578125" style="279" customWidth="1"/>
    <col min="2317" max="2317" width="6" style="279" customWidth="1"/>
    <col min="2318" max="2318" width="12.42578125" style="279" customWidth="1"/>
    <col min="2319" max="2319" width="6.5703125" style="279" customWidth="1"/>
    <col min="2320" max="2320" width="13.5703125" style="279" customWidth="1"/>
    <col min="2321" max="2321" width="7" style="279" customWidth="1"/>
    <col min="2322" max="2322" width="12.42578125" style="279" customWidth="1"/>
    <col min="2323" max="2323" width="7" style="279" customWidth="1"/>
    <col min="2324" max="2324" width="13.5703125" style="279" customWidth="1"/>
    <col min="2325" max="2325" width="8" style="279" customWidth="1"/>
    <col min="2326" max="2560" width="9.140625" style="279"/>
    <col min="2561" max="2561" width="5.7109375" style="279" customWidth="1"/>
    <col min="2562" max="2562" width="5.28515625" style="279" customWidth="1"/>
    <col min="2563" max="2563" width="4.85546875" style="279" customWidth="1"/>
    <col min="2564" max="2564" width="13.5703125" style="279" customWidth="1"/>
    <col min="2565" max="2565" width="7" style="279" customWidth="1"/>
    <col min="2566" max="2566" width="12.42578125" style="279" customWidth="1"/>
    <col min="2567" max="2567" width="7" style="279" customWidth="1"/>
    <col min="2568" max="2568" width="13.5703125" style="279" customWidth="1"/>
    <col min="2569" max="2569" width="7" style="279" customWidth="1"/>
    <col min="2570" max="2570" width="12.42578125" style="279" customWidth="1"/>
    <col min="2571" max="2571" width="6" style="279" customWidth="1"/>
    <col min="2572" max="2572" width="12.42578125" style="279" customWidth="1"/>
    <col min="2573" max="2573" width="6" style="279" customWidth="1"/>
    <col min="2574" max="2574" width="12.42578125" style="279" customWidth="1"/>
    <col min="2575" max="2575" width="6.5703125" style="279" customWidth="1"/>
    <col min="2576" max="2576" width="13.5703125" style="279" customWidth="1"/>
    <col min="2577" max="2577" width="7" style="279" customWidth="1"/>
    <col min="2578" max="2578" width="12.42578125" style="279" customWidth="1"/>
    <col min="2579" max="2579" width="7" style="279" customWidth="1"/>
    <col min="2580" max="2580" width="13.5703125" style="279" customWidth="1"/>
    <col min="2581" max="2581" width="8" style="279" customWidth="1"/>
    <col min="2582" max="2816" width="9.140625" style="279"/>
    <col min="2817" max="2817" width="5.7109375" style="279" customWidth="1"/>
    <col min="2818" max="2818" width="5.28515625" style="279" customWidth="1"/>
    <col min="2819" max="2819" width="4.85546875" style="279" customWidth="1"/>
    <col min="2820" max="2820" width="13.5703125" style="279" customWidth="1"/>
    <col min="2821" max="2821" width="7" style="279" customWidth="1"/>
    <col min="2822" max="2822" width="12.42578125" style="279" customWidth="1"/>
    <col min="2823" max="2823" width="7" style="279" customWidth="1"/>
    <col min="2824" max="2824" width="13.5703125" style="279" customWidth="1"/>
    <col min="2825" max="2825" width="7" style="279" customWidth="1"/>
    <col min="2826" max="2826" width="12.42578125" style="279" customWidth="1"/>
    <col min="2827" max="2827" width="6" style="279" customWidth="1"/>
    <col min="2828" max="2828" width="12.42578125" style="279" customWidth="1"/>
    <col min="2829" max="2829" width="6" style="279" customWidth="1"/>
    <col min="2830" max="2830" width="12.42578125" style="279" customWidth="1"/>
    <col min="2831" max="2831" width="6.5703125" style="279" customWidth="1"/>
    <col min="2832" max="2832" width="13.5703125" style="279" customWidth="1"/>
    <col min="2833" max="2833" width="7" style="279" customWidth="1"/>
    <col min="2834" max="2834" width="12.42578125" style="279" customWidth="1"/>
    <col min="2835" max="2835" width="7" style="279" customWidth="1"/>
    <col min="2836" max="2836" width="13.5703125" style="279" customWidth="1"/>
    <col min="2837" max="2837" width="8" style="279" customWidth="1"/>
    <col min="2838" max="3072" width="9.140625" style="279"/>
    <col min="3073" max="3073" width="5.7109375" style="279" customWidth="1"/>
    <col min="3074" max="3074" width="5.28515625" style="279" customWidth="1"/>
    <col min="3075" max="3075" width="4.85546875" style="279" customWidth="1"/>
    <col min="3076" max="3076" width="13.5703125" style="279" customWidth="1"/>
    <col min="3077" max="3077" width="7" style="279" customWidth="1"/>
    <col min="3078" max="3078" width="12.42578125" style="279" customWidth="1"/>
    <col min="3079" max="3079" width="7" style="279" customWidth="1"/>
    <col min="3080" max="3080" width="13.5703125" style="279" customWidth="1"/>
    <col min="3081" max="3081" width="7" style="279" customWidth="1"/>
    <col min="3082" max="3082" width="12.42578125" style="279" customWidth="1"/>
    <col min="3083" max="3083" width="6" style="279" customWidth="1"/>
    <col min="3084" max="3084" width="12.42578125" style="279" customWidth="1"/>
    <col min="3085" max="3085" width="6" style="279" customWidth="1"/>
    <col min="3086" max="3086" width="12.42578125" style="279" customWidth="1"/>
    <col min="3087" max="3087" width="6.5703125" style="279" customWidth="1"/>
    <col min="3088" max="3088" width="13.5703125" style="279" customWidth="1"/>
    <col min="3089" max="3089" width="7" style="279" customWidth="1"/>
    <col min="3090" max="3090" width="12.42578125" style="279" customWidth="1"/>
    <col min="3091" max="3091" width="7" style="279" customWidth="1"/>
    <col min="3092" max="3092" width="13.5703125" style="279" customWidth="1"/>
    <col min="3093" max="3093" width="8" style="279" customWidth="1"/>
    <col min="3094" max="3328" width="9.140625" style="279"/>
    <col min="3329" max="3329" width="5.7109375" style="279" customWidth="1"/>
    <col min="3330" max="3330" width="5.28515625" style="279" customWidth="1"/>
    <col min="3331" max="3331" width="4.85546875" style="279" customWidth="1"/>
    <col min="3332" max="3332" width="13.5703125" style="279" customWidth="1"/>
    <col min="3333" max="3333" width="7" style="279" customWidth="1"/>
    <col min="3334" max="3334" width="12.42578125" style="279" customWidth="1"/>
    <col min="3335" max="3335" width="7" style="279" customWidth="1"/>
    <col min="3336" max="3336" width="13.5703125" style="279" customWidth="1"/>
    <col min="3337" max="3337" width="7" style="279" customWidth="1"/>
    <col min="3338" max="3338" width="12.42578125" style="279" customWidth="1"/>
    <col min="3339" max="3339" width="6" style="279" customWidth="1"/>
    <col min="3340" max="3340" width="12.42578125" style="279" customWidth="1"/>
    <col min="3341" max="3341" width="6" style="279" customWidth="1"/>
    <col min="3342" max="3342" width="12.42578125" style="279" customWidth="1"/>
    <col min="3343" max="3343" width="6.5703125" style="279" customWidth="1"/>
    <col min="3344" max="3344" width="13.5703125" style="279" customWidth="1"/>
    <col min="3345" max="3345" width="7" style="279" customWidth="1"/>
    <col min="3346" max="3346" width="12.42578125" style="279" customWidth="1"/>
    <col min="3347" max="3347" width="7" style="279" customWidth="1"/>
    <col min="3348" max="3348" width="13.5703125" style="279" customWidth="1"/>
    <col min="3349" max="3349" width="8" style="279" customWidth="1"/>
    <col min="3350" max="3584" width="9.140625" style="279"/>
    <col min="3585" max="3585" width="5.7109375" style="279" customWidth="1"/>
    <col min="3586" max="3586" width="5.28515625" style="279" customWidth="1"/>
    <col min="3587" max="3587" width="4.85546875" style="279" customWidth="1"/>
    <col min="3588" max="3588" width="13.5703125" style="279" customWidth="1"/>
    <col min="3589" max="3589" width="7" style="279" customWidth="1"/>
    <col min="3590" max="3590" width="12.42578125" style="279" customWidth="1"/>
    <col min="3591" max="3591" width="7" style="279" customWidth="1"/>
    <col min="3592" max="3592" width="13.5703125" style="279" customWidth="1"/>
    <col min="3593" max="3593" width="7" style="279" customWidth="1"/>
    <col min="3594" max="3594" width="12.42578125" style="279" customWidth="1"/>
    <col min="3595" max="3595" width="6" style="279" customWidth="1"/>
    <col min="3596" max="3596" width="12.42578125" style="279" customWidth="1"/>
    <col min="3597" max="3597" width="6" style="279" customWidth="1"/>
    <col min="3598" max="3598" width="12.42578125" style="279" customWidth="1"/>
    <col min="3599" max="3599" width="6.5703125" style="279" customWidth="1"/>
    <col min="3600" max="3600" width="13.5703125" style="279" customWidth="1"/>
    <col min="3601" max="3601" width="7" style="279" customWidth="1"/>
    <col min="3602" max="3602" width="12.42578125" style="279" customWidth="1"/>
    <col min="3603" max="3603" width="7" style="279" customWidth="1"/>
    <col min="3604" max="3604" width="13.5703125" style="279" customWidth="1"/>
    <col min="3605" max="3605" width="8" style="279" customWidth="1"/>
    <col min="3606" max="3840" width="9.140625" style="279"/>
    <col min="3841" max="3841" width="5.7109375" style="279" customWidth="1"/>
    <col min="3842" max="3842" width="5.28515625" style="279" customWidth="1"/>
    <col min="3843" max="3843" width="4.85546875" style="279" customWidth="1"/>
    <col min="3844" max="3844" width="13.5703125" style="279" customWidth="1"/>
    <col min="3845" max="3845" width="7" style="279" customWidth="1"/>
    <col min="3846" max="3846" width="12.42578125" style="279" customWidth="1"/>
    <col min="3847" max="3847" width="7" style="279" customWidth="1"/>
    <col min="3848" max="3848" width="13.5703125" style="279" customWidth="1"/>
    <col min="3849" max="3849" width="7" style="279" customWidth="1"/>
    <col min="3850" max="3850" width="12.42578125" style="279" customWidth="1"/>
    <col min="3851" max="3851" width="6" style="279" customWidth="1"/>
    <col min="3852" max="3852" width="12.42578125" style="279" customWidth="1"/>
    <col min="3853" max="3853" width="6" style="279" customWidth="1"/>
    <col min="3854" max="3854" width="12.42578125" style="279" customWidth="1"/>
    <col min="3855" max="3855" width="6.5703125" style="279" customWidth="1"/>
    <col min="3856" max="3856" width="13.5703125" style="279" customWidth="1"/>
    <col min="3857" max="3857" width="7" style="279" customWidth="1"/>
    <col min="3858" max="3858" width="12.42578125" style="279" customWidth="1"/>
    <col min="3859" max="3859" width="7" style="279" customWidth="1"/>
    <col min="3860" max="3860" width="13.5703125" style="279" customWidth="1"/>
    <col min="3861" max="3861" width="8" style="279" customWidth="1"/>
    <col min="3862" max="4096" width="9.140625" style="279"/>
    <col min="4097" max="4097" width="5.7109375" style="279" customWidth="1"/>
    <col min="4098" max="4098" width="5.28515625" style="279" customWidth="1"/>
    <col min="4099" max="4099" width="4.85546875" style="279" customWidth="1"/>
    <col min="4100" max="4100" width="13.5703125" style="279" customWidth="1"/>
    <col min="4101" max="4101" width="7" style="279" customWidth="1"/>
    <col min="4102" max="4102" width="12.42578125" style="279" customWidth="1"/>
    <col min="4103" max="4103" width="7" style="279" customWidth="1"/>
    <col min="4104" max="4104" width="13.5703125" style="279" customWidth="1"/>
    <col min="4105" max="4105" width="7" style="279" customWidth="1"/>
    <col min="4106" max="4106" width="12.42578125" style="279" customWidth="1"/>
    <col min="4107" max="4107" width="6" style="279" customWidth="1"/>
    <col min="4108" max="4108" width="12.42578125" style="279" customWidth="1"/>
    <col min="4109" max="4109" width="6" style="279" customWidth="1"/>
    <col min="4110" max="4110" width="12.42578125" style="279" customWidth="1"/>
    <col min="4111" max="4111" width="6.5703125" style="279" customWidth="1"/>
    <col min="4112" max="4112" width="13.5703125" style="279" customWidth="1"/>
    <col min="4113" max="4113" width="7" style="279" customWidth="1"/>
    <col min="4114" max="4114" width="12.42578125" style="279" customWidth="1"/>
    <col min="4115" max="4115" width="7" style="279" customWidth="1"/>
    <col min="4116" max="4116" width="13.5703125" style="279" customWidth="1"/>
    <col min="4117" max="4117" width="8" style="279" customWidth="1"/>
    <col min="4118" max="4352" width="9.140625" style="279"/>
    <col min="4353" max="4353" width="5.7109375" style="279" customWidth="1"/>
    <col min="4354" max="4354" width="5.28515625" style="279" customWidth="1"/>
    <col min="4355" max="4355" width="4.85546875" style="279" customWidth="1"/>
    <col min="4356" max="4356" width="13.5703125" style="279" customWidth="1"/>
    <col min="4357" max="4357" width="7" style="279" customWidth="1"/>
    <col min="4358" max="4358" width="12.42578125" style="279" customWidth="1"/>
    <col min="4359" max="4359" width="7" style="279" customWidth="1"/>
    <col min="4360" max="4360" width="13.5703125" style="279" customWidth="1"/>
    <col min="4361" max="4361" width="7" style="279" customWidth="1"/>
    <col min="4362" max="4362" width="12.42578125" style="279" customWidth="1"/>
    <col min="4363" max="4363" width="6" style="279" customWidth="1"/>
    <col min="4364" max="4364" width="12.42578125" style="279" customWidth="1"/>
    <col min="4365" max="4365" width="6" style="279" customWidth="1"/>
    <col min="4366" max="4366" width="12.42578125" style="279" customWidth="1"/>
    <col min="4367" max="4367" width="6.5703125" style="279" customWidth="1"/>
    <col min="4368" max="4368" width="13.5703125" style="279" customWidth="1"/>
    <col min="4369" max="4369" width="7" style="279" customWidth="1"/>
    <col min="4370" max="4370" width="12.42578125" style="279" customWidth="1"/>
    <col min="4371" max="4371" width="7" style="279" customWidth="1"/>
    <col min="4372" max="4372" width="13.5703125" style="279" customWidth="1"/>
    <col min="4373" max="4373" width="8" style="279" customWidth="1"/>
    <col min="4374" max="4608" width="9.140625" style="279"/>
    <col min="4609" max="4609" width="5.7109375" style="279" customWidth="1"/>
    <col min="4610" max="4610" width="5.28515625" style="279" customWidth="1"/>
    <col min="4611" max="4611" width="4.85546875" style="279" customWidth="1"/>
    <col min="4612" max="4612" width="13.5703125" style="279" customWidth="1"/>
    <col min="4613" max="4613" width="7" style="279" customWidth="1"/>
    <col min="4614" max="4614" width="12.42578125" style="279" customWidth="1"/>
    <col min="4615" max="4615" width="7" style="279" customWidth="1"/>
    <col min="4616" max="4616" width="13.5703125" style="279" customWidth="1"/>
    <col min="4617" max="4617" width="7" style="279" customWidth="1"/>
    <col min="4618" max="4618" width="12.42578125" style="279" customWidth="1"/>
    <col min="4619" max="4619" width="6" style="279" customWidth="1"/>
    <col min="4620" max="4620" width="12.42578125" style="279" customWidth="1"/>
    <col min="4621" max="4621" width="6" style="279" customWidth="1"/>
    <col min="4622" max="4622" width="12.42578125" style="279" customWidth="1"/>
    <col min="4623" max="4623" width="6.5703125" style="279" customWidth="1"/>
    <col min="4624" max="4624" width="13.5703125" style="279" customWidth="1"/>
    <col min="4625" max="4625" width="7" style="279" customWidth="1"/>
    <col min="4626" max="4626" width="12.42578125" style="279" customWidth="1"/>
    <col min="4627" max="4627" width="7" style="279" customWidth="1"/>
    <col min="4628" max="4628" width="13.5703125" style="279" customWidth="1"/>
    <col min="4629" max="4629" width="8" style="279" customWidth="1"/>
    <col min="4630" max="4864" width="9.140625" style="279"/>
    <col min="4865" max="4865" width="5.7109375" style="279" customWidth="1"/>
    <col min="4866" max="4866" width="5.28515625" style="279" customWidth="1"/>
    <col min="4867" max="4867" width="4.85546875" style="279" customWidth="1"/>
    <col min="4868" max="4868" width="13.5703125" style="279" customWidth="1"/>
    <col min="4869" max="4869" width="7" style="279" customWidth="1"/>
    <col min="4870" max="4870" width="12.42578125" style="279" customWidth="1"/>
    <col min="4871" max="4871" width="7" style="279" customWidth="1"/>
    <col min="4872" max="4872" width="13.5703125" style="279" customWidth="1"/>
    <col min="4873" max="4873" width="7" style="279" customWidth="1"/>
    <col min="4874" max="4874" width="12.42578125" style="279" customWidth="1"/>
    <col min="4875" max="4875" width="6" style="279" customWidth="1"/>
    <col min="4876" max="4876" width="12.42578125" style="279" customWidth="1"/>
    <col min="4877" max="4877" width="6" style="279" customWidth="1"/>
    <col min="4878" max="4878" width="12.42578125" style="279" customWidth="1"/>
    <col min="4879" max="4879" width="6.5703125" style="279" customWidth="1"/>
    <col min="4880" max="4880" width="13.5703125" style="279" customWidth="1"/>
    <col min="4881" max="4881" width="7" style="279" customWidth="1"/>
    <col min="4882" max="4882" width="12.42578125" style="279" customWidth="1"/>
    <col min="4883" max="4883" width="7" style="279" customWidth="1"/>
    <col min="4884" max="4884" width="13.5703125" style="279" customWidth="1"/>
    <col min="4885" max="4885" width="8" style="279" customWidth="1"/>
    <col min="4886" max="5120" width="9.140625" style="279"/>
    <col min="5121" max="5121" width="5.7109375" style="279" customWidth="1"/>
    <col min="5122" max="5122" width="5.28515625" style="279" customWidth="1"/>
    <col min="5123" max="5123" width="4.85546875" style="279" customWidth="1"/>
    <col min="5124" max="5124" width="13.5703125" style="279" customWidth="1"/>
    <col min="5125" max="5125" width="7" style="279" customWidth="1"/>
    <col min="5126" max="5126" width="12.42578125" style="279" customWidth="1"/>
    <col min="5127" max="5127" width="7" style="279" customWidth="1"/>
    <col min="5128" max="5128" width="13.5703125" style="279" customWidth="1"/>
    <col min="5129" max="5129" width="7" style="279" customWidth="1"/>
    <col min="5130" max="5130" width="12.42578125" style="279" customWidth="1"/>
    <col min="5131" max="5131" width="6" style="279" customWidth="1"/>
    <col min="5132" max="5132" width="12.42578125" style="279" customWidth="1"/>
    <col min="5133" max="5133" width="6" style="279" customWidth="1"/>
    <col min="5134" max="5134" width="12.42578125" style="279" customWidth="1"/>
    <col min="5135" max="5135" width="6.5703125" style="279" customWidth="1"/>
    <col min="5136" max="5136" width="13.5703125" style="279" customWidth="1"/>
    <col min="5137" max="5137" width="7" style="279" customWidth="1"/>
    <col min="5138" max="5138" width="12.42578125" style="279" customWidth="1"/>
    <col min="5139" max="5139" width="7" style="279" customWidth="1"/>
    <col min="5140" max="5140" width="13.5703125" style="279" customWidth="1"/>
    <col min="5141" max="5141" width="8" style="279" customWidth="1"/>
    <col min="5142" max="5376" width="9.140625" style="279"/>
    <col min="5377" max="5377" width="5.7109375" style="279" customWidth="1"/>
    <col min="5378" max="5378" width="5.28515625" style="279" customWidth="1"/>
    <col min="5379" max="5379" width="4.85546875" style="279" customWidth="1"/>
    <col min="5380" max="5380" width="13.5703125" style="279" customWidth="1"/>
    <col min="5381" max="5381" width="7" style="279" customWidth="1"/>
    <col min="5382" max="5382" width="12.42578125" style="279" customWidth="1"/>
    <col min="5383" max="5383" width="7" style="279" customWidth="1"/>
    <col min="5384" max="5384" width="13.5703125" style="279" customWidth="1"/>
    <col min="5385" max="5385" width="7" style="279" customWidth="1"/>
    <col min="5386" max="5386" width="12.42578125" style="279" customWidth="1"/>
    <col min="5387" max="5387" width="6" style="279" customWidth="1"/>
    <col min="5388" max="5388" width="12.42578125" style="279" customWidth="1"/>
    <col min="5389" max="5389" width="6" style="279" customWidth="1"/>
    <col min="5390" max="5390" width="12.42578125" style="279" customWidth="1"/>
    <col min="5391" max="5391" width="6.5703125" style="279" customWidth="1"/>
    <col min="5392" max="5392" width="13.5703125" style="279" customWidth="1"/>
    <col min="5393" max="5393" width="7" style="279" customWidth="1"/>
    <col min="5394" max="5394" width="12.42578125" style="279" customWidth="1"/>
    <col min="5395" max="5395" width="7" style="279" customWidth="1"/>
    <col min="5396" max="5396" width="13.5703125" style="279" customWidth="1"/>
    <col min="5397" max="5397" width="8" style="279" customWidth="1"/>
    <col min="5398" max="5632" width="9.140625" style="279"/>
    <col min="5633" max="5633" width="5.7109375" style="279" customWidth="1"/>
    <col min="5634" max="5634" width="5.28515625" style="279" customWidth="1"/>
    <col min="5635" max="5635" width="4.85546875" style="279" customWidth="1"/>
    <col min="5636" max="5636" width="13.5703125" style="279" customWidth="1"/>
    <col min="5637" max="5637" width="7" style="279" customWidth="1"/>
    <col min="5638" max="5638" width="12.42578125" style="279" customWidth="1"/>
    <col min="5639" max="5639" width="7" style="279" customWidth="1"/>
    <col min="5640" max="5640" width="13.5703125" style="279" customWidth="1"/>
    <col min="5641" max="5641" width="7" style="279" customWidth="1"/>
    <col min="5642" max="5642" width="12.42578125" style="279" customWidth="1"/>
    <col min="5643" max="5643" width="6" style="279" customWidth="1"/>
    <col min="5644" max="5644" width="12.42578125" style="279" customWidth="1"/>
    <col min="5645" max="5645" width="6" style="279" customWidth="1"/>
    <col min="5646" max="5646" width="12.42578125" style="279" customWidth="1"/>
    <col min="5647" max="5647" width="6.5703125" style="279" customWidth="1"/>
    <col min="5648" max="5648" width="13.5703125" style="279" customWidth="1"/>
    <col min="5649" max="5649" width="7" style="279" customWidth="1"/>
    <col min="5650" max="5650" width="12.42578125" style="279" customWidth="1"/>
    <col min="5651" max="5651" width="7" style="279" customWidth="1"/>
    <col min="5652" max="5652" width="13.5703125" style="279" customWidth="1"/>
    <col min="5653" max="5653" width="8" style="279" customWidth="1"/>
    <col min="5654" max="5888" width="9.140625" style="279"/>
    <col min="5889" max="5889" width="5.7109375" style="279" customWidth="1"/>
    <col min="5890" max="5890" width="5.28515625" style="279" customWidth="1"/>
    <col min="5891" max="5891" width="4.85546875" style="279" customWidth="1"/>
    <col min="5892" max="5892" width="13.5703125" style="279" customWidth="1"/>
    <col min="5893" max="5893" width="7" style="279" customWidth="1"/>
    <col min="5894" max="5894" width="12.42578125" style="279" customWidth="1"/>
    <col min="5895" max="5895" width="7" style="279" customWidth="1"/>
    <col min="5896" max="5896" width="13.5703125" style="279" customWidth="1"/>
    <col min="5897" max="5897" width="7" style="279" customWidth="1"/>
    <col min="5898" max="5898" width="12.42578125" style="279" customWidth="1"/>
    <col min="5899" max="5899" width="6" style="279" customWidth="1"/>
    <col min="5900" max="5900" width="12.42578125" style="279" customWidth="1"/>
    <col min="5901" max="5901" width="6" style="279" customWidth="1"/>
    <col min="5902" max="5902" width="12.42578125" style="279" customWidth="1"/>
    <col min="5903" max="5903" width="6.5703125" style="279" customWidth="1"/>
    <col min="5904" max="5904" width="13.5703125" style="279" customWidth="1"/>
    <col min="5905" max="5905" width="7" style="279" customWidth="1"/>
    <col min="5906" max="5906" width="12.42578125" style="279" customWidth="1"/>
    <col min="5907" max="5907" width="7" style="279" customWidth="1"/>
    <col min="5908" max="5908" width="13.5703125" style="279" customWidth="1"/>
    <col min="5909" max="5909" width="8" style="279" customWidth="1"/>
    <col min="5910" max="6144" width="9.140625" style="279"/>
    <col min="6145" max="6145" width="5.7109375" style="279" customWidth="1"/>
    <col min="6146" max="6146" width="5.28515625" style="279" customWidth="1"/>
    <col min="6147" max="6147" width="4.85546875" style="279" customWidth="1"/>
    <col min="6148" max="6148" width="13.5703125" style="279" customWidth="1"/>
    <col min="6149" max="6149" width="7" style="279" customWidth="1"/>
    <col min="6150" max="6150" width="12.42578125" style="279" customWidth="1"/>
    <col min="6151" max="6151" width="7" style="279" customWidth="1"/>
    <col min="6152" max="6152" width="13.5703125" style="279" customWidth="1"/>
    <col min="6153" max="6153" width="7" style="279" customWidth="1"/>
    <col min="6154" max="6154" width="12.42578125" style="279" customWidth="1"/>
    <col min="6155" max="6155" width="6" style="279" customWidth="1"/>
    <col min="6156" max="6156" width="12.42578125" style="279" customWidth="1"/>
    <col min="6157" max="6157" width="6" style="279" customWidth="1"/>
    <col min="6158" max="6158" width="12.42578125" style="279" customWidth="1"/>
    <col min="6159" max="6159" width="6.5703125" style="279" customWidth="1"/>
    <col min="6160" max="6160" width="13.5703125" style="279" customWidth="1"/>
    <col min="6161" max="6161" width="7" style="279" customWidth="1"/>
    <col min="6162" max="6162" width="12.42578125" style="279" customWidth="1"/>
    <col min="6163" max="6163" width="7" style="279" customWidth="1"/>
    <col min="6164" max="6164" width="13.5703125" style="279" customWidth="1"/>
    <col min="6165" max="6165" width="8" style="279" customWidth="1"/>
    <col min="6166" max="6400" width="9.140625" style="279"/>
    <col min="6401" max="6401" width="5.7109375" style="279" customWidth="1"/>
    <col min="6402" max="6402" width="5.28515625" style="279" customWidth="1"/>
    <col min="6403" max="6403" width="4.85546875" style="279" customWidth="1"/>
    <col min="6404" max="6404" width="13.5703125" style="279" customWidth="1"/>
    <col min="6405" max="6405" width="7" style="279" customWidth="1"/>
    <col min="6406" max="6406" width="12.42578125" style="279" customWidth="1"/>
    <col min="6407" max="6407" width="7" style="279" customWidth="1"/>
    <col min="6408" max="6408" width="13.5703125" style="279" customWidth="1"/>
    <col min="6409" max="6409" width="7" style="279" customWidth="1"/>
    <col min="6410" max="6410" width="12.42578125" style="279" customWidth="1"/>
    <col min="6411" max="6411" width="6" style="279" customWidth="1"/>
    <col min="6412" max="6412" width="12.42578125" style="279" customWidth="1"/>
    <col min="6413" max="6413" width="6" style="279" customWidth="1"/>
    <col min="6414" max="6414" width="12.42578125" style="279" customWidth="1"/>
    <col min="6415" max="6415" width="6.5703125" style="279" customWidth="1"/>
    <col min="6416" max="6416" width="13.5703125" style="279" customWidth="1"/>
    <col min="6417" max="6417" width="7" style="279" customWidth="1"/>
    <col min="6418" max="6418" width="12.42578125" style="279" customWidth="1"/>
    <col min="6419" max="6419" width="7" style="279" customWidth="1"/>
    <col min="6420" max="6420" width="13.5703125" style="279" customWidth="1"/>
    <col min="6421" max="6421" width="8" style="279" customWidth="1"/>
    <col min="6422" max="6656" width="9.140625" style="279"/>
    <col min="6657" max="6657" width="5.7109375" style="279" customWidth="1"/>
    <col min="6658" max="6658" width="5.28515625" style="279" customWidth="1"/>
    <col min="6659" max="6659" width="4.85546875" style="279" customWidth="1"/>
    <col min="6660" max="6660" width="13.5703125" style="279" customWidth="1"/>
    <col min="6661" max="6661" width="7" style="279" customWidth="1"/>
    <col min="6662" max="6662" width="12.42578125" style="279" customWidth="1"/>
    <col min="6663" max="6663" width="7" style="279" customWidth="1"/>
    <col min="6664" max="6664" width="13.5703125" style="279" customWidth="1"/>
    <col min="6665" max="6665" width="7" style="279" customWidth="1"/>
    <col min="6666" max="6666" width="12.42578125" style="279" customWidth="1"/>
    <col min="6667" max="6667" width="6" style="279" customWidth="1"/>
    <col min="6668" max="6668" width="12.42578125" style="279" customWidth="1"/>
    <col min="6669" max="6669" width="6" style="279" customWidth="1"/>
    <col min="6670" max="6670" width="12.42578125" style="279" customWidth="1"/>
    <col min="6671" max="6671" width="6.5703125" style="279" customWidth="1"/>
    <col min="6672" max="6672" width="13.5703125" style="279" customWidth="1"/>
    <col min="6673" max="6673" width="7" style="279" customWidth="1"/>
    <col min="6674" max="6674" width="12.42578125" style="279" customWidth="1"/>
    <col min="6675" max="6675" width="7" style="279" customWidth="1"/>
    <col min="6676" max="6676" width="13.5703125" style="279" customWidth="1"/>
    <col min="6677" max="6677" width="8" style="279" customWidth="1"/>
    <col min="6678" max="6912" width="9.140625" style="279"/>
    <col min="6913" max="6913" width="5.7109375" style="279" customWidth="1"/>
    <col min="6914" max="6914" width="5.28515625" style="279" customWidth="1"/>
    <col min="6915" max="6915" width="4.85546875" style="279" customWidth="1"/>
    <col min="6916" max="6916" width="13.5703125" style="279" customWidth="1"/>
    <col min="6917" max="6917" width="7" style="279" customWidth="1"/>
    <col min="6918" max="6918" width="12.42578125" style="279" customWidth="1"/>
    <col min="6919" max="6919" width="7" style="279" customWidth="1"/>
    <col min="6920" max="6920" width="13.5703125" style="279" customWidth="1"/>
    <col min="6921" max="6921" width="7" style="279" customWidth="1"/>
    <col min="6922" max="6922" width="12.42578125" style="279" customWidth="1"/>
    <col min="6923" max="6923" width="6" style="279" customWidth="1"/>
    <col min="6924" max="6924" width="12.42578125" style="279" customWidth="1"/>
    <col min="6925" max="6925" width="6" style="279" customWidth="1"/>
    <col min="6926" max="6926" width="12.42578125" style="279" customWidth="1"/>
    <col min="6927" max="6927" width="6.5703125" style="279" customWidth="1"/>
    <col min="6928" max="6928" width="13.5703125" style="279" customWidth="1"/>
    <col min="6929" max="6929" width="7" style="279" customWidth="1"/>
    <col min="6930" max="6930" width="12.42578125" style="279" customWidth="1"/>
    <col min="6931" max="6931" width="7" style="279" customWidth="1"/>
    <col min="6932" max="6932" width="13.5703125" style="279" customWidth="1"/>
    <col min="6933" max="6933" width="8" style="279" customWidth="1"/>
    <col min="6934" max="7168" width="9.140625" style="279"/>
    <col min="7169" max="7169" width="5.7109375" style="279" customWidth="1"/>
    <col min="7170" max="7170" width="5.28515625" style="279" customWidth="1"/>
    <col min="7171" max="7171" width="4.85546875" style="279" customWidth="1"/>
    <col min="7172" max="7172" width="13.5703125" style="279" customWidth="1"/>
    <col min="7173" max="7173" width="7" style="279" customWidth="1"/>
    <col min="7174" max="7174" width="12.42578125" style="279" customWidth="1"/>
    <col min="7175" max="7175" width="7" style="279" customWidth="1"/>
    <col min="7176" max="7176" width="13.5703125" style="279" customWidth="1"/>
    <col min="7177" max="7177" width="7" style="279" customWidth="1"/>
    <col min="7178" max="7178" width="12.42578125" style="279" customWidth="1"/>
    <col min="7179" max="7179" width="6" style="279" customWidth="1"/>
    <col min="7180" max="7180" width="12.42578125" style="279" customWidth="1"/>
    <col min="7181" max="7181" width="6" style="279" customWidth="1"/>
    <col min="7182" max="7182" width="12.42578125" style="279" customWidth="1"/>
    <col min="7183" max="7183" width="6.5703125" style="279" customWidth="1"/>
    <col min="7184" max="7184" width="13.5703125" style="279" customWidth="1"/>
    <col min="7185" max="7185" width="7" style="279" customWidth="1"/>
    <col min="7186" max="7186" width="12.42578125" style="279" customWidth="1"/>
    <col min="7187" max="7187" width="7" style="279" customWidth="1"/>
    <col min="7188" max="7188" width="13.5703125" style="279" customWidth="1"/>
    <col min="7189" max="7189" width="8" style="279" customWidth="1"/>
    <col min="7190" max="7424" width="9.140625" style="279"/>
    <col min="7425" max="7425" width="5.7109375" style="279" customWidth="1"/>
    <col min="7426" max="7426" width="5.28515625" style="279" customWidth="1"/>
    <col min="7427" max="7427" width="4.85546875" style="279" customWidth="1"/>
    <col min="7428" max="7428" width="13.5703125" style="279" customWidth="1"/>
    <col min="7429" max="7429" width="7" style="279" customWidth="1"/>
    <col min="7430" max="7430" width="12.42578125" style="279" customWidth="1"/>
    <col min="7431" max="7431" width="7" style="279" customWidth="1"/>
    <col min="7432" max="7432" width="13.5703125" style="279" customWidth="1"/>
    <col min="7433" max="7433" width="7" style="279" customWidth="1"/>
    <col min="7434" max="7434" width="12.42578125" style="279" customWidth="1"/>
    <col min="7435" max="7435" width="6" style="279" customWidth="1"/>
    <col min="7436" max="7436" width="12.42578125" style="279" customWidth="1"/>
    <col min="7437" max="7437" width="6" style="279" customWidth="1"/>
    <col min="7438" max="7438" width="12.42578125" style="279" customWidth="1"/>
    <col min="7439" max="7439" width="6.5703125" style="279" customWidth="1"/>
    <col min="7440" max="7440" width="13.5703125" style="279" customWidth="1"/>
    <col min="7441" max="7441" width="7" style="279" customWidth="1"/>
    <col min="7442" max="7442" width="12.42578125" style="279" customWidth="1"/>
    <col min="7443" max="7443" width="7" style="279" customWidth="1"/>
    <col min="7444" max="7444" width="13.5703125" style="279" customWidth="1"/>
    <col min="7445" max="7445" width="8" style="279" customWidth="1"/>
    <col min="7446" max="7680" width="9.140625" style="279"/>
    <col min="7681" max="7681" width="5.7109375" style="279" customWidth="1"/>
    <col min="7682" max="7682" width="5.28515625" style="279" customWidth="1"/>
    <col min="7683" max="7683" width="4.85546875" style="279" customWidth="1"/>
    <col min="7684" max="7684" width="13.5703125" style="279" customWidth="1"/>
    <col min="7685" max="7685" width="7" style="279" customWidth="1"/>
    <col min="7686" max="7686" width="12.42578125" style="279" customWidth="1"/>
    <col min="7687" max="7687" width="7" style="279" customWidth="1"/>
    <col min="7688" max="7688" width="13.5703125" style="279" customWidth="1"/>
    <col min="7689" max="7689" width="7" style="279" customWidth="1"/>
    <col min="7690" max="7690" width="12.42578125" style="279" customWidth="1"/>
    <col min="7691" max="7691" width="6" style="279" customWidth="1"/>
    <col min="7692" max="7692" width="12.42578125" style="279" customWidth="1"/>
    <col min="7693" max="7693" width="6" style="279" customWidth="1"/>
    <col min="7694" max="7694" width="12.42578125" style="279" customWidth="1"/>
    <col min="7695" max="7695" width="6.5703125" style="279" customWidth="1"/>
    <col min="7696" max="7696" width="13.5703125" style="279" customWidth="1"/>
    <col min="7697" max="7697" width="7" style="279" customWidth="1"/>
    <col min="7698" max="7698" width="12.42578125" style="279" customWidth="1"/>
    <col min="7699" max="7699" width="7" style="279" customWidth="1"/>
    <col min="7700" max="7700" width="13.5703125" style="279" customWidth="1"/>
    <col min="7701" max="7701" width="8" style="279" customWidth="1"/>
    <col min="7702" max="7936" width="9.140625" style="279"/>
    <col min="7937" max="7937" width="5.7109375" style="279" customWidth="1"/>
    <col min="7938" max="7938" width="5.28515625" style="279" customWidth="1"/>
    <col min="7939" max="7939" width="4.85546875" style="279" customWidth="1"/>
    <col min="7940" max="7940" width="13.5703125" style="279" customWidth="1"/>
    <col min="7941" max="7941" width="7" style="279" customWidth="1"/>
    <col min="7942" max="7942" width="12.42578125" style="279" customWidth="1"/>
    <col min="7943" max="7943" width="7" style="279" customWidth="1"/>
    <col min="7944" max="7944" width="13.5703125" style="279" customWidth="1"/>
    <col min="7945" max="7945" width="7" style="279" customWidth="1"/>
    <col min="7946" max="7946" width="12.42578125" style="279" customWidth="1"/>
    <col min="7947" max="7947" width="6" style="279" customWidth="1"/>
    <col min="7948" max="7948" width="12.42578125" style="279" customWidth="1"/>
    <col min="7949" max="7949" width="6" style="279" customWidth="1"/>
    <col min="7950" max="7950" width="12.42578125" style="279" customWidth="1"/>
    <col min="7951" max="7951" width="6.5703125" style="279" customWidth="1"/>
    <col min="7952" max="7952" width="13.5703125" style="279" customWidth="1"/>
    <col min="7953" max="7953" width="7" style="279" customWidth="1"/>
    <col min="7954" max="7954" width="12.42578125" style="279" customWidth="1"/>
    <col min="7955" max="7955" width="7" style="279" customWidth="1"/>
    <col min="7956" max="7956" width="13.5703125" style="279" customWidth="1"/>
    <col min="7957" max="7957" width="8" style="279" customWidth="1"/>
    <col min="7958" max="8192" width="9.140625" style="279"/>
    <col min="8193" max="8193" width="5.7109375" style="279" customWidth="1"/>
    <col min="8194" max="8194" width="5.28515625" style="279" customWidth="1"/>
    <col min="8195" max="8195" width="4.85546875" style="279" customWidth="1"/>
    <col min="8196" max="8196" width="13.5703125" style="279" customWidth="1"/>
    <col min="8197" max="8197" width="7" style="279" customWidth="1"/>
    <col min="8198" max="8198" width="12.42578125" style="279" customWidth="1"/>
    <col min="8199" max="8199" width="7" style="279" customWidth="1"/>
    <col min="8200" max="8200" width="13.5703125" style="279" customWidth="1"/>
    <col min="8201" max="8201" width="7" style="279" customWidth="1"/>
    <col min="8202" max="8202" width="12.42578125" style="279" customWidth="1"/>
    <col min="8203" max="8203" width="6" style="279" customWidth="1"/>
    <col min="8204" max="8204" width="12.42578125" style="279" customWidth="1"/>
    <col min="8205" max="8205" width="6" style="279" customWidth="1"/>
    <col min="8206" max="8206" width="12.42578125" style="279" customWidth="1"/>
    <col min="8207" max="8207" width="6.5703125" style="279" customWidth="1"/>
    <col min="8208" max="8208" width="13.5703125" style="279" customWidth="1"/>
    <col min="8209" max="8209" width="7" style="279" customWidth="1"/>
    <col min="8210" max="8210" width="12.42578125" style="279" customWidth="1"/>
    <col min="8211" max="8211" width="7" style="279" customWidth="1"/>
    <col min="8212" max="8212" width="13.5703125" style="279" customWidth="1"/>
    <col min="8213" max="8213" width="8" style="279" customWidth="1"/>
    <col min="8214" max="8448" width="9.140625" style="279"/>
    <col min="8449" max="8449" width="5.7109375" style="279" customWidth="1"/>
    <col min="8450" max="8450" width="5.28515625" style="279" customWidth="1"/>
    <col min="8451" max="8451" width="4.85546875" style="279" customWidth="1"/>
    <col min="8452" max="8452" width="13.5703125" style="279" customWidth="1"/>
    <col min="8453" max="8453" width="7" style="279" customWidth="1"/>
    <col min="8454" max="8454" width="12.42578125" style="279" customWidth="1"/>
    <col min="8455" max="8455" width="7" style="279" customWidth="1"/>
    <col min="8456" max="8456" width="13.5703125" style="279" customWidth="1"/>
    <col min="8457" max="8457" width="7" style="279" customWidth="1"/>
    <col min="8458" max="8458" width="12.42578125" style="279" customWidth="1"/>
    <col min="8459" max="8459" width="6" style="279" customWidth="1"/>
    <col min="8460" max="8460" width="12.42578125" style="279" customWidth="1"/>
    <col min="8461" max="8461" width="6" style="279" customWidth="1"/>
    <col min="8462" max="8462" width="12.42578125" style="279" customWidth="1"/>
    <col min="8463" max="8463" width="6.5703125" style="279" customWidth="1"/>
    <col min="8464" max="8464" width="13.5703125" style="279" customWidth="1"/>
    <col min="8465" max="8465" width="7" style="279" customWidth="1"/>
    <col min="8466" max="8466" width="12.42578125" style="279" customWidth="1"/>
    <col min="8467" max="8467" width="7" style="279" customWidth="1"/>
    <col min="8468" max="8468" width="13.5703125" style="279" customWidth="1"/>
    <col min="8469" max="8469" width="8" style="279" customWidth="1"/>
    <col min="8470" max="8704" width="9.140625" style="279"/>
    <col min="8705" max="8705" width="5.7109375" style="279" customWidth="1"/>
    <col min="8706" max="8706" width="5.28515625" style="279" customWidth="1"/>
    <col min="8707" max="8707" width="4.85546875" style="279" customWidth="1"/>
    <col min="8708" max="8708" width="13.5703125" style="279" customWidth="1"/>
    <col min="8709" max="8709" width="7" style="279" customWidth="1"/>
    <col min="8710" max="8710" width="12.42578125" style="279" customWidth="1"/>
    <col min="8711" max="8711" width="7" style="279" customWidth="1"/>
    <col min="8712" max="8712" width="13.5703125" style="279" customWidth="1"/>
    <col min="8713" max="8713" width="7" style="279" customWidth="1"/>
    <col min="8714" max="8714" width="12.42578125" style="279" customWidth="1"/>
    <col min="8715" max="8715" width="6" style="279" customWidth="1"/>
    <col min="8716" max="8716" width="12.42578125" style="279" customWidth="1"/>
    <col min="8717" max="8717" width="6" style="279" customWidth="1"/>
    <col min="8718" max="8718" width="12.42578125" style="279" customWidth="1"/>
    <col min="8719" max="8719" width="6.5703125" style="279" customWidth="1"/>
    <col min="8720" max="8720" width="13.5703125" style="279" customWidth="1"/>
    <col min="8721" max="8721" width="7" style="279" customWidth="1"/>
    <col min="8722" max="8722" width="12.42578125" style="279" customWidth="1"/>
    <col min="8723" max="8723" width="7" style="279" customWidth="1"/>
    <col min="8724" max="8724" width="13.5703125" style="279" customWidth="1"/>
    <col min="8725" max="8725" width="8" style="279" customWidth="1"/>
    <col min="8726" max="8960" width="9.140625" style="279"/>
    <col min="8961" max="8961" width="5.7109375" style="279" customWidth="1"/>
    <col min="8962" max="8962" width="5.28515625" style="279" customWidth="1"/>
    <col min="8963" max="8963" width="4.85546875" style="279" customWidth="1"/>
    <col min="8964" max="8964" width="13.5703125" style="279" customWidth="1"/>
    <col min="8965" max="8965" width="7" style="279" customWidth="1"/>
    <col min="8966" max="8966" width="12.42578125" style="279" customWidth="1"/>
    <col min="8967" max="8967" width="7" style="279" customWidth="1"/>
    <col min="8968" max="8968" width="13.5703125" style="279" customWidth="1"/>
    <col min="8969" max="8969" width="7" style="279" customWidth="1"/>
    <col min="8970" max="8970" width="12.42578125" style="279" customWidth="1"/>
    <col min="8971" max="8971" width="6" style="279" customWidth="1"/>
    <col min="8972" max="8972" width="12.42578125" style="279" customWidth="1"/>
    <col min="8973" max="8973" width="6" style="279" customWidth="1"/>
    <col min="8974" max="8974" width="12.42578125" style="279" customWidth="1"/>
    <col min="8975" max="8975" width="6.5703125" style="279" customWidth="1"/>
    <col min="8976" max="8976" width="13.5703125" style="279" customWidth="1"/>
    <col min="8977" max="8977" width="7" style="279" customWidth="1"/>
    <col min="8978" max="8978" width="12.42578125" style="279" customWidth="1"/>
    <col min="8979" max="8979" width="7" style="279" customWidth="1"/>
    <col min="8980" max="8980" width="13.5703125" style="279" customWidth="1"/>
    <col min="8981" max="8981" width="8" style="279" customWidth="1"/>
    <col min="8982" max="9216" width="9.140625" style="279"/>
    <col min="9217" max="9217" width="5.7109375" style="279" customWidth="1"/>
    <col min="9218" max="9218" width="5.28515625" style="279" customWidth="1"/>
    <col min="9219" max="9219" width="4.85546875" style="279" customWidth="1"/>
    <col min="9220" max="9220" width="13.5703125" style="279" customWidth="1"/>
    <col min="9221" max="9221" width="7" style="279" customWidth="1"/>
    <col min="9222" max="9222" width="12.42578125" style="279" customWidth="1"/>
    <col min="9223" max="9223" width="7" style="279" customWidth="1"/>
    <col min="9224" max="9224" width="13.5703125" style="279" customWidth="1"/>
    <col min="9225" max="9225" width="7" style="279" customWidth="1"/>
    <col min="9226" max="9226" width="12.42578125" style="279" customWidth="1"/>
    <col min="9227" max="9227" width="6" style="279" customWidth="1"/>
    <col min="9228" max="9228" width="12.42578125" style="279" customWidth="1"/>
    <col min="9229" max="9229" width="6" style="279" customWidth="1"/>
    <col min="9230" max="9230" width="12.42578125" style="279" customWidth="1"/>
    <col min="9231" max="9231" width="6.5703125" style="279" customWidth="1"/>
    <col min="9232" max="9232" width="13.5703125" style="279" customWidth="1"/>
    <col min="9233" max="9233" width="7" style="279" customWidth="1"/>
    <col min="9234" max="9234" width="12.42578125" style="279" customWidth="1"/>
    <col min="9235" max="9235" width="7" style="279" customWidth="1"/>
    <col min="9236" max="9236" width="13.5703125" style="279" customWidth="1"/>
    <col min="9237" max="9237" width="8" style="279" customWidth="1"/>
    <col min="9238" max="9472" width="9.140625" style="279"/>
    <col min="9473" max="9473" width="5.7109375" style="279" customWidth="1"/>
    <col min="9474" max="9474" width="5.28515625" style="279" customWidth="1"/>
    <col min="9475" max="9475" width="4.85546875" style="279" customWidth="1"/>
    <col min="9476" max="9476" width="13.5703125" style="279" customWidth="1"/>
    <col min="9477" max="9477" width="7" style="279" customWidth="1"/>
    <col min="9478" max="9478" width="12.42578125" style="279" customWidth="1"/>
    <col min="9479" max="9479" width="7" style="279" customWidth="1"/>
    <col min="9480" max="9480" width="13.5703125" style="279" customWidth="1"/>
    <col min="9481" max="9481" width="7" style="279" customWidth="1"/>
    <col min="9482" max="9482" width="12.42578125" style="279" customWidth="1"/>
    <col min="9483" max="9483" width="6" style="279" customWidth="1"/>
    <col min="9484" max="9484" width="12.42578125" style="279" customWidth="1"/>
    <col min="9485" max="9485" width="6" style="279" customWidth="1"/>
    <col min="9486" max="9486" width="12.42578125" style="279" customWidth="1"/>
    <col min="9487" max="9487" width="6.5703125" style="279" customWidth="1"/>
    <col min="9488" max="9488" width="13.5703125" style="279" customWidth="1"/>
    <col min="9489" max="9489" width="7" style="279" customWidth="1"/>
    <col min="9490" max="9490" width="12.42578125" style="279" customWidth="1"/>
    <col min="9491" max="9491" width="7" style="279" customWidth="1"/>
    <col min="9492" max="9492" width="13.5703125" style="279" customWidth="1"/>
    <col min="9493" max="9493" width="8" style="279" customWidth="1"/>
    <col min="9494" max="9728" width="9.140625" style="279"/>
    <col min="9729" max="9729" width="5.7109375" style="279" customWidth="1"/>
    <col min="9730" max="9730" width="5.28515625" style="279" customWidth="1"/>
    <col min="9731" max="9731" width="4.85546875" style="279" customWidth="1"/>
    <col min="9732" max="9732" width="13.5703125" style="279" customWidth="1"/>
    <col min="9733" max="9733" width="7" style="279" customWidth="1"/>
    <col min="9734" max="9734" width="12.42578125" style="279" customWidth="1"/>
    <col min="9735" max="9735" width="7" style="279" customWidth="1"/>
    <col min="9736" max="9736" width="13.5703125" style="279" customWidth="1"/>
    <col min="9737" max="9737" width="7" style="279" customWidth="1"/>
    <col min="9738" max="9738" width="12.42578125" style="279" customWidth="1"/>
    <col min="9739" max="9739" width="6" style="279" customWidth="1"/>
    <col min="9740" max="9740" width="12.42578125" style="279" customWidth="1"/>
    <col min="9741" max="9741" width="6" style="279" customWidth="1"/>
    <col min="9742" max="9742" width="12.42578125" style="279" customWidth="1"/>
    <col min="9743" max="9743" width="6.5703125" style="279" customWidth="1"/>
    <col min="9744" max="9744" width="13.5703125" style="279" customWidth="1"/>
    <col min="9745" max="9745" width="7" style="279" customWidth="1"/>
    <col min="9746" max="9746" width="12.42578125" style="279" customWidth="1"/>
    <col min="9747" max="9747" width="7" style="279" customWidth="1"/>
    <col min="9748" max="9748" width="13.5703125" style="279" customWidth="1"/>
    <col min="9749" max="9749" width="8" style="279" customWidth="1"/>
    <col min="9750" max="9984" width="9.140625" style="279"/>
    <col min="9985" max="9985" width="5.7109375" style="279" customWidth="1"/>
    <col min="9986" max="9986" width="5.28515625" style="279" customWidth="1"/>
    <col min="9987" max="9987" width="4.85546875" style="279" customWidth="1"/>
    <col min="9988" max="9988" width="13.5703125" style="279" customWidth="1"/>
    <col min="9989" max="9989" width="7" style="279" customWidth="1"/>
    <col min="9990" max="9990" width="12.42578125" style="279" customWidth="1"/>
    <col min="9991" max="9991" width="7" style="279" customWidth="1"/>
    <col min="9992" max="9992" width="13.5703125" style="279" customWidth="1"/>
    <col min="9993" max="9993" width="7" style="279" customWidth="1"/>
    <col min="9994" max="9994" width="12.42578125" style="279" customWidth="1"/>
    <col min="9995" max="9995" width="6" style="279" customWidth="1"/>
    <col min="9996" max="9996" width="12.42578125" style="279" customWidth="1"/>
    <col min="9997" max="9997" width="6" style="279" customWidth="1"/>
    <col min="9998" max="9998" width="12.42578125" style="279" customWidth="1"/>
    <col min="9999" max="9999" width="6.5703125" style="279" customWidth="1"/>
    <col min="10000" max="10000" width="13.5703125" style="279" customWidth="1"/>
    <col min="10001" max="10001" width="7" style="279" customWidth="1"/>
    <col min="10002" max="10002" width="12.42578125" style="279" customWidth="1"/>
    <col min="10003" max="10003" width="7" style="279" customWidth="1"/>
    <col min="10004" max="10004" width="13.5703125" style="279" customWidth="1"/>
    <col min="10005" max="10005" width="8" style="279" customWidth="1"/>
    <col min="10006" max="10240" width="9.140625" style="279"/>
    <col min="10241" max="10241" width="5.7109375" style="279" customWidth="1"/>
    <col min="10242" max="10242" width="5.28515625" style="279" customWidth="1"/>
    <col min="10243" max="10243" width="4.85546875" style="279" customWidth="1"/>
    <col min="10244" max="10244" width="13.5703125" style="279" customWidth="1"/>
    <col min="10245" max="10245" width="7" style="279" customWidth="1"/>
    <col min="10246" max="10246" width="12.42578125" style="279" customWidth="1"/>
    <col min="10247" max="10247" width="7" style="279" customWidth="1"/>
    <col min="10248" max="10248" width="13.5703125" style="279" customWidth="1"/>
    <col min="10249" max="10249" width="7" style="279" customWidth="1"/>
    <col min="10250" max="10250" width="12.42578125" style="279" customWidth="1"/>
    <col min="10251" max="10251" width="6" style="279" customWidth="1"/>
    <col min="10252" max="10252" width="12.42578125" style="279" customWidth="1"/>
    <col min="10253" max="10253" width="6" style="279" customWidth="1"/>
    <col min="10254" max="10254" width="12.42578125" style="279" customWidth="1"/>
    <col min="10255" max="10255" width="6.5703125" style="279" customWidth="1"/>
    <col min="10256" max="10256" width="13.5703125" style="279" customWidth="1"/>
    <col min="10257" max="10257" width="7" style="279" customWidth="1"/>
    <col min="10258" max="10258" width="12.42578125" style="279" customWidth="1"/>
    <col min="10259" max="10259" width="7" style="279" customWidth="1"/>
    <col min="10260" max="10260" width="13.5703125" style="279" customWidth="1"/>
    <col min="10261" max="10261" width="8" style="279" customWidth="1"/>
    <col min="10262" max="10496" width="9.140625" style="279"/>
    <col min="10497" max="10497" width="5.7109375" style="279" customWidth="1"/>
    <col min="10498" max="10498" width="5.28515625" style="279" customWidth="1"/>
    <col min="10499" max="10499" width="4.85546875" style="279" customWidth="1"/>
    <col min="10500" max="10500" width="13.5703125" style="279" customWidth="1"/>
    <col min="10501" max="10501" width="7" style="279" customWidth="1"/>
    <col min="10502" max="10502" width="12.42578125" style="279" customWidth="1"/>
    <col min="10503" max="10503" width="7" style="279" customWidth="1"/>
    <col min="10504" max="10504" width="13.5703125" style="279" customWidth="1"/>
    <col min="10505" max="10505" width="7" style="279" customWidth="1"/>
    <col min="10506" max="10506" width="12.42578125" style="279" customWidth="1"/>
    <col min="10507" max="10507" width="6" style="279" customWidth="1"/>
    <col min="10508" max="10508" width="12.42578125" style="279" customWidth="1"/>
    <col min="10509" max="10509" width="6" style="279" customWidth="1"/>
    <col min="10510" max="10510" width="12.42578125" style="279" customWidth="1"/>
    <col min="10511" max="10511" width="6.5703125" style="279" customWidth="1"/>
    <col min="10512" max="10512" width="13.5703125" style="279" customWidth="1"/>
    <col min="10513" max="10513" width="7" style="279" customWidth="1"/>
    <col min="10514" max="10514" width="12.42578125" style="279" customWidth="1"/>
    <col min="10515" max="10515" width="7" style="279" customWidth="1"/>
    <col min="10516" max="10516" width="13.5703125" style="279" customWidth="1"/>
    <col min="10517" max="10517" width="8" style="279" customWidth="1"/>
    <col min="10518" max="10752" width="9.140625" style="279"/>
    <col min="10753" max="10753" width="5.7109375" style="279" customWidth="1"/>
    <col min="10754" max="10754" width="5.28515625" style="279" customWidth="1"/>
    <col min="10755" max="10755" width="4.85546875" style="279" customWidth="1"/>
    <col min="10756" max="10756" width="13.5703125" style="279" customWidth="1"/>
    <col min="10757" max="10757" width="7" style="279" customWidth="1"/>
    <col min="10758" max="10758" width="12.42578125" style="279" customWidth="1"/>
    <col min="10759" max="10759" width="7" style="279" customWidth="1"/>
    <col min="10760" max="10760" width="13.5703125" style="279" customWidth="1"/>
    <col min="10761" max="10761" width="7" style="279" customWidth="1"/>
    <col min="10762" max="10762" width="12.42578125" style="279" customWidth="1"/>
    <col min="10763" max="10763" width="6" style="279" customWidth="1"/>
    <col min="10764" max="10764" width="12.42578125" style="279" customWidth="1"/>
    <col min="10765" max="10765" width="6" style="279" customWidth="1"/>
    <col min="10766" max="10766" width="12.42578125" style="279" customWidth="1"/>
    <col min="10767" max="10767" width="6.5703125" style="279" customWidth="1"/>
    <col min="10768" max="10768" width="13.5703125" style="279" customWidth="1"/>
    <col min="10769" max="10769" width="7" style="279" customWidth="1"/>
    <col min="10770" max="10770" width="12.42578125" style="279" customWidth="1"/>
    <col min="10771" max="10771" width="7" style="279" customWidth="1"/>
    <col min="10772" max="10772" width="13.5703125" style="279" customWidth="1"/>
    <col min="10773" max="10773" width="8" style="279" customWidth="1"/>
    <col min="10774" max="11008" width="9.140625" style="279"/>
    <col min="11009" max="11009" width="5.7109375" style="279" customWidth="1"/>
    <col min="11010" max="11010" width="5.28515625" style="279" customWidth="1"/>
    <col min="11011" max="11011" width="4.85546875" style="279" customWidth="1"/>
    <col min="11012" max="11012" width="13.5703125" style="279" customWidth="1"/>
    <col min="11013" max="11013" width="7" style="279" customWidth="1"/>
    <col min="11014" max="11014" width="12.42578125" style="279" customWidth="1"/>
    <col min="11015" max="11015" width="7" style="279" customWidth="1"/>
    <col min="11016" max="11016" width="13.5703125" style="279" customWidth="1"/>
    <col min="11017" max="11017" width="7" style="279" customWidth="1"/>
    <col min="11018" max="11018" width="12.42578125" style="279" customWidth="1"/>
    <col min="11019" max="11019" width="6" style="279" customWidth="1"/>
    <col min="11020" max="11020" width="12.42578125" style="279" customWidth="1"/>
    <col min="11021" max="11021" width="6" style="279" customWidth="1"/>
    <col min="11022" max="11022" width="12.42578125" style="279" customWidth="1"/>
    <col min="11023" max="11023" width="6.5703125" style="279" customWidth="1"/>
    <col min="11024" max="11024" width="13.5703125" style="279" customWidth="1"/>
    <col min="11025" max="11025" width="7" style="279" customWidth="1"/>
    <col min="11026" max="11026" width="12.42578125" style="279" customWidth="1"/>
    <col min="11027" max="11027" width="7" style="279" customWidth="1"/>
    <col min="11028" max="11028" width="13.5703125" style="279" customWidth="1"/>
    <col min="11029" max="11029" width="8" style="279" customWidth="1"/>
    <col min="11030" max="11264" width="9.140625" style="279"/>
    <col min="11265" max="11265" width="5.7109375" style="279" customWidth="1"/>
    <col min="11266" max="11266" width="5.28515625" style="279" customWidth="1"/>
    <col min="11267" max="11267" width="4.85546875" style="279" customWidth="1"/>
    <col min="11268" max="11268" width="13.5703125" style="279" customWidth="1"/>
    <col min="11269" max="11269" width="7" style="279" customWidth="1"/>
    <col min="11270" max="11270" width="12.42578125" style="279" customWidth="1"/>
    <col min="11271" max="11271" width="7" style="279" customWidth="1"/>
    <col min="11272" max="11272" width="13.5703125" style="279" customWidth="1"/>
    <col min="11273" max="11273" width="7" style="279" customWidth="1"/>
    <col min="11274" max="11274" width="12.42578125" style="279" customWidth="1"/>
    <col min="11275" max="11275" width="6" style="279" customWidth="1"/>
    <col min="11276" max="11276" width="12.42578125" style="279" customWidth="1"/>
    <col min="11277" max="11277" width="6" style="279" customWidth="1"/>
    <col min="11278" max="11278" width="12.42578125" style="279" customWidth="1"/>
    <col min="11279" max="11279" width="6.5703125" style="279" customWidth="1"/>
    <col min="11280" max="11280" width="13.5703125" style="279" customWidth="1"/>
    <col min="11281" max="11281" width="7" style="279" customWidth="1"/>
    <col min="11282" max="11282" width="12.42578125" style="279" customWidth="1"/>
    <col min="11283" max="11283" width="7" style="279" customWidth="1"/>
    <col min="11284" max="11284" width="13.5703125" style="279" customWidth="1"/>
    <col min="11285" max="11285" width="8" style="279" customWidth="1"/>
    <col min="11286" max="11520" width="9.140625" style="279"/>
    <col min="11521" max="11521" width="5.7109375" style="279" customWidth="1"/>
    <col min="11522" max="11522" width="5.28515625" style="279" customWidth="1"/>
    <col min="11523" max="11523" width="4.85546875" style="279" customWidth="1"/>
    <col min="11524" max="11524" width="13.5703125" style="279" customWidth="1"/>
    <col min="11525" max="11525" width="7" style="279" customWidth="1"/>
    <col min="11526" max="11526" width="12.42578125" style="279" customWidth="1"/>
    <col min="11527" max="11527" width="7" style="279" customWidth="1"/>
    <col min="11528" max="11528" width="13.5703125" style="279" customWidth="1"/>
    <col min="11529" max="11529" width="7" style="279" customWidth="1"/>
    <col min="11530" max="11530" width="12.42578125" style="279" customWidth="1"/>
    <col min="11531" max="11531" width="6" style="279" customWidth="1"/>
    <col min="11532" max="11532" width="12.42578125" style="279" customWidth="1"/>
    <col min="11533" max="11533" width="6" style="279" customWidth="1"/>
    <col min="11534" max="11534" width="12.42578125" style="279" customWidth="1"/>
    <col min="11535" max="11535" width="6.5703125" style="279" customWidth="1"/>
    <col min="11536" max="11536" width="13.5703125" style="279" customWidth="1"/>
    <col min="11537" max="11537" width="7" style="279" customWidth="1"/>
    <col min="11538" max="11538" width="12.42578125" style="279" customWidth="1"/>
    <col min="11539" max="11539" width="7" style="279" customWidth="1"/>
    <col min="11540" max="11540" width="13.5703125" style="279" customWidth="1"/>
    <col min="11541" max="11541" width="8" style="279" customWidth="1"/>
    <col min="11542" max="11776" width="9.140625" style="279"/>
    <col min="11777" max="11777" width="5.7109375" style="279" customWidth="1"/>
    <col min="11778" max="11778" width="5.28515625" style="279" customWidth="1"/>
    <col min="11779" max="11779" width="4.85546875" style="279" customWidth="1"/>
    <col min="11780" max="11780" width="13.5703125" style="279" customWidth="1"/>
    <col min="11781" max="11781" width="7" style="279" customWidth="1"/>
    <col min="11782" max="11782" width="12.42578125" style="279" customWidth="1"/>
    <col min="11783" max="11783" width="7" style="279" customWidth="1"/>
    <col min="11784" max="11784" width="13.5703125" style="279" customWidth="1"/>
    <col min="11785" max="11785" width="7" style="279" customWidth="1"/>
    <col min="11786" max="11786" width="12.42578125" style="279" customWidth="1"/>
    <col min="11787" max="11787" width="6" style="279" customWidth="1"/>
    <col min="11788" max="11788" width="12.42578125" style="279" customWidth="1"/>
    <col min="11789" max="11789" width="6" style="279" customWidth="1"/>
    <col min="11790" max="11790" width="12.42578125" style="279" customWidth="1"/>
    <col min="11791" max="11791" width="6.5703125" style="279" customWidth="1"/>
    <col min="11792" max="11792" width="13.5703125" style="279" customWidth="1"/>
    <col min="11793" max="11793" width="7" style="279" customWidth="1"/>
    <col min="11794" max="11794" width="12.42578125" style="279" customWidth="1"/>
    <col min="11795" max="11795" width="7" style="279" customWidth="1"/>
    <col min="11796" max="11796" width="13.5703125" style="279" customWidth="1"/>
    <col min="11797" max="11797" width="8" style="279" customWidth="1"/>
    <col min="11798" max="12032" width="9.140625" style="279"/>
    <col min="12033" max="12033" width="5.7109375" style="279" customWidth="1"/>
    <col min="12034" max="12034" width="5.28515625" style="279" customWidth="1"/>
    <col min="12035" max="12035" width="4.85546875" style="279" customWidth="1"/>
    <col min="12036" max="12036" width="13.5703125" style="279" customWidth="1"/>
    <col min="12037" max="12037" width="7" style="279" customWidth="1"/>
    <col min="12038" max="12038" width="12.42578125" style="279" customWidth="1"/>
    <col min="12039" max="12039" width="7" style="279" customWidth="1"/>
    <col min="12040" max="12040" width="13.5703125" style="279" customWidth="1"/>
    <col min="12041" max="12041" width="7" style="279" customWidth="1"/>
    <col min="12042" max="12042" width="12.42578125" style="279" customWidth="1"/>
    <col min="12043" max="12043" width="6" style="279" customWidth="1"/>
    <col min="12044" max="12044" width="12.42578125" style="279" customWidth="1"/>
    <col min="12045" max="12045" width="6" style="279" customWidth="1"/>
    <col min="12046" max="12046" width="12.42578125" style="279" customWidth="1"/>
    <col min="12047" max="12047" width="6.5703125" style="279" customWidth="1"/>
    <col min="12048" max="12048" width="13.5703125" style="279" customWidth="1"/>
    <col min="12049" max="12049" width="7" style="279" customWidth="1"/>
    <col min="12050" max="12050" width="12.42578125" style="279" customWidth="1"/>
    <col min="12051" max="12051" width="7" style="279" customWidth="1"/>
    <col min="12052" max="12052" width="13.5703125" style="279" customWidth="1"/>
    <col min="12053" max="12053" width="8" style="279" customWidth="1"/>
    <col min="12054" max="12288" width="9.140625" style="279"/>
    <col min="12289" max="12289" width="5.7109375" style="279" customWidth="1"/>
    <col min="12290" max="12290" width="5.28515625" style="279" customWidth="1"/>
    <col min="12291" max="12291" width="4.85546875" style="279" customWidth="1"/>
    <col min="12292" max="12292" width="13.5703125" style="279" customWidth="1"/>
    <col min="12293" max="12293" width="7" style="279" customWidth="1"/>
    <col min="12294" max="12294" width="12.42578125" style="279" customWidth="1"/>
    <col min="12295" max="12295" width="7" style="279" customWidth="1"/>
    <col min="12296" max="12296" width="13.5703125" style="279" customWidth="1"/>
    <col min="12297" max="12297" width="7" style="279" customWidth="1"/>
    <col min="12298" max="12298" width="12.42578125" style="279" customWidth="1"/>
    <col min="12299" max="12299" width="6" style="279" customWidth="1"/>
    <col min="12300" max="12300" width="12.42578125" style="279" customWidth="1"/>
    <col min="12301" max="12301" width="6" style="279" customWidth="1"/>
    <col min="12302" max="12302" width="12.42578125" style="279" customWidth="1"/>
    <col min="12303" max="12303" width="6.5703125" style="279" customWidth="1"/>
    <col min="12304" max="12304" width="13.5703125" style="279" customWidth="1"/>
    <col min="12305" max="12305" width="7" style="279" customWidth="1"/>
    <col min="12306" max="12306" width="12.42578125" style="279" customWidth="1"/>
    <col min="12307" max="12307" width="7" style="279" customWidth="1"/>
    <col min="12308" max="12308" width="13.5703125" style="279" customWidth="1"/>
    <col min="12309" max="12309" width="8" style="279" customWidth="1"/>
    <col min="12310" max="12544" width="9.140625" style="279"/>
    <col min="12545" max="12545" width="5.7109375" style="279" customWidth="1"/>
    <col min="12546" max="12546" width="5.28515625" style="279" customWidth="1"/>
    <col min="12547" max="12547" width="4.85546875" style="279" customWidth="1"/>
    <col min="12548" max="12548" width="13.5703125" style="279" customWidth="1"/>
    <col min="12549" max="12549" width="7" style="279" customWidth="1"/>
    <col min="12550" max="12550" width="12.42578125" style="279" customWidth="1"/>
    <col min="12551" max="12551" width="7" style="279" customWidth="1"/>
    <col min="12552" max="12552" width="13.5703125" style="279" customWidth="1"/>
    <col min="12553" max="12553" width="7" style="279" customWidth="1"/>
    <col min="12554" max="12554" width="12.42578125" style="279" customWidth="1"/>
    <col min="12555" max="12555" width="6" style="279" customWidth="1"/>
    <col min="12556" max="12556" width="12.42578125" style="279" customWidth="1"/>
    <col min="12557" max="12557" width="6" style="279" customWidth="1"/>
    <col min="12558" max="12558" width="12.42578125" style="279" customWidth="1"/>
    <col min="12559" max="12559" width="6.5703125" style="279" customWidth="1"/>
    <col min="12560" max="12560" width="13.5703125" style="279" customWidth="1"/>
    <col min="12561" max="12561" width="7" style="279" customWidth="1"/>
    <col min="12562" max="12562" width="12.42578125" style="279" customWidth="1"/>
    <col min="12563" max="12563" width="7" style="279" customWidth="1"/>
    <col min="12564" max="12564" width="13.5703125" style="279" customWidth="1"/>
    <col min="12565" max="12565" width="8" style="279" customWidth="1"/>
    <col min="12566" max="12800" width="9.140625" style="279"/>
    <col min="12801" max="12801" width="5.7109375" style="279" customWidth="1"/>
    <col min="12802" max="12802" width="5.28515625" style="279" customWidth="1"/>
    <col min="12803" max="12803" width="4.85546875" style="279" customWidth="1"/>
    <col min="12804" max="12804" width="13.5703125" style="279" customWidth="1"/>
    <col min="12805" max="12805" width="7" style="279" customWidth="1"/>
    <col min="12806" max="12806" width="12.42578125" style="279" customWidth="1"/>
    <col min="12807" max="12807" width="7" style="279" customWidth="1"/>
    <col min="12808" max="12808" width="13.5703125" style="279" customWidth="1"/>
    <col min="12809" max="12809" width="7" style="279" customWidth="1"/>
    <col min="12810" max="12810" width="12.42578125" style="279" customWidth="1"/>
    <col min="12811" max="12811" width="6" style="279" customWidth="1"/>
    <col min="12812" max="12812" width="12.42578125" style="279" customWidth="1"/>
    <col min="12813" max="12813" width="6" style="279" customWidth="1"/>
    <col min="12814" max="12814" width="12.42578125" style="279" customWidth="1"/>
    <col min="12815" max="12815" width="6.5703125" style="279" customWidth="1"/>
    <col min="12816" max="12816" width="13.5703125" style="279" customWidth="1"/>
    <col min="12817" max="12817" width="7" style="279" customWidth="1"/>
    <col min="12818" max="12818" width="12.42578125" style="279" customWidth="1"/>
    <col min="12819" max="12819" width="7" style="279" customWidth="1"/>
    <col min="12820" max="12820" width="13.5703125" style="279" customWidth="1"/>
    <col min="12821" max="12821" width="8" style="279" customWidth="1"/>
    <col min="12822" max="13056" width="9.140625" style="279"/>
    <col min="13057" max="13057" width="5.7109375" style="279" customWidth="1"/>
    <col min="13058" max="13058" width="5.28515625" style="279" customWidth="1"/>
    <col min="13059" max="13059" width="4.85546875" style="279" customWidth="1"/>
    <col min="13060" max="13060" width="13.5703125" style="279" customWidth="1"/>
    <col min="13061" max="13061" width="7" style="279" customWidth="1"/>
    <col min="13062" max="13062" width="12.42578125" style="279" customWidth="1"/>
    <col min="13063" max="13063" width="7" style="279" customWidth="1"/>
    <col min="13064" max="13064" width="13.5703125" style="279" customWidth="1"/>
    <col min="13065" max="13065" width="7" style="279" customWidth="1"/>
    <col min="13066" max="13066" width="12.42578125" style="279" customWidth="1"/>
    <col min="13067" max="13067" width="6" style="279" customWidth="1"/>
    <col min="13068" max="13068" width="12.42578125" style="279" customWidth="1"/>
    <col min="13069" max="13069" width="6" style="279" customWidth="1"/>
    <col min="13070" max="13070" width="12.42578125" style="279" customWidth="1"/>
    <col min="13071" max="13071" width="6.5703125" style="279" customWidth="1"/>
    <col min="13072" max="13072" width="13.5703125" style="279" customWidth="1"/>
    <col min="13073" max="13073" width="7" style="279" customWidth="1"/>
    <col min="13074" max="13074" width="12.42578125" style="279" customWidth="1"/>
    <col min="13075" max="13075" width="7" style="279" customWidth="1"/>
    <col min="13076" max="13076" width="13.5703125" style="279" customWidth="1"/>
    <col min="13077" max="13077" width="8" style="279" customWidth="1"/>
    <col min="13078" max="13312" width="9.140625" style="279"/>
    <col min="13313" max="13313" width="5.7109375" style="279" customWidth="1"/>
    <col min="13314" max="13314" width="5.28515625" style="279" customWidth="1"/>
    <col min="13315" max="13315" width="4.85546875" style="279" customWidth="1"/>
    <col min="13316" max="13316" width="13.5703125" style="279" customWidth="1"/>
    <col min="13317" max="13317" width="7" style="279" customWidth="1"/>
    <col min="13318" max="13318" width="12.42578125" style="279" customWidth="1"/>
    <col min="13319" max="13319" width="7" style="279" customWidth="1"/>
    <col min="13320" max="13320" width="13.5703125" style="279" customWidth="1"/>
    <col min="13321" max="13321" width="7" style="279" customWidth="1"/>
    <col min="13322" max="13322" width="12.42578125" style="279" customWidth="1"/>
    <col min="13323" max="13323" width="6" style="279" customWidth="1"/>
    <col min="13324" max="13324" width="12.42578125" style="279" customWidth="1"/>
    <col min="13325" max="13325" width="6" style="279" customWidth="1"/>
    <col min="13326" max="13326" width="12.42578125" style="279" customWidth="1"/>
    <col min="13327" max="13327" width="6.5703125" style="279" customWidth="1"/>
    <col min="13328" max="13328" width="13.5703125" style="279" customWidth="1"/>
    <col min="13329" max="13329" width="7" style="279" customWidth="1"/>
    <col min="13330" max="13330" width="12.42578125" style="279" customWidth="1"/>
    <col min="13331" max="13331" width="7" style="279" customWidth="1"/>
    <col min="13332" max="13332" width="13.5703125" style="279" customWidth="1"/>
    <col min="13333" max="13333" width="8" style="279" customWidth="1"/>
    <col min="13334" max="13568" width="9.140625" style="279"/>
    <col min="13569" max="13569" width="5.7109375" style="279" customWidth="1"/>
    <col min="13570" max="13570" width="5.28515625" style="279" customWidth="1"/>
    <col min="13571" max="13571" width="4.85546875" style="279" customWidth="1"/>
    <col min="13572" max="13572" width="13.5703125" style="279" customWidth="1"/>
    <col min="13573" max="13573" width="7" style="279" customWidth="1"/>
    <col min="13574" max="13574" width="12.42578125" style="279" customWidth="1"/>
    <col min="13575" max="13575" width="7" style="279" customWidth="1"/>
    <col min="13576" max="13576" width="13.5703125" style="279" customWidth="1"/>
    <col min="13577" max="13577" width="7" style="279" customWidth="1"/>
    <col min="13578" max="13578" width="12.42578125" style="279" customWidth="1"/>
    <col min="13579" max="13579" width="6" style="279" customWidth="1"/>
    <col min="13580" max="13580" width="12.42578125" style="279" customWidth="1"/>
    <col min="13581" max="13581" width="6" style="279" customWidth="1"/>
    <col min="13582" max="13582" width="12.42578125" style="279" customWidth="1"/>
    <col min="13583" max="13583" width="6.5703125" style="279" customWidth="1"/>
    <col min="13584" max="13584" width="13.5703125" style="279" customWidth="1"/>
    <col min="13585" max="13585" width="7" style="279" customWidth="1"/>
    <col min="13586" max="13586" width="12.42578125" style="279" customWidth="1"/>
    <col min="13587" max="13587" width="7" style="279" customWidth="1"/>
    <col min="13588" max="13588" width="13.5703125" style="279" customWidth="1"/>
    <col min="13589" max="13589" width="8" style="279" customWidth="1"/>
    <col min="13590" max="13824" width="9.140625" style="279"/>
    <col min="13825" max="13825" width="5.7109375" style="279" customWidth="1"/>
    <col min="13826" max="13826" width="5.28515625" style="279" customWidth="1"/>
    <col min="13827" max="13827" width="4.85546875" style="279" customWidth="1"/>
    <col min="13828" max="13828" width="13.5703125" style="279" customWidth="1"/>
    <col min="13829" max="13829" width="7" style="279" customWidth="1"/>
    <col min="13830" max="13830" width="12.42578125" style="279" customWidth="1"/>
    <col min="13831" max="13831" width="7" style="279" customWidth="1"/>
    <col min="13832" max="13832" width="13.5703125" style="279" customWidth="1"/>
    <col min="13833" max="13833" width="7" style="279" customWidth="1"/>
    <col min="13834" max="13834" width="12.42578125" style="279" customWidth="1"/>
    <col min="13835" max="13835" width="6" style="279" customWidth="1"/>
    <col min="13836" max="13836" width="12.42578125" style="279" customWidth="1"/>
    <col min="13837" max="13837" width="6" style="279" customWidth="1"/>
    <col min="13838" max="13838" width="12.42578125" style="279" customWidth="1"/>
    <col min="13839" max="13839" width="6.5703125" style="279" customWidth="1"/>
    <col min="13840" max="13840" width="13.5703125" style="279" customWidth="1"/>
    <col min="13841" max="13841" width="7" style="279" customWidth="1"/>
    <col min="13842" max="13842" width="12.42578125" style="279" customWidth="1"/>
    <col min="13843" max="13843" width="7" style="279" customWidth="1"/>
    <col min="13844" max="13844" width="13.5703125" style="279" customWidth="1"/>
    <col min="13845" max="13845" width="8" style="279" customWidth="1"/>
    <col min="13846" max="14080" width="9.140625" style="279"/>
    <col min="14081" max="14081" width="5.7109375" style="279" customWidth="1"/>
    <col min="14082" max="14082" width="5.28515625" style="279" customWidth="1"/>
    <col min="14083" max="14083" width="4.85546875" style="279" customWidth="1"/>
    <col min="14084" max="14084" width="13.5703125" style="279" customWidth="1"/>
    <col min="14085" max="14085" width="7" style="279" customWidth="1"/>
    <col min="14086" max="14086" width="12.42578125" style="279" customWidth="1"/>
    <col min="14087" max="14087" width="7" style="279" customWidth="1"/>
    <col min="14088" max="14088" width="13.5703125" style="279" customWidth="1"/>
    <col min="14089" max="14089" width="7" style="279" customWidth="1"/>
    <col min="14090" max="14090" width="12.42578125" style="279" customWidth="1"/>
    <col min="14091" max="14091" width="6" style="279" customWidth="1"/>
    <col min="14092" max="14092" width="12.42578125" style="279" customWidth="1"/>
    <col min="14093" max="14093" width="6" style="279" customWidth="1"/>
    <col min="14094" max="14094" width="12.42578125" style="279" customWidth="1"/>
    <col min="14095" max="14095" width="6.5703125" style="279" customWidth="1"/>
    <col min="14096" max="14096" width="13.5703125" style="279" customWidth="1"/>
    <col min="14097" max="14097" width="7" style="279" customWidth="1"/>
    <col min="14098" max="14098" width="12.42578125" style="279" customWidth="1"/>
    <col min="14099" max="14099" width="7" style="279" customWidth="1"/>
    <col min="14100" max="14100" width="13.5703125" style="279" customWidth="1"/>
    <col min="14101" max="14101" width="8" style="279" customWidth="1"/>
    <col min="14102" max="14336" width="9.140625" style="279"/>
    <col min="14337" max="14337" width="5.7109375" style="279" customWidth="1"/>
    <col min="14338" max="14338" width="5.28515625" style="279" customWidth="1"/>
    <col min="14339" max="14339" width="4.85546875" style="279" customWidth="1"/>
    <col min="14340" max="14340" width="13.5703125" style="279" customWidth="1"/>
    <col min="14341" max="14341" width="7" style="279" customWidth="1"/>
    <col min="14342" max="14342" width="12.42578125" style="279" customWidth="1"/>
    <col min="14343" max="14343" width="7" style="279" customWidth="1"/>
    <col min="14344" max="14344" width="13.5703125" style="279" customWidth="1"/>
    <col min="14345" max="14345" width="7" style="279" customWidth="1"/>
    <col min="14346" max="14346" width="12.42578125" style="279" customWidth="1"/>
    <col min="14347" max="14347" width="6" style="279" customWidth="1"/>
    <col min="14348" max="14348" width="12.42578125" style="279" customWidth="1"/>
    <col min="14349" max="14349" width="6" style="279" customWidth="1"/>
    <col min="14350" max="14350" width="12.42578125" style="279" customWidth="1"/>
    <col min="14351" max="14351" width="6.5703125" style="279" customWidth="1"/>
    <col min="14352" max="14352" width="13.5703125" style="279" customWidth="1"/>
    <col min="14353" max="14353" width="7" style="279" customWidth="1"/>
    <col min="14354" max="14354" width="12.42578125" style="279" customWidth="1"/>
    <col min="14355" max="14355" width="7" style="279" customWidth="1"/>
    <col min="14356" max="14356" width="13.5703125" style="279" customWidth="1"/>
    <col min="14357" max="14357" width="8" style="279" customWidth="1"/>
    <col min="14358" max="14592" width="9.140625" style="279"/>
    <col min="14593" max="14593" width="5.7109375" style="279" customWidth="1"/>
    <col min="14594" max="14594" width="5.28515625" style="279" customWidth="1"/>
    <col min="14595" max="14595" width="4.85546875" style="279" customWidth="1"/>
    <col min="14596" max="14596" width="13.5703125" style="279" customWidth="1"/>
    <col min="14597" max="14597" width="7" style="279" customWidth="1"/>
    <col min="14598" max="14598" width="12.42578125" style="279" customWidth="1"/>
    <col min="14599" max="14599" width="7" style="279" customWidth="1"/>
    <col min="14600" max="14600" width="13.5703125" style="279" customWidth="1"/>
    <col min="14601" max="14601" width="7" style="279" customWidth="1"/>
    <col min="14602" max="14602" width="12.42578125" style="279" customWidth="1"/>
    <col min="14603" max="14603" width="6" style="279" customWidth="1"/>
    <col min="14604" max="14604" width="12.42578125" style="279" customWidth="1"/>
    <col min="14605" max="14605" width="6" style="279" customWidth="1"/>
    <col min="14606" max="14606" width="12.42578125" style="279" customWidth="1"/>
    <col min="14607" max="14607" width="6.5703125" style="279" customWidth="1"/>
    <col min="14608" max="14608" width="13.5703125" style="279" customWidth="1"/>
    <col min="14609" max="14609" width="7" style="279" customWidth="1"/>
    <col min="14610" max="14610" width="12.42578125" style="279" customWidth="1"/>
    <col min="14611" max="14611" width="7" style="279" customWidth="1"/>
    <col min="14612" max="14612" width="13.5703125" style="279" customWidth="1"/>
    <col min="14613" max="14613" width="8" style="279" customWidth="1"/>
    <col min="14614" max="14848" width="9.140625" style="279"/>
    <col min="14849" max="14849" width="5.7109375" style="279" customWidth="1"/>
    <col min="14850" max="14850" width="5.28515625" style="279" customWidth="1"/>
    <col min="14851" max="14851" width="4.85546875" style="279" customWidth="1"/>
    <col min="14852" max="14852" width="13.5703125" style="279" customWidth="1"/>
    <col min="14853" max="14853" width="7" style="279" customWidth="1"/>
    <col min="14854" max="14854" width="12.42578125" style="279" customWidth="1"/>
    <col min="14855" max="14855" width="7" style="279" customWidth="1"/>
    <col min="14856" max="14856" width="13.5703125" style="279" customWidth="1"/>
    <col min="14857" max="14857" width="7" style="279" customWidth="1"/>
    <col min="14858" max="14858" width="12.42578125" style="279" customWidth="1"/>
    <col min="14859" max="14859" width="6" style="279" customWidth="1"/>
    <col min="14860" max="14860" width="12.42578125" style="279" customWidth="1"/>
    <col min="14861" max="14861" width="6" style="279" customWidth="1"/>
    <col min="14862" max="14862" width="12.42578125" style="279" customWidth="1"/>
    <col min="14863" max="14863" width="6.5703125" style="279" customWidth="1"/>
    <col min="14864" max="14864" width="13.5703125" style="279" customWidth="1"/>
    <col min="14865" max="14865" width="7" style="279" customWidth="1"/>
    <col min="14866" max="14866" width="12.42578125" style="279" customWidth="1"/>
    <col min="14867" max="14867" width="7" style="279" customWidth="1"/>
    <col min="14868" max="14868" width="13.5703125" style="279" customWidth="1"/>
    <col min="14869" max="14869" width="8" style="279" customWidth="1"/>
    <col min="14870" max="15104" width="9.140625" style="279"/>
    <col min="15105" max="15105" width="5.7109375" style="279" customWidth="1"/>
    <col min="15106" max="15106" width="5.28515625" style="279" customWidth="1"/>
    <col min="15107" max="15107" width="4.85546875" style="279" customWidth="1"/>
    <col min="15108" max="15108" width="13.5703125" style="279" customWidth="1"/>
    <col min="15109" max="15109" width="7" style="279" customWidth="1"/>
    <col min="15110" max="15110" width="12.42578125" style="279" customWidth="1"/>
    <col min="15111" max="15111" width="7" style="279" customWidth="1"/>
    <col min="15112" max="15112" width="13.5703125" style="279" customWidth="1"/>
    <col min="15113" max="15113" width="7" style="279" customWidth="1"/>
    <col min="15114" max="15114" width="12.42578125" style="279" customWidth="1"/>
    <col min="15115" max="15115" width="6" style="279" customWidth="1"/>
    <col min="15116" max="15116" width="12.42578125" style="279" customWidth="1"/>
    <col min="15117" max="15117" width="6" style="279" customWidth="1"/>
    <col min="15118" max="15118" width="12.42578125" style="279" customWidth="1"/>
    <col min="15119" max="15119" width="6.5703125" style="279" customWidth="1"/>
    <col min="15120" max="15120" width="13.5703125" style="279" customWidth="1"/>
    <col min="15121" max="15121" width="7" style="279" customWidth="1"/>
    <col min="15122" max="15122" width="12.42578125" style="279" customWidth="1"/>
    <col min="15123" max="15123" width="7" style="279" customWidth="1"/>
    <col min="15124" max="15124" width="13.5703125" style="279" customWidth="1"/>
    <col min="15125" max="15125" width="8" style="279" customWidth="1"/>
    <col min="15126" max="15360" width="9.140625" style="279"/>
    <col min="15361" max="15361" width="5.7109375" style="279" customWidth="1"/>
    <col min="15362" max="15362" width="5.28515625" style="279" customWidth="1"/>
    <col min="15363" max="15363" width="4.85546875" style="279" customWidth="1"/>
    <col min="15364" max="15364" width="13.5703125" style="279" customWidth="1"/>
    <col min="15365" max="15365" width="7" style="279" customWidth="1"/>
    <col min="15366" max="15366" width="12.42578125" style="279" customWidth="1"/>
    <col min="15367" max="15367" width="7" style="279" customWidth="1"/>
    <col min="15368" max="15368" width="13.5703125" style="279" customWidth="1"/>
    <col min="15369" max="15369" width="7" style="279" customWidth="1"/>
    <col min="15370" max="15370" width="12.42578125" style="279" customWidth="1"/>
    <col min="15371" max="15371" width="6" style="279" customWidth="1"/>
    <col min="15372" max="15372" width="12.42578125" style="279" customWidth="1"/>
    <col min="15373" max="15373" width="6" style="279" customWidth="1"/>
    <col min="15374" max="15374" width="12.42578125" style="279" customWidth="1"/>
    <col min="15375" max="15375" width="6.5703125" style="279" customWidth="1"/>
    <col min="15376" max="15376" width="13.5703125" style="279" customWidth="1"/>
    <col min="15377" max="15377" width="7" style="279" customWidth="1"/>
    <col min="15378" max="15378" width="12.42578125" style="279" customWidth="1"/>
    <col min="15379" max="15379" width="7" style="279" customWidth="1"/>
    <col min="15380" max="15380" width="13.5703125" style="279" customWidth="1"/>
    <col min="15381" max="15381" width="8" style="279" customWidth="1"/>
    <col min="15382" max="15616" width="9.140625" style="279"/>
    <col min="15617" max="15617" width="5.7109375" style="279" customWidth="1"/>
    <col min="15618" max="15618" width="5.28515625" style="279" customWidth="1"/>
    <col min="15619" max="15619" width="4.85546875" style="279" customWidth="1"/>
    <col min="15620" max="15620" width="13.5703125" style="279" customWidth="1"/>
    <col min="15621" max="15621" width="7" style="279" customWidth="1"/>
    <col min="15622" max="15622" width="12.42578125" style="279" customWidth="1"/>
    <col min="15623" max="15623" width="7" style="279" customWidth="1"/>
    <col min="15624" max="15624" width="13.5703125" style="279" customWidth="1"/>
    <col min="15625" max="15625" width="7" style="279" customWidth="1"/>
    <col min="15626" max="15626" width="12.42578125" style="279" customWidth="1"/>
    <col min="15627" max="15627" width="6" style="279" customWidth="1"/>
    <col min="15628" max="15628" width="12.42578125" style="279" customWidth="1"/>
    <col min="15629" max="15629" width="6" style="279" customWidth="1"/>
    <col min="15630" max="15630" width="12.42578125" style="279" customWidth="1"/>
    <col min="15631" max="15631" width="6.5703125" style="279" customWidth="1"/>
    <col min="15632" max="15632" width="13.5703125" style="279" customWidth="1"/>
    <col min="15633" max="15633" width="7" style="279" customWidth="1"/>
    <col min="15634" max="15634" width="12.42578125" style="279" customWidth="1"/>
    <col min="15635" max="15635" width="7" style="279" customWidth="1"/>
    <col min="15636" max="15636" width="13.5703125" style="279" customWidth="1"/>
    <col min="15637" max="15637" width="8" style="279" customWidth="1"/>
    <col min="15638" max="15872" width="9.140625" style="279"/>
    <col min="15873" max="15873" width="5.7109375" style="279" customWidth="1"/>
    <col min="15874" max="15874" width="5.28515625" style="279" customWidth="1"/>
    <col min="15875" max="15875" width="4.85546875" style="279" customWidth="1"/>
    <col min="15876" max="15876" width="13.5703125" style="279" customWidth="1"/>
    <col min="15877" max="15877" width="7" style="279" customWidth="1"/>
    <col min="15878" max="15878" width="12.42578125" style="279" customWidth="1"/>
    <col min="15879" max="15879" width="7" style="279" customWidth="1"/>
    <col min="15880" max="15880" width="13.5703125" style="279" customWidth="1"/>
    <col min="15881" max="15881" width="7" style="279" customWidth="1"/>
    <col min="15882" max="15882" width="12.42578125" style="279" customWidth="1"/>
    <col min="15883" max="15883" width="6" style="279" customWidth="1"/>
    <col min="15884" max="15884" width="12.42578125" style="279" customWidth="1"/>
    <col min="15885" max="15885" width="6" style="279" customWidth="1"/>
    <col min="15886" max="15886" width="12.42578125" style="279" customWidth="1"/>
    <col min="15887" max="15887" width="6.5703125" style="279" customWidth="1"/>
    <col min="15888" max="15888" width="13.5703125" style="279" customWidth="1"/>
    <col min="15889" max="15889" width="7" style="279" customWidth="1"/>
    <col min="15890" max="15890" width="12.42578125" style="279" customWidth="1"/>
    <col min="15891" max="15891" width="7" style="279" customWidth="1"/>
    <col min="15892" max="15892" width="13.5703125" style="279" customWidth="1"/>
    <col min="15893" max="15893" width="8" style="279" customWidth="1"/>
    <col min="15894" max="16128" width="9.140625" style="279"/>
    <col min="16129" max="16129" width="5.7109375" style="279" customWidth="1"/>
    <col min="16130" max="16130" width="5.28515625" style="279" customWidth="1"/>
    <col min="16131" max="16131" width="4.85546875" style="279" customWidth="1"/>
    <col min="16132" max="16132" width="13.5703125" style="279" customWidth="1"/>
    <col min="16133" max="16133" width="7" style="279" customWidth="1"/>
    <col min="16134" max="16134" width="12.42578125" style="279" customWidth="1"/>
    <col min="16135" max="16135" width="7" style="279" customWidth="1"/>
    <col min="16136" max="16136" width="13.5703125" style="279" customWidth="1"/>
    <col min="16137" max="16137" width="7" style="279" customWidth="1"/>
    <col min="16138" max="16138" width="12.42578125" style="279" customWidth="1"/>
    <col min="16139" max="16139" width="6" style="279" customWidth="1"/>
    <col min="16140" max="16140" width="12.42578125" style="279" customWidth="1"/>
    <col min="16141" max="16141" width="6" style="279" customWidth="1"/>
    <col min="16142" max="16142" width="12.42578125" style="279" customWidth="1"/>
    <col min="16143" max="16143" width="6.5703125" style="279" customWidth="1"/>
    <col min="16144" max="16144" width="13.5703125" style="279" customWidth="1"/>
    <col min="16145" max="16145" width="7" style="279" customWidth="1"/>
    <col min="16146" max="16146" width="12.42578125" style="279" customWidth="1"/>
    <col min="16147" max="16147" width="7" style="279" customWidth="1"/>
    <col min="16148" max="16148" width="13.5703125" style="279" customWidth="1"/>
    <col min="16149" max="16149" width="8" style="279" customWidth="1"/>
    <col min="16150" max="16384" width="9.140625" style="279"/>
  </cols>
  <sheetData>
    <row r="1" spans="1:30" s="271" customFormat="1" ht="16.5" customHeight="1" x14ac:dyDescent="0.2">
      <c r="A1" s="267"/>
      <c r="B1" s="267"/>
      <c r="C1" s="267"/>
      <c r="D1" s="267"/>
      <c r="E1" s="267"/>
      <c r="F1" s="268"/>
      <c r="G1" s="267"/>
      <c r="H1" s="268"/>
      <c r="I1" s="267"/>
      <c r="J1" s="268"/>
      <c r="K1" s="267"/>
      <c r="L1" s="268"/>
      <c r="M1" s="267"/>
      <c r="N1" s="268"/>
      <c r="O1" s="267"/>
      <c r="P1" s="268"/>
      <c r="Q1" s="267"/>
      <c r="R1" s="1098" t="s">
        <v>457</v>
      </c>
      <c r="S1" s="1098"/>
      <c r="T1" s="269"/>
      <c r="U1" s="270"/>
      <c r="V1" s="1099"/>
      <c r="W1" s="1099"/>
    </row>
    <row r="2" spans="1:30" s="271" customFormat="1" ht="16.5" customHeight="1" x14ac:dyDescent="0.2">
      <c r="A2" s="1100" t="s">
        <v>465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272"/>
      <c r="U2" s="273"/>
      <c r="V2" s="274"/>
      <c r="W2" s="275"/>
    </row>
    <row r="3" spans="1:30" s="271" customFormat="1" ht="16.5" customHeight="1" x14ac:dyDescent="0.2">
      <c r="A3" s="1100" t="s">
        <v>466</v>
      </c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1100"/>
      <c r="P3" s="1100"/>
      <c r="Q3" s="1100"/>
      <c r="R3" s="1100"/>
      <c r="S3" s="1100"/>
      <c r="T3" s="272"/>
      <c r="U3" s="273"/>
      <c r="V3" s="274"/>
      <c r="W3" s="275"/>
    </row>
    <row r="4" spans="1:30" s="271" customFormat="1" ht="16.5" customHeight="1" thickBot="1" x14ac:dyDescent="0.25">
      <c r="A4" s="276"/>
      <c r="B4" s="277"/>
      <c r="C4" s="277"/>
      <c r="D4" s="277"/>
      <c r="E4" s="277"/>
      <c r="F4" s="277"/>
      <c r="G4" s="277"/>
      <c r="H4" s="278"/>
      <c r="I4" s="277"/>
      <c r="J4" s="278"/>
      <c r="K4" s="277"/>
      <c r="L4" s="278"/>
      <c r="M4" s="277"/>
      <c r="N4" s="278"/>
      <c r="O4" s="277"/>
      <c r="P4" s="278"/>
      <c r="Q4" s="277"/>
      <c r="R4" s="278"/>
      <c r="S4" s="277"/>
      <c r="T4" s="272"/>
      <c r="U4" s="273"/>
      <c r="V4" s="277"/>
      <c r="W4" s="275"/>
    </row>
    <row r="5" spans="1:30" ht="21" customHeight="1" x14ac:dyDescent="0.2">
      <c r="A5" s="1101" t="s">
        <v>323</v>
      </c>
      <c r="B5" s="1079" t="s">
        <v>467</v>
      </c>
      <c r="C5" s="1079" t="s">
        <v>574</v>
      </c>
      <c r="D5" s="1089" t="s">
        <v>308</v>
      </c>
      <c r="E5" s="1090"/>
      <c r="F5" s="1090"/>
      <c r="G5" s="1091"/>
      <c r="H5" s="1089" t="s">
        <v>309</v>
      </c>
      <c r="I5" s="1090"/>
      <c r="J5" s="1090"/>
      <c r="K5" s="1091"/>
      <c r="L5" s="1089" t="s">
        <v>310</v>
      </c>
      <c r="M5" s="1090"/>
      <c r="N5" s="1090"/>
      <c r="O5" s="1091"/>
      <c r="P5" s="1089" t="s">
        <v>439</v>
      </c>
      <c r="Q5" s="1090"/>
      <c r="R5" s="1090"/>
      <c r="S5" s="1091"/>
      <c r="T5" s="1092" t="s">
        <v>439</v>
      </c>
      <c r="U5" s="1093"/>
    </row>
    <row r="6" spans="1:30" ht="25.5" customHeight="1" x14ac:dyDescent="0.2">
      <c r="A6" s="1102"/>
      <c r="B6" s="1080"/>
      <c r="C6" s="1080"/>
      <c r="D6" s="1096" t="s">
        <v>468</v>
      </c>
      <c r="E6" s="1097"/>
      <c r="F6" s="1096" t="s">
        <v>469</v>
      </c>
      <c r="G6" s="1097"/>
      <c r="H6" s="1096" t="s">
        <v>468</v>
      </c>
      <c r="I6" s="1097"/>
      <c r="J6" s="1096" t="s">
        <v>469</v>
      </c>
      <c r="K6" s="1097"/>
      <c r="L6" s="1096" t="s">
        <v>468</v>
      </c>
      <c r="M6" s="1097"/>
      <c r="N6" s="1096" t="s">
        <v>469</v>
      </c>
      <c r="O6" s="1097"/>
      <c r="P6" s="1096" t="s">
        <v>468</v>
      </c>
      <c r="Q6" s="1097"/>
      <c r="R6" s="1096" t="s">
        <v>469</v>
      </c>
      <c r="S6" s="1097"/>
      <c r="T6" s="1094"/>
      <c r="U6" s="1095"/>
    </row>
    <row r="7" spans="1:30" ht="42.75" customHeight="1" thickBot="1" x14ac:dyDescent="0.25">
      <c r="A7" s="1103"/>
      <c r="B7" s="1104"/>
      <c r="C7" s="1104"/>
      <c r="D7" s="280" t="s">
        <v>470</v>
      </c>
      <c r="E7" s="281" t="s">
        <v>471</v>
      </c>
      <c r="F7" s="280" t="s">
        <v>470</v>
      </c>
      <c r="G7" s="281" t="s">
        <v>471</v>
      </c>
      <c r="H7" s="280" t="s">
        <v>470</v>
      </c>
      <c r="I7" s="281" t="s">
        <v>471</v>
      </c>
      <c r="J7" s="280" t="s">
        <v>470</v>
      </c>
      <c r="K7" s="281" t="s">
        <v>471</v>
      </c>
      <c r="L7" s="280" t="s">
        <v>470</v>
      </c>
      <c r="M7" s="281" t="s">
        <v>471</v>
      </c>
      <c r="N7" s="280" t="s">
        <v>470</v>
      </c>
      <c r="O7" s="281" t="s">
        <v>471</v>
      </c>
      <c r="P7" s="280" t="s">
        <v>470</v>
      </c>
      <c r="Q7" s="281" t="s">
        <v>471</v>
      </c>
      <c r="R7" s="280" t="s">
        <v>470</v>
      </c>
      <c r="S7" s="281" t="s">
        <v>471</v>
      </c>
      <c r="T7" s="280" t="s">
        <v>470</v>
      </c>
      <c r="U7" s="282" t="s">
        <v>471</v>
      </c>
    </row>
    <row r="8" spans="1:30" ht="15" customHeight="1" x14ac:dyDescent="0.2">
      <c r="A8" s="1064">
        <v>1</v>
      </c>
      <c r="B8" s="1067" t="s">
        <v>472</v>
      </c>
      <c r="C8" s="283" t="s">
        <v>575</v>
      </c>
      <c r="D8" s="284">
        <v>3353456.08</v>
      </c>
      <c r="E8" s="285">
        <v>79</v>
      </c>
      <c r="F8" s="284">
        <v>60796.7</v>
      </c>
      <c r="G8" s="285">
        <v>8</v>
      </c>
      <c r="H8" s="284">
        <v>265587.93</v>
      </c>
      <c r="I8" s="285">
        <v>5</v>
      </c>
      <c r="J8" s="284">
        <v>0</v>
      </c>
      <c r="K8" s="285">
        <v>0</v>
      </c>
      <c r="L8" s="284">
        <v>314545</v>
      </c>
      <c r="M8" s="285">
        <v>3</v>
      </c>
      <c r="N8" s="284">
        <v>0</v>
      </c>
      <c r="O8" s="285">
        <v>0</v>
      </c>
      <c r="P8" s="284">
        <f>D8+H8+L8</f>
        <v>3933589.0100000002</v>
      </c>
      <c r="Q8" s="285">
        <f>E8+I8+M8</f>
        <v>87</v>
      </c>
      <c r="R8" s="284">
        <f>F8+J8+N8</f>
        <v>60796.7</v>
      </c>
      <c r="S8" s="285">
        <f>G8+K8+O8</f>
        <v>8</v>
      </c>
      <c r="T8" s="286">
        <f>P8+R8</f>
        <v>3994385.7100000004</v>
      </c>
      <c r="U8" s="287">
        <f>Q8+S8</f>
        <v>95</v>
      </c>
    </row>
    <row r="9" spans="1:30" ht="15" customHeight="1" x14ac:dyDescent="0.2">
      <c r="A9" s="1065"/>
      <c r="B9" s="1068"/>
      <c r="C9" s="288" t="s">
        <v>576</v>
      </c>
      <c r="D9" s="289">
        <v>2192883.33</v>
      </c>
      <c r="E9" s="290">
        <v>53</v>
      </c>
      <c r="F9" s="289">
        <v>341570.16</v>
      </c>
      <c r="G9" s="290">
        <v>4</v>
      </c>
      <c r="H9" s="289">
        <v>437553.8</v>
      </c>
      <c r="I9" s="290">
        <v>6</v>
      </c>
      <c r="J9" s="289">
        <v>59904</v>
      </c>
      <c r="K9" s="290">
        <v>1</v>
      </c>
      <c r="L9" s="289">
        <v>139584</v>
      </c>
      <c r="M9" s="290">
        <v>3</v>
      </c>
      <c r="N9" s="289">
        <v>0</v>
      </c>
      <c r="O9" s="290">
        <v>0</v>
      </c>
      <c r="P9" s="289">
        <f t="shared" ref="P9:S88" si="0">D9+H9+L9</f>
        <v>2770021.13</v>
      </c>
      <c r="Q9" s="290">
        <f t="shared" si="0"/>
        <v>62</v>
      </c>
      <c r="R9" s="289">
        <f t="shared" si="0"/>
        <v>401474.16</v>
      </c>
      <c r="S9" s="290">
        <f t="shared" si="0"/>
        <v>5</v>
      </c>
      <c r="T9" s="291">
        <f t="shared" ref="T9:U88" si="1">P9+R9</f>
        <v>3171495.29</v>
      </c>
      <c r="U9" s="292">
        <f t="shared" si="1"/>
        <v>67</v>
      </c>
    </row>
    <row r="10" spans="1:30" ht="15" customHeight="1" x14ac:dyDescent="0.2">
      <c r="A10" s="1065"/>
      <c r="B10" s="1068"/>
      <c r="C10" s="288" t="s">
        <v>577</v>
      </c>
      <c r="D10" s="289">
        <v>2292344.0699999998</v>
      </c>
      <c r="E10" s="290">
        <v>42</v>
      </c>
      <c r="F10" s="289">
        <v>562139.02</v>
      </c>
      <c r="G10" s="290">
        <v>6</v>
      </c>
      <c r="H10" s="289">
        <v>1529051.21</v>
      </c>
      <c r="I10" s="290">
        <v>22</v>
      </c>
      <c r="J10" s="293">
        <v>0</v>
      </c>
      <c r="K10" s="290">
        <v>0</v>
      </c>
      <c r="L10" s="289">
        <v>116800</v>
      </c>
      <c r="M10" s="290">
        <v>2</v>
      </c>
      <c r="N10" s="289">
        <v>62000</v>
      </c>
      <c r="O10" s="290">
        <v>1</v>
      </c>
      <c r="P10" s="289">
        <f t="shared" si="0"/>
        <v>3938195.28</v>
      </c>
      <c r="Q10" s="290">
        <f t="shared" si="0"/>
        <v>66</v>
      </c>
      <c r="R10" s="289">
        <f t="shared" si="0"/>
        <v>624139.02</v>
      </c>
      <c r="S10" s="290">
        <f t="shared" si="0"/>
        <v>7</v>
      </c>
      <c r="T10" s="291">
        <f t="shared" si="1"/>
        <v>4562334.3</v>
      </c>
      <c r="U10" s="292">
        <f t="shared" si="1"/>
        <v>73</v>
      </c>
    </row>
    <row r="11" spans="1:30" ht="15" customHeight="1" x14ac:dyDescent="0.2">
      <c r="A11" s="1066"/>
      <c r="B11" s="1069"/>
      <c r="C11" s="288" t="s">
        <v>578</v>
      </c>
      <c r="D11" s="289"/>
      <c r="E11" s="290"/>
      <c r="F11" s="289"/>
      <c r="G11" s="290"/>
      <c r="H11" s="289"/>
      <c r="I11" s="290"/>
      <c r="J11" s="289"/>
      <c r="K11" s="290"/>
      <c r="L11" s="289"/>
      <c r="M11" s="290"/>
      <c r="N11" s="289"/>
      <c r="O11" s="290"/>
      <c r="P11" s="289">
        <f t="shared" si="0"/>
        <v>0</v>
      </c>
      <c r="Q11" s="290">
        <f t="shared" si="0"/>
        <v>0</v>
      </c>
      <c r="R11" s="289">
        <f t="shared" si="0"/>
        <v>0</v>
      </c>
      <c r="S11" s="290">
        <v>0</v>
      </c>
      <c r="T11" s="291">
        <f t="shared" si="1"/>
        <v>0</v>
      </c>
      <c r="U11" s="292">
        <f t="shared" si="1"/>
        <v>0</v>
      </c>
    </row>
    <row r="12" spans="1:30" ht="15" customHeight="1" thickBot="1" x14ac:dyDescent="0.25">
      <c r="A12" s="1070" t="s">
        <v>579</v>
      </c>
      <c r="B12" s="1071"/>
      <c r="C12" s="1072"/>
      <c r="D12" s="294">
        <f>SUM(D8:D11)</f>
        <v>7838683.4800000004</v>
      </c>
      <c r="E12" s="294">
        <f t="shared" ref="E12:U12" si="2">SUM(E8:E11)</f>
        <v>174</v>
      </c>
      <c r="F12" s="294">
        <f t="shared" si="2"/>
        <v>964505.88</v>
      </c>
      <c r="G12" s="294">
        <f t="shared" si="2"/>
        <v>18</v>
      </c>
      <c r="H12" s="294">
        <f t="shared" si="2"/>
        <v>2232192.94</v>
      </c>
      <c r="I12" s="294">
        <f t="shared" si="2"/>
        <v>33</v>
      </c>
      <c r="J12" s="294">
        <f t="shared" si="2"/>
        <v>59904</v>
      </c>
      <c r="K12" s="294">
        <f t="shared" si="2"/>
        <v>1</v>
      </c>
      <c r="L12" s="294">
        <f t="shared" si="2"/>
        <v>570929</v>
      </c>
      <c r="M12" s="294">
        <f t="shared" si="2"/>
        <v>8</v>
      </c>
      <c r="N12" s="294">
        <f t="shared" si="2"/>
        <v>62000</v>
      </c>
      <c r="O12" s="294">
        <f t="shared" si="2"/>
        <v>1</v>
      </c>
      <c r="P12" s="294">
        <f t="shared" si="2"/>
        <v>10641805.42</v>
      </c>
      <c r="Q12" s="294">
        <f t="shared" si="2"/>
        <v>215</v>
      </c>
      <c r="R12" s="294">
        <f t="shared" si="2"/>
        <v>1086409.8799999999</v>
      </c>
      <c r="S12" s="294">
        <f t="shared" si="2"/>
        <v>20</v>
      </c>
      <c r="T12" s="294">
        <f t="shared" si="2"/>
        <v>11728215.300000001</v>
      </c>
      <c r="U12" s="295">
        <f t="shared" si="2"/>
        <v>235</v>
      </c>
    </row>
    <row r="13" spans="1:30" ht="15" customHeight="1" x14ac:dyDescent="0.2">
      <c r="A13" s="1076">
        <v>2</v>
      </c>
      <c r="B13" s="1079" t="s">
        <v>473</v>
      </c>
      <c r="C13" s="296" t="s">
        <v>575</v>
      </c>
      <c r="D13" s="297">
        <v>1684592.03</v>
      </c>
      <c r="E13" s="298">
        <v>27</v>
      </c>
      <c r="F13" s="297">
        <v>0</v>
      </c>
      <c r="G13" s="298">
        <v>0</v>
      </c>
      <c r="H13" s="297">
        <v>192496.91</v>
      </c>
      <c r="I13" s="298">
        <v>3</v>
      </c>
      <c r="J13" s="297">
        <v>0</v>
      </c>
      <c r="K13" s="298">
        <v>0</v>
      </c>
      <c r="L13" s="297">
        <v>27000</v>
      </c>
      <c r="M13" s="298">
        <v>1</v>
      </c>
      <c r="N13" s="297">
        <v>0</v>
      </c>
      <c r="O13" s="298">
        <v>0</v>
      </c>
      <c r="P13" s="297">
        <f t="shared" si="0"/>
        <v>1904088.94</v>
      </c>
      <c r="Q13" s="298">
        <f t="shared" si="0"/>
        <v>31</v>
      </c>
      <c r="R13" s="297">
        <f t="shared" si="0"/>
        <v>0</v>
      </c>
      <c r="S13" s="298">
        <f t="shared" si="0"/>
        <v>0</v>
      </c>
      <c r="T13" s="299">
        <f t="shared" si="1"/>
        <v>1904088.94</v>
      </c>
      <c r="U13" s="300">
        <v>31</v>
      </c>
      <c r="V13" s="1088"/>
      <c r="W13" s="1088"/>
      <c r="X13" s="1088"/>
      <c r="Y13" s="1088"/>
      <c r="Z13" s="1088"/>
      <c r="AA13" s="1088"/>
      <c r="AB13" s="1088"/>
      <c r="AC13" s="1088"/>
      <c r="AD13" s="1088"/>
    </row>
    <row r="14" spans="1:30" ht="15" customHeight="1" x14ac:dyDescent="0.2">
      <c r="A14" s="1077"/>
      <c r="B14" s="1080"/>
      <c r="C14" s="301" t="s">
        <v>576</v>
      </c>
      <c r="D14" s="302">
        <v>704100.28</v>
      </c>
      <c r="E14" s="303">
        <v>15</v>
      </c>
      <c r="F14" s="302">
        <v>0</v>
      </c>
      <c r="G14" s="303">
        <v>0</v>
      </c>
      <c r="H14" s="302">
        <v>360274</v>
      </c>
      <c r="I14" s="303">
        <v>6</v>
      </c>
      <c r="J14" s="302">
        <v>0</v>
      </c>
      <c r="K14" s="303">
        <v>0</v>
      </c>
      <c r="L14" s="302">
        <v>134870</v>
      </c>
      <c r="M14" s="303">
        <v>3</v>
      </c>
      <c r="N14" s="302">
        <v>0</v>
      </c>
      <c r="O14" s="303">
        <v>0</v>
      </c>
      <c r="P14" s="302">
        <f t="shared" si="0"/>
        <v>1199244.28</v>
      </c>
      <c r="Q14" s="303">
        <f t="shared" si="0"/>
        <v>24</v>
      </c>
      <c r="R14" s="302">
        <f t="shared" si="0"/>
        <v>0</v>
      </c>
      <c r="S14" s="303">
        <f t="shared" si="0"/>
        <v>0</v>
      </c>
      <c r="T14" s="304">
        <f t="shared" si="1"/>
        <v>1199244.28</v>
      </c>
      <c r="U14" s="305">
        <v>24</v>
      </c>
      <c r="V14" s="306"/>
      <c r="W14" s="306"/>
      <c r="X14" s="306"/>
      <c r="Y14" s="306"/>
      <c r="Z14" s="306"/>
      <c r="AA14" s="306"/>
      <c r="AB14" s="306"/>
      <c r="AC14" s="306"/>
      <c r="AD14" s="306"/>
    </row>
    <row r="15" spans="1:30" ht="15" customHeight="1" x14ac:dyDescent="0.2">
      <c r="A15" s="1077"/>
      <c r="B15" s="1080"/>
      <c r="C15" s="301" t="s">
        <v>577</v>
      </c>
      <c r="D15" s="302">
        <v>35000</v>
      </c>
      <c r="E15" s="303">
        <v>1</v>
      </c>
      <c r="F15" s="302">
        <v>203399.91</v>
      </c>
      <c r="G15" s="303">
        <v>4</v>
      </c>
      <c r="H15" s="302">
        <v>0</v>
      </c>
      <c r="I15" s="303">
        <v>0</v>
      </c>
      <c r="J15" s="302">
        <v>179606.87</v>
      </c>
      <c r="K15" s="303">
        <v>3</v>
      </c>
      <c r="L15" s="302">
        <v>0</v>
      </c>
      <c r="M15" s="303">
        <v>0</v>
      </c>
      <c r="N15" s="302">
        <v>0</v>
      </c>
      <c r="O15" s="303">
        <v>0</v>
      </c>
      <c r="P15" s="302">
        <f t="shared" si="0"/>
        <v>35000</v>
      </c>
      <c r="Q15" s="303">
        <f t="shared" si="0"/>
        <v>1</v>
      </c>
      <c r="R15" s="302">
        <f t="shared" si="0"/>
        <v>383006.78</v>
      </c>
      <c r="S15" s="303">
        <f t="shared" si="0"/>
        <v>7</v>
      </c>
      <c r="T15" s="304">
        <f t="shared" si="1"/>
        <v>418006.78</v>
      </c>
      <c r="U15" s="305">
        <f t="shared" si="1"/>
        <v>8</v>
      </c>
      <c r="V15" s="306"/>
      <c r="W15" s="306"/>
      <c r="X15" s="306"/>
      <c r="Y15" s="306"/>
      <c r="Z15" s="306"/>
      <c r="AA15" s="306"/>
      <c r="AB15" s="306"/>
      <c r="AC15" s="306"/>
      <c r="AD15" s="306"/>
    </row>
    <row r="16" spans="1:30" ht="15" customHeight="1" x14ac:dyDescent="0.2">
      <c r="A16" s="1078"/>
      <c r="B16" s="1081"/>
      <c r="C16" s="301" t="s">
        <v>578</v>
      </c>
      <c r="D16" s="307"/>
      <c r="E16" s="303"/>
      <c r="F16" s="302"/>
      <c r="G16" s="303"/>
      <c r="H16" s="302"/>
      <c r="I16" s="303"/>
      <c r="J16" s="302"/>
      <c r="K16" s="303"/>
      <c r="L16" s="302"/>
      <c r="M16" s="303"/>
      <c r="N16" s="302"/>
      <c r="O16" s="303"/>
      <c r="P16" s="302">
        <f t="shared" si="0"/>
        <v>0</v>
      </c>
      <c r="Q16" s="303">
        <f t="shared" si="0"/>
        <v>0</v>
      </c>
      <c r="R16" s="302">
        <f t="shared" si="0"/>
        <v>0</v>
      </c>
      <c r="S16" s="303">
        <f t="shared" si="0"/>
        <v>0</v>
      </c>
      <c r="T16" s="304">
        <f t="shared" si="1"/>
        <v>0</v>
      </c>
      <c r="U16" s="305">
        <f t="shared" si="1"/>
        <v>0</v>
      </c>
      <c r="V16" s="306"/>
      <c r="W16" s="306"/>
      <c r="X16" s="306"/>
      <c r="Y16" s="306"/>
      <c r="Z16" s="306"/>
      <c r="AA16" s="306"/>
      <c r="AB16" s="306"/>
      <c r="AC16" s="306"/>
      <c r="AD16" s="306"/>
    </row>
    <row r="17" spans="1:30" ht="15" customHeight="1" thickBot="1" x14ac:dyDescent="0.25">
      <c r="A17" s="1061" t="s">
        <v>579</v>
      </c>
      <c r="B17" s="1062"/>
      <c r="C17" s="1063"/>
      <c r="D17" s="308">
        <f t="shared" ref="D17:U17" si="3">SUM(D13:D16)</f>
        <v>2423692.31</v>
      </c>
      <c r="E17" s="308">
        <f t="shared" si="3"/>
        <v>43</v>
      </c>
      <c r="F17" s="308">
        <f t="shared" si="3"/>
        <v>203399.91</v>
      </c>
      <c r="G17" s="308">
        <f t="shared" si="3"/>
        <v>4</v>
      </c>
      <c r="H17" s="308">
        <f t="shared" si="3"/>
        <v>552770.91</v>
      </c>
      <c r="I17" s="308">
        <f t="shared" si="3"/>
        <v>9</v>
      </c>
      <c r="J17" s="308">
        <f t="shared" si="3"/>
        <v>179606.87</v>
      </c>
      <c r="K17" s="308">
        <f t="shared" si="3"/>
        <v>3</v>
      </c>
      <c r="L17" s="308">
        <f t="shared" si="3"/>
        <v>161870</v>
      </c>
      <c r="M17" s="308">
        <f t="shared" si="3"/>
        <v>4</v>
      </c>
      <c r="N17" s="308">
        <f t="shared" si="3"/>
        <v>0</v>
      </c>
      <c r="O17" s="308">
        <f t="shared" si="3"/>
        <v>0</v>
      </c>
      <c r="P17" s="308">
        <f t="shared" si="3"/>
        <v>3138333.2199999997</v>
      </c>
      <c r="Q17" s="308">
        <f t="shared" si="3"/>
        <v>56</v>
      </c>
      <c r="R17" s="308">
        <f t="shared" si="3"/>
        <v>383006.78</v>
      </c>
      <c r="S17" s="308">
        <f t="shared" si="3"/>
        <v>7</v>
      </c>
      <c r="T17" s="308">
        <f t="shared" si="3"/>
        <v>3521340</v>
      </c>
      <c r="U17" s="309">
        <f t="shared" si="3"/>
        <v>63</v>
      </c>
      <c r="V17" s="306"/>
      <c r="W17" s="306"/>
      <c r="X17" s="306"/>
      <c r="Y17" s="306"/>
      <c r="Z17" s="306"/>
      <c r="AA17" s="306"/>
      <c r="AB17" s="306"/>
      <c r="AC17" s="306"/>
      <c r="AD17" s="306"/>
    </row>
    <row r="18" spans="1:30" ht="15" customHeight="1" x14ac:dyDescent="0.2">
      <c r="A18" s="1064">
        <v>3</v>
      </c>
      <c r="B18" s="1067" t="s">
        <v>474</v>
      </c>
      <c r="C18" s="283" t="s">
        <v>575</v>
      </c>
      <c r="D18" s="284">
        <v>4251258.97</v>
      </c>
      <c r="E18" s="285">
        <v>88</v>
      </c>
      <c r="F18" s="284">
        <v>0</v>
      </c>
      <c r="G18" s="285">
        <v>0</v>
      </c>
      <c r="H18" s="284">
        <v>281187.11</v>
      </c>
      <c r="I18" s="285">
        <v>4</v>
      </c>
      <c r="J18" s="284">
        <v>0</v>
      </c>
      <c r="K18" s="285">
        <v>0</v>
      </c>
      <c r="L18" s="284">
        <v>1114359.6000000001</v>
      </c>
      <c r="M18" s="285">
        <v>21</v>
      </c>
      <c r="N18" s="284">
        <v>0</v>
      </c>
      <c r="O18" s="285">
        <v>0</v>
      </c>
      <c r="P18" s="284">
        <f t="shared" si="0"/>
        <v>5646805.6799999997</v>
      </c>
      <c r="Q18" s="285">
        <f t="shared" si="0"/>
        <v>113</v>
      </c>
      <c r="R18" s="284">
        <f t="shared" si="0"/>
        <v>0</v>
      </c>
      <c r="S18" s="285">
        <f t="shared" si="0"/>
        <v>0</v>
      </c>
      <c r="T18" s="286">
        <f t="shared" si="1"/>
        <v>5646805.6799999997</v>
      </c>
      <c r="U18" s="287">
        <f t="shared" si="1"/>
        <v>113</v>
      </c>
    </row>
    <row r="19" spans="1:30" ht="15" customHeight="1" x14ac:dyDescent="0.2">
      <c r="A19" s="1065"/>
      <c r="B19" s="1068"/>
      <c r="C19" s="288" t="s">
        <v>576</v>
      </c>
      <c r="D19" s="289">
        <v>298404.65000000002</v>
      </c>
      <c r="E19" s="290">
        <v>9</v>
      </c>
      <c r="F19" s="289">
        <v>181968</v>
      </c>
      <c r="G19" s="290">
        <v>2</v>
      </c>
      <c r="H19" s="289">
        <v>521768.9</v>
      </c>
      <c r="I19" s="290">
        <v>6</v>
      </c>
      <c r="J19" s="289">
        <v>50000</v>
      </c>
      <c r="K19" s="290">
        <v>1</v>
      </c>
      <c r="L19" s="289">
        <v>109653</v>
      </c>
      <c r="M19" s="290">
        <v>2</v>
      </c>
      <c r="N19" s="289">
        <v>0</v>
      </c>
      <c r="O19" s="290">
        <v>0</v>
      </c>
      <c r="P19" s="289">
        <f t="shared" si="0"/>
        <v>929826.55</v>
      </c>
      <c r="Q19" s="290">
        <f t="shared" si="0"/>
        <v>17</v>
      </c>
      <c r="R19" s="289">
        <f t="shared" si="0"/>
        <v>231968</v>
      </c>
      <c r="S19" s="290">
        <f t="shared" si="0"/>
        <v>3</v>
      </c>
      <c r="T19" s="291">
        <f t="shared" si="1"/>
        <v>1161794.55</v>
      </c>
      <c r="U19" s="292">
        <f t="shared" si="1"/>
        <v>20</v>
      </c>
    </row>
    <row r="20" spans="1:30" ht="15" customHeight="1" x14ac:dyDescent="0.2">
      <c r="A20" s="1065"/>
      <c r="B20" s="1068"/>
      <c r="C20" s="288" t="s">
        <v>577</v>
      </c>
      <c r="D20" s="289">
        <v>518806.63</v>
      </c>
      <c r="E20" s="290">
        <v>21</v>
      </c>
      <c r="F20" s="289">
        <v>154281.4</v>
      </c>
      <c r="G20" s="290">
        <v>2</v>
      </c>
      <c r="H20" s="289">
        <v>492364.57</v>
      </c>
      <c r="I20" s="290">
        <v>7</v>
      </c>
      <c r="J20" s="289">
        <v>0</v>
      </c>
      <c r="K20" s="290">
        <v>0</v>
      </c>
      <c r="L20" s="289">
        <v>98300</v>
      </c>
      <c r="M20" s="290">
        <v>3</v>
      </c>
      <c r="N20" s="289">
        <v>0</v>
      </c>
      <c r="O20" s="290">
        <v>0</v>
      </c>
      <c r="P20" s="289">
        <f t="shared" si="0"/>
        <v>1109471.2</v>
      </c>
      <c r="Q20" s="290">
        <f t="shared" si="0"/>
        <v>31</v>
      </c>
      <c r="R20" s="289">
        <f t="shared" si="0"/>
        <v>154281.4</v>
      </c>
      <c r="S20" s="290">
        <f t="shared" si="0"/>
        <v>2</v>
      </c>
      <c r="T20" s="291">
        <f t="shared" si="1"/>
        <v>1263752.5999999999</v>
      </c>
      <c r="U20" s="292">
        <f t="shared" si="1"/>
        <v>33</v>
      </c>
    </row>
    <row r="21" spans="1:30" ht="15" customHeight="1" x14ac:dyDescent="0.2">
      <c r="A21" s="1066"/>
      <c r="B21" s="1069"/>
      <c r="C21" s="288" t="s">
        <v>578</v>
      </c>
      <c r="D21" s="289"/>
      <c r="E21" s="290"/>
      <c r="F21" s="289"/>
      <c r="G21" s="290"/>
      <c r="H21" s="289"/>
      <c r="I21" s="290"/>
      <c r="J21" s="289"/>
      <c r="K21" s="290"/>
      <c r="L21" s="289"/>
      <c r="M21" s="290"/>
      <c r="N21" s="289"/>
      <c r="O21" s="290"/>
      <c r="P21" s="289">
        <f t="shared" si="0"/>
        <v>0</v>
      </c>
      <c r="Q21" s="290">
        <f t="shared" si="0"/>
        <v>0</v>
      </c>
      <c r="R21" s="289">
        <f t="shared" si="0"/>
        <v>0</v>
      </c>
      <c r="S21" s="290">
        <f t="shared" si="0"/>
        <v>0</v>
      </c>
      <c r="T21" s="291">
        <f t="shared" si="1"/>
        <v>0</v>
      </c>
      <c r="U21" s="292">
        <f t="shared" si="1"/>
        <v>0</v>
      </c>
    </row>
    <row r="22" spans="1:30" ht="15" customHeight="1" thickBot="1" x14ac:dyDescent="0.25">
      <c r="A22" s="1070" t="s">
        <v>579</v>
      </c>
      <c r="B22" s="1071"/>
      <c r="C22" s="1072"/>
      <c r="D22" s="294">
        <f t="shared" ref="D22:U22" si="4">SUM(D18:D21)</f>
        <v>5068470.25</v>
      </c>
      <c r="E22" s="294">
        <f t="shared" si="4"/>
        <v>118</v>
      </c>
      <c r="F22" s="294">
        <f t="shared" si="4"/>
        <v>336249.4</v>
      </c>
      <c r="G22" s="294">
        <f t="shared" si="4"/>
        <v>4</v>
      </c>
      <c r="H22" s="294">
        <f t="shared" si="4"/>
        <v>1295320.58</v>
      </c>
      <c r="I22" s="294">
        <f t="shared" si="4"/>
        <v>17</v>
      </c>
      <c r="J22" s="294">
        <f t="shared" si="4"/>
        <v>50000</v>
      </c>
      <c r="K22" s="294">
        <f t="shared" si="4"/>
        <v>1</v>
      </c>
      <c r="L22" s="294">
        <f t="shared" si="4"/>
        <v>1322312.6000000001</v>
      </c>
      <c r="M22" s="294">
        <f t="shared" si="4"/>
        <v>26</v>
      </c>
      <c r="N22" s="294">
        <f t="shared" si="4"/>
        <v>0</v>
      </c>
      <c r="O22" s="294">
        <f t="shared" si="4"/>
        <v>0</v>
      </c>
      <c r="P22" s="294">
        <f t="shared" si="4"/>
        <v>7686103.4299999997</v>
      </c>
      <c r="Q22" s="294">
        <f t="shared" si="4"/>
        <v>161</v>
      </c>
      <c r="R22" s="294">
        <f t="shared" si="4"/>
        <v>386249.4</v>
      </c>
      <c r="S22" s="294">
        <f t="shared" si="4"/>
        <v>5</v>
      </c>
      <c r="T22" s="294">
        <f t="shared" si="4"/>
        <v>8072352.8299999991</v>
      </c>
      <c r="U22" s="295">
        <f t="shared" si="4"/>
        <v>166</v>
      </c>
    </row>
    <row r="23" spans="1:30" ht="15" customHeight="1" x14ac:dyDescent="0.2">
      <c r="A23" s="1076">
        <v>4</v>
      </c>
      <c r="B23" s="1079" t="s">
        <v>475</v>
      </c>
      <c r="C23" s="296" t="s">
        <v>575</v>
      </c>
      <c r="D23" s="297">
        <v>4361379.26</v>
      </c>
      <c r="E23" s="298">
        <v>121</v>
      </c>
      <c r="F23" s="297">
        <v>1024046.42</v>
      </c>
      <c r="G23" s="298">
        <v>27</v>
      </c>
      <c r="H23" s="297">
        <v>191873.05</v>
      </c>
      <c r="I23" s="298">
        <v>5</v>
      </c>
      <c r="J23" s="297">
        <v>93253.17</v>
      </c>
      <c r="K23" s="298">
        <v>1</v>
      </c>
      <c r="L23" s="297">
        <v>515085.16</v>
      </c>
      <c r="M23" s="298">
        <v>12</v>
      </c>
      <c r="N23" s="297">
        <v>100000</v>
      </c>
      <c r="O23" s="298">
        <v>1</v>
      </c>
      <c r="P23" s="297">
        <f t="shared" si="0"/>
        <v>5068337.47</v>
      </c>
      <c r="Q23" s="298">
        <f t="shared" si="0"/>
        <v>138</v>
      </c>
      <c r="R23" s="297">
        <f t="shared" si="0"/>
        <v>1217299.5900000001</v>
      </c>
      <c r="S23" s="298">
        <f t="shared" si="0"/>
        <v>29</v>
      </c>
      <c r="T23" s="299">
        <f t="shared" si="1"/>
        <v>6285637.0599999996</v>
      </c>
      <c r="U23" s="300">
        <f t="shared" si="1"/>
        <v>167</v>
      </c>
    </row>
    <row r="24" spans="1:30" ht="15" customHeight="1" x14ac:dyDescent="0.2">
      <c r="A24" s="1077"/>
      <c r="B24" s="1080"/>
      <c r="C24" s="301" t="s">
        <v>576</v>
      </c>
      <c r="D24" s="302">
        <v>1363658.48</v>
      </c>
      <c r="E24" s="303">
        <v>62</v>
      </c>
      <c r="F24" s="302">
        <v>665847.67000000004</v>
      </c>
      <c r="G24" s="303">
        <v>45</v>
      </c>
      <c r="H24" s="302">
        <v>2908944.5</v>
      </c>
      <c r="I24" s="303">
        <v>36</v>
      </c>
      <c r="J24" s="302">
        <v>308728.78000000003</v>
      </c>
      <c r="K24" s="303">
        <v>3</v>
      </c>
      <c r="L24" s="302">
        <v>350237</v>
      </c>
      <c r="M24" s="303">
        <v>8</v>
      </c>
      <c r="N24" s="302">
        <v>0</v>
      </c>
      <c r="O24" s="303">
        <v>0</v>
      </c>
      <c r="P24" s="302">
        <f t="shared" si="0"/>
        <v>4622839.9800000004</v>
      </c>
      <c r="Q24" s="303">
        <f t="shared" si="0"/>
        <v>106</v>
      </c>
      <c r="R24" s="302">
        <f t="shared" si="0"/>
        <v>974576.45000000007</v>
      </c>
      <c r="S24" s="303">
        <f t="shared" si="0"/>
        <v>48</v>
      </c>
      <c r="T24" s="304">
        <f t="shared" si="1"/>
        <v>5597416.4300000006</v>
      </c>
      <c r="U24" s="305">
        <f t="shared" si="1"/>
        <v>154</v>
      </c>
    </row>
    <row r="25" spans="1:30" ht="15" customHeight="1" x14ac:dyDescent="0.2">
      <c r="A25" s="1077"/>
      <c r="B25" s="1080"/>
      <c r="C25" s="301" t="s">
        <v>577</v>
      </c>
      <c r="D25" s="302">
        <v>1008078.6</v>
      </c>
      <c r="E25" s="303">
        <v>50</v>
      </c>
      <c r="F25" s="302">
        <v>762889.2</v>
      </c>
      <c r="G25" s="303">
        <v>43</v>
      </c>
      <c r="H25" s="302">
        <v>3452744.25</v>
      </c>
      <c r="I25" s="303">
        <v>40</v>
      </c>
      <c r="J25" s="302">
        <v>6746.25</v>
      </c>
      <c r="K25" s="303">
        <v>2</v>
      </c>
      <c r="L25" s="302">
        <v>342793.73</v>
      </c>
      <c r="M25" s="303">
        <v>9</v>
      </c>
      <c r="N25" s="302">
        <v>0</v>
      </c>
      <c r="O25" s="303">
        <v>0</v>
      </c>
      <c r="P25" s="302">
        <f t="shared" si="0"/>
        <v>4803616.58</v>
      </c>
      <c r="Q25" s="303">
        <f t="shared" si="0"/>
        <v>99</v>
      </c>
      <c r="R25" s="302">
        <f t="shared" si="0"/>
        <v>769635.45</v>
      </c>
      <c r="S25" s="303">
        <f t="shared" si="0"/>
        <v>45</v>
      </c>
      <c r="T25" s="304">
        <f t="shared" si="1"/>
        <v>5573252.0300000003</v>
      </c>
      <c r="U25" s="305">
        <f t="shared" si="1"/>
        <v>144</v>
      </c>
    </row>
    <row r="26" spans="1:30" ht="15" customHeight="1" x14ac:dyDescent="0.2">
      <c r="A26" s="1078"/>
      <c r="B26" s="1081"/>
      <c r="C26" s="301" t="s">
        <v>578</v>
      </c>
      <c r="D26" s="302"/>
      <c r="E26" s="303"/>
      <c r="F26" s="302"/>
      <c r="G26" s="303"/>
      <c r="H26" s="302"/>
      <c r="I26" s="303"/>
      <c r="J26" s="302"/>
      <c r="K26" s="303"/>
      <c r="L26" s="302"/>
      <c r="M26" s="303"/>
      <c r="N26" s="302"/>
      <c r="O26" s="303"/>
      <c r="P26" s="302">
        <f t="shared" si="0"/>
        <v>0</v>
      </c>
      <c r="Q26" s="303">
        <f t="shared" si="0"/>
        <v>0</v>
      </c>
      <c r="R26" s="302">
        <f t="shared" si="0"/>
        <v>0</v>
      </c>
      <c r="S26" s="303">
        <f t="shared" si="0"/>
        <v>0</v>
      </c>
      <c r="T26" s="304">
        <f t="shared" si="1"/>
        <v>0</v>
      </c>
      <c r="U26" s="305">
        <f t="shared" si="1"/>
        <v>0</v>
      </c>
    </row>
    <row r="27" spans="1:30" ht="15" customHeight="1" thickBot="1" x14ac:dyDescent="0.25">
      <c r="A27" s="1061" t="s">
        <v>579</v>
      </c>
      <c r="B27" s="1062"/>
      <c r="C27" s="1063"/>
      <c r="D27" s="308">
        <f t="shared" ref="D27:U27" si="5">SUM(D23:D26)</f>
        <v>6733116.3399999999</v>
      </c>
      <c r="E27" s="308">
        <f t="shared" si="5"/>
        <v>233</v>
      </c>
      <c r="F27" s="308">
        <f t="shared" si="5"/>
        <v>2452783.29</v>
      </c>
      <c r="G27" s="308">
        <f t="shared" si="5"/>
        <v>115</v>
      </c>
      <c r="H27" s="308">
        <f t="shared" si="5"/>
        <v>6553561.7999999998</v>
      </c>
      <c r="I27" s="308">
        <f t="shared" si="5"/>
        <v>81</v>
      </c>
      <c r="J27" s="308">
        <f t="shared" si="5"/>
        <v>408728.2</v>
      </c>
      <c r="K27" s="308">
        <f t="shared" si="5"/>
        <v>6</v>
      </c>
      <c r="L27" s="308">
        <f t="shared" si="5"/>
        <v>1208115.8899999999</v>
      </c>
      <c r="M27" s="308">
        <f t="shared" si="5"/>
        <v>29</v>
      </c>
      <c r="N27" s="308">
        <f t="shared" si="5"/>
        <v>100000</v>
      </c>
      <c r="O27" s="308">
        <f t="shared" si="5"/>
        <v>1</v>
      </c>
      <c r="P27" s="308">
        <f t="shared" si="5"/>
        <v>14494794.029999999</v>
      </c>
      <c r="Q27" s="308">
        <f t="shared" si="5"/>
        <v>343</v>
      </c>
      <c r="R27" s="308">
        <f t="shared" si="5"/>
        <v>2961511.49</v>
      </c>
      <c r="S27" s="308">
        <f t="shared" si="5"/>
        <v>122</v>
      </c>
      <c r="T27" s="308">
        <f t="shared" si="5"/>
        <v>17456305.52</v>
      </c>
      <c r="U27" s="309">
        <f t="shared" si="5"/>
        <v>465</v>
      </c>
    </row>
    <row r="28" spans="1:30" ht="15" customHeight="1" x14ac:dyDescent="0.2">
      <c r="A28" s="1064">
        <v>5</v>
      </c>
      <c r="B28" s="1067" t="s">
        <v>476</v>
      </c>
      <c r="C28" s="283" t="s">
        <v>575</v>
      </c>
      <c r="D28" s="284">
        <v>1683483</v>
      </c>
      <c r="E28" s="285">
        <v>40</v>
      </c>
      <c r="F28" s="284">
        <v>0</v>
      </c>
      <c r="G28" s="285">
        <v>0</v>
      </c>
      <c r="H28" s="284">
        <v>149804</v>
      </c>
      <c r="I28" s="285">
        <v>2</v>
      </c>
      <c r="J28" s="284">
        <v>0</v>
      </c>
      <c r="K28" s="285">
        <v>0</v>
      </c>
      <c r="L28" s="284">
        <v>57970</v>
      </c>
      <c r="M28" s="285">
        <v>1</v>
      </c>
      <c r="N28" s="284">
        <v>0</v>
      </c>
      <c r="O28" s="285">
        <v>0</v>
      </c>
      <c r="P28" s="284">
        <f t="shared" si="0"/>
        <v>1891257</v>
      </c>
      <c r="Q28" s="285">
        <f t="shared" si="0"/>
        <v>43</v>
      </c>
      <c r="R28" s="284">
        <f t="shared" si="0"/>
        <v>0</v>
      </c>
      <c r="S28" s="285">
        <f t="shared" si="0"/>
        <v>0</v>
      </c>
      <c r="T28" s="286">
        <f t="shared" si="1"/>
        <v>1891257</v>
      </c>
      <c r="U28" s="287">
        <f t="shared" si="1"/>
        <v>43</v>
      </c>
    </row>
    <row r="29" spans="1:30" ht="15" customHeight="1" x14ac:dyDescent="0.2">
      <c r="A29" s="1065"/>
      <c r="B29" s="1068"/>
      <c r="C29" s="288" t="s">
        <v>576</v>
      </c>
      <c r="D29" s="289">
        <v>1200636</v>
      </c>
      <c r="E29" s="290">
        <v>32</v>
      </c>
      <c r="F29" s="289">
        <v>105859</v>
      </c>
      <c r="G29" s="290">
        <v>12</v>
      </c>
      <c r="H29" s="289">
        <v>199021</v>
      </c>
      <c r="I29" s="290">
        <v>2</v>
      </c>
      <c r="J29" s="289">
        <v>0</v>
      </c>
      <c r="K29" s="290">
        <v>0</v>
      </c>
      <c r="L29" s="289">
        <v>0</v>
      </c>
      <c r="M29" s="290">
        <v>0</v>
      </c>
      <c r="N29" s="289">
        <v>0</v>
      </c>
      <c r="O29" s="290">
        <v>0</v>
      </c>
      <c r="P29" s="289">
        <f t="shared" si="0"/>
        <v>1399657</v>
      </c>
      <c r="Q29" s="290">
        <f t="shared" si="0"/>
        <v>34</v>
      </c>
      <c r="R29" s="289">
        <f t="shared" si="0"/>
        <v>105859</v>
      </c>
      <c r="S29" s="290">
        <f t="shared" si="0"/>
        <v>12</v>
      </c>
      <c r="T29" s="291">
        <f t="shared" si="1"/>
        <v>1505516</v>
      </c>
      <c r="U29" s="292">
        <f t="shared" si="1"/>
        <v>46</v>
      </c>
    </row>
    <row r="30" spans="1:30" ht="15" customHeight="1" x14ac:dyDescent="0.2">
      <c r="A30" s="1065"/>
      <c r="B30" s="1068"/>
      <c r="C30" s="288" t="s">
        <v>577</v>
      </c>
      <c r="D30" s="289">
        <v>616451</v>
      </c>
      <c r="E30" s="290">
        <v>22</v>
      </c>
      <c r="F30" s="289">
        <v>197304</v>
      </c>
      <c r="G30" s="290">
        <v>3</v>
      </c>
      <c r="H30" s="289">
        <v>604734</v>
      </c>
      <c r="I30" s="290">
        <v>8</v>
      </c>
      <c r="J30" s="289">
        <v>0</v>
      </c>
      <c r="K30" s="290">
        <v>0</v>
      </c>
      <c r="L30" s="289">
        <v>98937</v>
      </c>
      <c r="M30" s="290">
        <v>2</v>
      </c>
      <c r="N30" s="289">
        <v>0</v>
      </c>
      <c r="O30" s="290">
        <v>0</v>
      </c>
      <c r="P30" s="289">
        <f t="shared" si="0"/>
        <v>1320122</v>
      </c>
      <c r="Q30" s="290">
        <f t="shared" si="0"/>
        <v>32</v>
      </c>
      <c r="R30" s="289">
        <f t="shared" si="0"/>
        <v>197304</v>
      </c>
      <c r="S30" s="290">
        <f t="shared" si="0"/>
        <v>3</v>
      </c>
      <c r="T30" s="291">
        <f t="shared" si="1"/>
        <v>1517426</v>
      </c>
      <c r="U30" s="292">
        <f t="shared" si="1"/>
        <v>35</v>
      </c>
    </row>
    <row r="31" spans="1:30" ht="15" customHeight="1" x14ac:dyDescent="0.2">
      <c r="A31" s="1066"/>
      <c r="B31" s="1069"/>
      <c r="C31" s="288" t="s">
        <v>578</v>
      </c>
      <c r="D31" s="289"/>
      <c r="E31" s="290"/>
      <c r="F31" s="289"/>
      <c r="G31" s="290"/>
      <c r="H31" s="289"/>
      <c r="I31" s="290"/>
      <c r="J31" s="289"/>
      <c r="K31" s="290"/>
      <c r="L31" s="289"/>
      <c r="M31" s="290"/>
      <c r="N31" s="289"/>
      <c r="O31" s="290"/>
      <c r="P31" s="289">
        <f t="shared" si="0"/>
        <v>0</v>
      </c>
      <c r="Q31" s="290">
        <f t="shared" si="0"/>
        <v>0</v>
      </c>
      <c r="R31" s="289">
        <f t="shared" si="0"/>
        <v>0</v>
      </c>
      <c r="S31" s="290">
        <f t="shared" si="0"/>
        <v>0</v>
      </c>
      <c r="T31" s="291">
        <f t="shared" si="1"/>
        <v>0</v>
      </c>
      <c r="U31" s="292">
        <f t="shared" si="1"/>
        <v>0</v>
      </c>
    </row>
    <row r="32" spans="1:30" ht="15" customHeight="1" thickBot="1" x14ac:dyDescent="0.25">
      <c r="A32" s="1070" t="s">
        <v>579</v>
      </c>
      <c r="B32" s="1071"/>
      <c r="C32" s="1072"/>
      <c r="D32" s="294">
        <f t="shared" ref="D32:U32" si="6">SUM(D28:D31)</f>
        <v>3500570</v>
      </c>
      <c r="E32" s="294">
        <f t="shared" si="6"/>
        <v>94</v>
      </c>
      <c r="F32" s="294">
        <f t="shared" si="6"/>
        <v>303163</v>
      </c>
      <c r="G32" s="294">
        <f t="shared" si="6"/>
        <v>15</v>
      </c>
      <c r="H32" s="294">
        <f t="shared" si="6"/>
        <v>953559</v>
      </c>
      <c r="I32" s="294">
        <f t="shared" si="6"/>
        <v>12</v>
      </c>
      <c r="J32" s="294">
        <f t="shared" si="6"/>
        <v>0</v>
      </c>
      <c r="K32" s="294">
        <f t="shared" si="6"/>
        <v>0</v>
      </c>
      <c r="L32" s="294">
        <f t="shared" si="6"/>
        <v>156907</v>
      </c>
      <c r="M32" s="294">
        <f t="shared" si="6"/>
        <v>3</v>
      </c>
      <c r="N32" s="294">
        <f t="shared" si="6"/>
        <v>0</v>
      </c>
      <c r="O32" s="294">
        <f t="shared" si="6"/>
        <v>0</v>
      </c>
      <c r="P32" s="294">
        <f t="shared" si="6"/>
        <v>4611036</v>
      </c>
      <c r="Q32" s="294">
        <f t="shared" si="6"/>
        <v>109</v>
      </c>
      <c r="R32" s="294">
        <f t="shared" si="6"/>
        <v>303163</v>
      </c>
      <c r="S32" s="294">
        <f t="shared" si="6"/>
        <v>15</v>
      </c>
      <c r="T32" s="294">
        <f t="shared" si="6"/>
        <v>4914199</v>
      </c>
      <c r="U32" s="295">
        <f t="shared" si="6"/>
        <v>124</v>
      </c>
    </row>
    <row r="33" spans="1:21" ht="15" customHeight="1" x14ac:dyDescent="0.2">
      <c r="A33" s="1076">
        <v>6</v>
      </c>
      <c r="B33" s="1079" t="s">
        <v>477</v>
      </c>
      <c r="C33" s="296" t="s">
        <v>575</v>
      </c>
      <c r="D33" s="297">
        <v>3992142</v>
      </c>
      <c r="E33" s="298">
        <v>79</v>
      </c>
      <c r="F33" s="297">
        <v>136174.79999999999</v>
      </c>
      <c r="G33" s="298">
        <v>2</v>
      </c>
      <c r="H33" s="297">
        <v>575461</v>
      </c>
      <c r="I33" s="298">
        <v>6</v>
      </c>
      <c r="J33" s="297">
        <v>0</v>
      </c>
      <c r="K33" s="298">
        <v>0</v>
      </c>
      <c r="L33" s="297">
        <v>379976</v>
      </c>
      <c r="M33" s="298">
        <v>10</v>
      </c>
      <c r="N33" s="297">
        <v>166407.4</v>
      </c>
      <c r="O33" s="298">
        <v>3</v>
      </c>
      <c r="P33" s="297">
        <f t="shared" si="0"/>
        <v>4947579</v>
      </c>
      <c r="Q33" s="298">
        <f t="shared" si="0"/>
        <v>95</v>
      </c>
      <c r="R33" s="297">
        <f t="shared" si="0"/>
        <v>302582.19999999995</v>
      </c>
      <c r="S33" s="298">
        <f t="shared" si="0"/>
        <v>5</v>
      </c>
      <c r="T33" s="299">
        <f t="shared" si="1"/>
        <v>5250161.2</v>
      </c>
      <c r="U33" s="300">
        <f t="shared" si="1"/>
        <v>100</v>
      </c>
    </row>
    <row r="34" spans="1:21" ht="15" customHeight="1" x14ac:dyDescent="0.2">
      <c r="A34" s="1077"/>
      <c r="B34" s="1080"/>
      <c r="C34" s="301" t="s">
        <v>576</v>
      </c>
      <c r="D34" s="302">
        <v>834412</v>
      </c>
      <c r="E34" s="303">
        <v>21</v>
      </c>
      <c r="F34" s="302">
        <v>275099</v>
      </c>
      <c r="G34" s="303">
        <v>6</v>
      </c>
      <c r="H34" s="302">
        <v>2355880</v>
      </c>
      <c r="I34" s="303">
        <v>26</v>
      </c>
      <c r="J34" s="302">
        <v>101852</v>
      </c>
      <c r="K34" s="303">
        <v>1</v>
      </c>
      <c r="L34" s="302">
        <v>521728</v>
      </c>
      <c r="M34" s="303">
        <v>11</v>
      </c>
      <c r="N34" s="302">
        <v>99809</v>
      </c>
      <c r="O34" s="303">
        <v>1</v>
      </c>
      <c r="P34" s="302">
        <f t="shared" si="0"/>
        <v>3712020</v>
      </c>
      <c r="Q34" s="303">
        <f t="shared" si="0"/>
        <v>58</v>
      </c>
      <c r="R34" s="302">
        <f t="shared" si="0"/>
        <v>476760</v>
      </c>
      <c r="S34" s="303">
        <f t="shared" si="0"/>
        <v>8</v>
      </c>
      <c r="T34" s="304">
        <f t="shared" si="1"/>
        <v>4188780</v>
      </c>
      <c r="U34" s="305">
        <f t="shared" si="1"/>
        <v>66</v>
      </c>
    </row>
    <row r="35" spans="1:21" ht="15" customHeight="1" x14ac:dyDescent="0.2">
      <c r="A35" s="1077"/>
      <c r="B35" s="1080"/>
      <c r="C35" s="301" t="s">
        <v>577</v>
      </c>
      <c r="D35" s="302">
        <v>1018930.35</v>
      </c>
      <c r="E35" s="303">
        <v>23</v>
      </c>
      <c r="F35" s="302">
        <v>144605.07</v>
      </c>
      <c r="G35" s="303">
        <v>1</v>
      </c>
      <c r="H35" s="302">
        <v>2586397.67</v>
      </c>
      <c r="I35" s="303">
        <v>27</v>
      </c>
      <c r="J35" s="302">
        <v>0</v>
      </c>
      <c r="K35" s="303">
        <v>0</v>
      </c>
      <c r="L35" s="302">
        <v>54765</v>
      </c>
      <c r="M35" s="303">
        <v>1</v>
      </c>
      <c r="N35" s="302">
        <v>0</v>
      </c>
      <c r="O35" s="303">
        <v>0</v>
      </c>
      <c r="P35" s="302">
        <f t="shared" si="0"/>
        <v>3660093.02</v>
      </c>
      <c r="Q35" s="303">
        <f t="shared" si="0"/>
        <v>51</v>
      </c>
      <c r="R35" s="302">
        <f t="shared" si="0"/>
        <v>144605.07</v>
      </c>
      <c r="S35" s="303">
        <f t="shared" si="0"/>
        <v>1</v>
      </c>
      <c r="T35" s="304">
        <f t="shared" si="1"/>
        <v>3804698.09</v>
      </c>
      <c r="U35" s="305">
        <f t="shared" si="1"/>
        <v>52</v>
      </c>
    </row>
    <row r="36" spans="1:21" ht="15" customHeight="1" x14ac:dyDescent="0.2">
      <c r="A36" s="1078"/>
      <c r="B36" s="1081"/>
      <c r="C36" s="301" t="s">
        <v>578</v>
      </c>
      <c r="D36" s="302">
        <v>0</v>
      </c>
      <c r="E36" s="303">
        <v>0</v>
      </c>
      <c r="F36" s="302">
        <v>0</v>
      </c>
      <c r="G36" s="303">
        <v>0</v>
      </c>
      <c r="H36" s="302">
        <v>217246.19</v>
      </c>
      <c r="I36" s="303">
        <v>2</v>
      </c>
      <c r="J36" s="302">
        <v>0</v>
      </c>
      <c r="K36" s="303">
        <v>0</v>
      </c>
      <c r="L36" s="302">
        <v>59500</v>
      </c>
      <c r="M36" s="303">
        <v>1</v>
      </c>
      <c r="N36" s="302">
        <v>0</v>
      </c>
      <c r="O36" s="303">
        <v>0</v>
      </c>
      <c r="P36" s="302">
        <f t="shared" si="0"/>
        <v>276746.19</v>
      </c>
      <c r="Q36" s="303">
        <f t="shared" si="0"/>
        <v>3</v>
      </c>
      <c r="R36" s="302">
        <f t="shared" si="0"/>
        <v>0</v>
      </c>
      <c r="S36" s="303">
        <f t="shared" si="0"/>
        <v>0</v>
      </c>
      <c r="T36" s="304">
        <f t="shared" si="1"/>
        <v>276746.19</v>
      </c>
      <c r="U36" s="305">
        <f t="shared" si="1"/>
        <v>3</v>
      </c>
    </row>
    <row r="37" spans="1:21" ht="15" customHeight="1" thickBot="1" x14ac:dyDescent="0.25">
      <c r="A37" s="1061" t="s">
        <v>579</v>
      </c>
      <c r="B37" s="1062"/>
      <c r="C37" s="1063"/>
      <c r="D37" s="308">
        <f t="shared" ref="D37:U37" si="7">SUM(D33:D36)</f>
        <v>5845484.3499999996</v>
      </c>
      <c r="E37" s="308">
        <f t="shared" si="7"/>
        <v>123</v>
      </c>
      <c r="F37" s="308">
        <f t="shared" si="7"/>
        <v>555878.87</v>
      </c>
      <c r="G37" s="308">
        <f t="shared" si="7"/>
        <v>9</v>
      </c>
      <c r="H37" s="308">
        <f t="shared" si="7"/>
        <v>5734984.8600000003</v>
      </c>
      <c r="I37" s="308">
        <f t="shared" si="7"/>
        <v>61</v>
      </c>
      <c r="J37" s="308">
        <f t="shared" si="7"/>
        <v>101852</v>
      </c>
      <c r="K37" s="308">
        <f t="shared" si="7"/>
        <v>1</v>
      </c>
      <c r="L37" s="308">
        <f t="shared" si="7"/>
        <v>1015969</v>
      </c>
      <c r="M37" s="308">
        <f t="shared" si="7"/>
        <v>23</v>
      </c>
      <c r="N37" s="308">
        <f t="shared" si="7"/>
        <v>266216.40000000002</v>
      </c>
      <c r="O37" s="308">
        <f t="shared" si="7"/>
        <v>4</v>
      </c>
      <c r="P37" s="308">
        <f t="shared" si="7"/>
        <v>12596438.209999999</v>
      </c>
      <c r="Q37" s="308">
        <f t="shared" si="7"/>
        <v>207</v>
      </c>
      <c r="R37" s="308">
        <f t="shared" si="7"/>
        <v>923947.27</v>
      </c>
      <c r="S37" s="308">
        <f t="shared" si="7"/>
        <v>14</v>
      </c>
      <c r="T37" s="308">
        <f t="shared" si="7"/>
        <v>13520385.479999999</v>
      </c>
      <c r="U37" s="309">
        <f t="shared" si="7"/>
        <v>221</v>
      </c>
    </row>
    <row r="38" spans="1:21" ht="15" customHeight="1" x14ac:dyDescent="0.2">
      <c r="A38" s="1064">
        <v>7</v>
      </c>
      <c r="B38" s="1067" t="s">
        <v>478</v>
      </c>
      <c r="C38" s="283" t="s">
        <v>575</v>
      </c>
      <c r="D38" s="284">
        <v>3285546</v>
      </c>
      <c r="E38" s="285">
        <v>83</v>
      </c>
      <c r="F38" s="284">
        <v>497361</v>
      </c>
      <c r="G38" s="285">
        <v>22</v>
      </c>
      <c r="H38" s="284">
        <v>416592</v>
      </c>
      <c r="I38" s="285">
        <v>5</v>
      </c>
      <c r="J38" s="284">
        <v>0</v>
      </c>
      <c r="K38" s="285">
        <v>0</v>
      </c>
      <c r="L38" s="284">
        <v>479328</v>
      </c>
      <c r="M38" s="285">
        <v>9</v>
      </c>
      <c r="N38" s="284">
        <v>0</v>
      </c>
      <c r="O38" s="285">
        <v>0</v>
      </c>
      <c r="P38" s="284">
        <f t="shared" si="0"/>
        <v>4181466</v>
      </c>
      <c r="Q38" s="285">
        <f t="shared" si="0"/>
        <v>97</v>
      </c>
      <c r="R38" s="284">
        <f t="shared" si="0"/>
        <v>497361</v>
      </c>
      <c r="S38" s="285">
        <f t="shared" si="0"/>
        <v>22</v>
      </c>
      <c r="T38" s="286">
        <f t="shared" si="1"/>
        <v>4678827</v>
      </c>
      <c r="U38" s="287">
        <f t="shared" si="1"/>
        <v>119</v>
      </c>
    </row>
    <row r="39" spans="1:21" ht="15" customHeight="1" x14ac:dyDescent="0.2">
      <c r="A39" s="1065"/>
      <c r="B39" s="1068"/>
      <c r="C39" s="288" t="s">
        <v>576</v>
      </c>
      <c r="D39" s="289">
        <v>1370266</v>
      </c>
      <c r="E39" s="290">
        <v>53</v>
      </c>
      <c r="F39" s="289">
        <v>933301</v>
      </c>
      <c r="G39" s="290">
        <v>33</v>
      </c>
      <c r="H39" s="289">
        <v>1247284</v>
      </c>
      <c r="I39" s="290">
        <v>16</v>
      </c>
      <c r="J39" s="289">
        <v>0</v>
      </c>
      <c r="K39" s="290">
        <v>0</v>
      </c>
      <c r="L39" s="289">
        <v>426627</v>
      </c>
      <c r="M39" s="290">
        <v>10</v>
      </c>
      <c r="N39" s="289">
        <v>229893</v>
      </c>
      <c r="O39" s="290">
        <v>5</v>
      </c>
      <c r="P39" s="289">
        <f t="shared" si="0"/>
        <v>3044177</v>
      </c>
      <c r="Q39" s="290">
        <f t="shared" si="0"/>
        <v>79</v>
      </c>
      <c r="R39" s="289">
        <f t="shared" si="0"/>
        <v>1163194</v>
      </c>
      <c r="S39" s="290">
        <f t="shared" si="0"/>
        <v>38</v>
      </c>
      <c r="T39" s="291">
        <f t="shared" si="1"/>
        <v>4207371</v>
      </c>
      <c r="U39" s="292">
        <f t="shared" si="1"/>
        <v>117</v>
      </c>
    </row>
    <row r="40" spans="1:21" ht="15" customHeight="1" x14ac:dyDescent="0.2">
      <c r="A40" s="1065"/>
      <c r="B40" s="1068"/>
      <c r="C40" s="288" t="s">
        <v>577</v>
      </c>
      <c r="D40" s="289">
        <v>1826307</v>
      </c>
      <c r="E40" s="290">
        <v>49</v>
      </c>
      <c r="F40" s="289">
        <v>546032</v>
      </c>
      <c r="G40" s="290">
        <v>26</v>
      </c>
      <c r="H40" s="289">
        <v>928014</v>
      </c>
      <c r="I40" s="290">
        <v>15</v>
      </c>
      <c r="J40" s="289">
        <v>64514</v>
      </c>
      <c r="K40" s="290">
        <v>1</v>
      </c>
      <c r="L40" s="289">
        <v>224190</v>
      </c>
      <c r="M40" s="290">
        <v>6</v>
      </c>
      <c r="N40" s="289">
        <v>0</v>
      </c>
      <c r="O40" s="290">
        <v>0</v>
      </c>
      <c r="P40" s="289">
        <f t="shared" si="0"/>
        <v>2978511</v>
      </c>
      <c r="Q40" s="290">
        <f t="shared" si="0"/>
        <v>70</v>
      </c>
      <c r="R40" s="289">
        <f t="shared" si="0"/>
        <v>610546</v>
      </c>
      <c r="S40" s="290">
        <f t="shared" si="0"/>
        <v>27</v>
      </c>
      <c r="T40" s="291">
        <f t="shared" si="1"/>
        <v>3589057</v>
      </c>
      <c r="U40" s="292">
        <f t="shared" si="1"/>
        <v>97</v>
      </c>
    </row>
    <row r="41" spans="1:21" ht="15" customHeight="1" x14ac:dyDescent="0.2">
      <c r="A41" s="1066"/>
      <c r="B41" s="1069"/>
      <c r="C41" s="288" t="s">
        <v>578</v>
      </c>
      <c r="D41" s="289"/>
      <c r="E41" s="290"/>
      <c r="F41" s="289"/>
      <c r="G41" s="290"/>
      <c r="H41" s="289"/>
      <c r="I41" s="290"/>
      <c r="J41" s="289"/>
      <c r="K41" s="290"/>
      <c r="L41" s="289"/>
      <c r="M41" s="290"/>
      <c r="N41" s="289"/>
      <c r="O41" s="290"/>
      <c r="P41" s="289">
        <f t="shared" si="0"/>
        <v>0</v>
      </c>
      <c r="Q41" s="290">
        <f t="shared" si="0"/>
        <v>0</v>
      </c>
      <c r="R41" s="289">
        <f t="shared" si="0"/>
        <v>0</v>
      </c>
      <c r="S41" s="290">
        <f t="shared" si="0"/>
        <v>0</v>
      </c>
      <c r="T41" s="291">
        <f t="shared" si="1"/>
        <v>0</v>
      </c>
      <c r="U41" s="292">
        <f t="shared" si="1"/>
        <v>0</v>
      </c>
    </row>
    <row r="42" spans="1:21" ht="15" customHeight="1" thickBot="1" x14ac:dyDescent="0.25">
      <c r="A42" s="1070" t="s">
        <v>579</v>
      </c>
      <c r="B42" s="1071"/>
      <c r="C42" s="1072"/>
      <c r="D42" s="294">
        <f t="shared" ref="D42:U42" si="8">SUM(D38:D41)</f>
        <v>6482119</v>
      </c>
      <c r="E42" s="294">
        <f t="shared" si="8"/>
        <v>185</v>
      </c>
      <c r="F42" s="294">
        <f t="shared" si="8"/>
        <v>1976694</v>
      </c>
      <c r="G42" s="294">
        <f t="shared" si="8"/>
        <v>81</v>
      </c>
      <c r="H42" s="294">
        <f t="shared" si="8"/>
        <v>2591890</v>
      </c>
      <c r="I42" s="294">
        <f t="shared" si="8"/>
        <v>36</v>
      </c>
      <c r="J42" s="294">
        <f t="shared" si="8"/>
        <v>64514</v>
      </c>
      <c r="K42" s="294">
        <f t="shared" si="8"/>
        <v>1</v>
      </c>
      <c r="L42" s="294">
        <f t="shared" si="8"/>
        <v>1130145</v>
      </c>
      <c r="M42" s="294">
        <f t="shared" si="8"/>
        <v>25</v>
      </c>
      <c r="N42" s="294">
        <f t="shared" si="8"/>
        <v>229893</v>
      </c>
      <c r="O42" s="294">
        <f t="shared" si="8"/>
        <v>5</v>
      </c>
      <c r="P42" s="294">
        <f t="shared" si="8"/>
        <v>10204154</v>
      </c>
      <c r="Q42" s="294">
        <f t="shared" si="8"/>
        <v>246</v>
      </c>
      <c r="R42" s="294">
        <f t="shared" si="8"/>
        <v>2271101</v>
      </c>
      <c r="S42" s="294">
        <f t="shared" si="8"/>
        <v>87</v>
      </c>
      <c r="T42" s="294">
        <f t="shared" si="8"/>
        <v>12475255</v>
      </c>
      <c r="U42" s="295">
        <f t="shared" si="8"/>
        <v>333</v>
      </c>
    </row>
    <row r="43" spans="1:21" ht="15" customHeight="1" x14ac:dyDescent="0.2">
      <c r="A43" s="1076">
        <v>8</v>
      </c>
      <c r="B43" s="1079" t="s">
        <v>479</v>
      </c>
      <c r="C43" s="296" t="s">
        <v>575</v>
      </c>
      <c r="D43" s="297">
        <v>3937786.28</v>
      </c>
      <c r="E43" s="298">
        <v>63</v>
      </c>
      <c r="F43" s="297">
        <v>764695.83</v>
      </c>
      <c r="G43" s="298">
        <v>12</v>
      </c>
      <c r="H43" s="297">
        <v>577253.61</v>
      </c>
      <c r="I43" s="298">
        <v>8</v>
      </c>
      <c r="J43" s="297">
        <v>0</v>
      </c>
      <c r="K43" s="298">
        <v>0</v>
      </c>
      <c r="L43" s="297">
        <v>793551.33</v>
      </c>
      <c r="M43" s="298">
        <v>13</v>
      </c>
      <c r="N43" s="297">
        <v>0</v>
      </c>
      <c r="O43" s="298">
        <v>0</v>
      </c>
      <c r="P43" s="297">
        <f t="shared" si="0"/>
        <v>5308591.22</v>
      </c>
      <c r="Q43" s="298">
        <f t="shared" si="0"/>
        <v>84</v>
      </c>
      <c r="R43" s="297">
        <f t="shared" si="0"/>
        <v>764695.83</v>
      </c>
      <c r="S43" s="298">
        <f t="shared" si="0"/>
        <v>12</v>
      </c>
      <c r="T43" s="299">
        <f t="shared" si="1"/>
        <v>6073287.0499999998</v>
      </c>
      <c r="U43" s="300">
        <f t="shared" si="1"/>
        <v>96</v>
      </c>
    </row>
    <row r="44" spans="1:21" ht="15" customHeight="1" x14ac:dyDescent="0.2">
      <c r="A44" s="1077"/>
      <c r="B44" s="1080"/>
      <c r="C44" s="301" t="s">
        <v>576</v>
      </c>
      <c r="D44" s="302">
        <v>287453.15000000002</v>
      </c>
      <c r="E44" s="303">
        <v>7</v>
      </c>
      <c r="F44" s="302">
        <v>154864.92000000001</v>
      </c>
      <c r="G44" s="303">
        <v>7</v>
      </c>
      <c r="H44" s="302">
        <v>796369.46</v>
      </c>
      <c r="I44" s="303">
        <v>11</v>
      </c>
      <c r="J44" s="302">
        <v>0</v>
      </c>
      <c r="K44" s="303">
        <v>0</v>
      </c>
      <c r="L44" s="302">
        <v>375548.71</v>
      </c>
      <c r="M44" s="303">
        <v>7</v>
      </c>
      <c r="N44" s="302">
        <v>330846</v>
      </c>
      <c r="O44" s="303">
        <v>5</v>
      </c>
      <c r="P44" s="302">
        <f t="shared" si="0"/>
        <v>1459371.3199999998</v>
      </c>
      <c r="Q44" s="303">
        <f t="shared" si="0"/>
        <v>25</v>
      </c>
      <c r="R44" s="302">
        <f t="shared" si="0"/>
        <v>485710.92000000004</v>
      </c>
      <c r="S44" s="303">
        <f t="shared" si="0"/>
        <v>12</v>
      </c>
      <c r="T44" s="304">
        <f t="shared" si="1"/>
        <v>1945082.2399999998</v>
      </c>
      <c r="U44" s="305">
        <f t="shared" si="1"/>
        <v>37</v>
      </c>
    </row>
    <row r="45" spans="1:21" ht="15" customHeight="1" x14ac:dyDescent="0.2">
      <c r="A45" s="1077"/>
      <c r="B45" s="1080"/>
      <c r="C45" s="301" t="s">
        <v>577</v>
      </c>
      <c r="D45" s="302">
        <v>278450.2</v>
      </c>
      <c r="E45" s="303">
        <v>6</v>
      </c>
      <c r="F45" s="302">
        <v>0</v>
      </c>
      <c r="G45" s="303">
        <v>0</v>
      </c>
      <c r="H45" s="302">
        <v>1162443.6399999999</v>
      </c>
      <c r="I45" s="303">
        <v>13</v>
      </c>
      <c r="J45" s="302">
        <v>99802</v>
      </c>
      <c r="K45" s="303">
        <v>1</v>
      </c>
      <c r="L45" s="302">
        <v>132189.68</v>
      </c>
      <c r="M45" s="303">
        <v>3</v>
      </c>
      <c r="N45" s="302">
        <v>0</v>
      </c>
      <c r="O45" s="303">
        <v>0</v>
      </c>
      <c r="P45" s="302">
        <f t="shared" si="0"/>
        <v>1573083.5199999998</v>
      </c>
      <c r="Q45" s="303">
        <f t="shared" si="0"/>
        <v>22</v>
      </c>
      <c r="R45" s="302">
        <f t="shared" si="0"/>
        <v>99802</v>
      </c>
      <c r="S45" s="303">
        <f t="shared" si="0"/>
        <v>1</v>
      </c>
      <c r="T45" s="304">
        <f t="shared" si="1"/>
        <v>1672885.5199999998</v>
      </c>
      <c r="U45" s="305">
        <f t="shared" si="1"/>
        <v>23</v>
      </c>
    </row>
    <row r="46" spans="1:21" ht="15" customHeight="1" x14ac:dyDescent="0.2">
      <c r="A46" s="1078"/>
      <c r="B46" s="1081"/>
      <c r="C46" s="301" t="s">
        <v>578</v>
      </c>
      <c r="D46" s="302"/>
      <c r="E46" s="303"/>
      <c r="F46" s="302"/>
      <c r="G46" s="303"/>
      <c r="H46" s="302"/>
      <c r="I46" s="303"/>
      <c r="J46" s="302"/>
      <c r="K46" s="303"/>
      <c r="L46" s="302"/>
      <c r="M46" s="303"/>
      <c r="N46" s="302"/>
      <c r="O46" s="303"/>
      <c r="P46" s="302">
        <f t="shared" si="0"/>
        <v>0</v>
      </c>
      <c r="Q46" s="303">
        <f t="shared" si="0"/>
        <v>0</v>
      </c>
      <c r="R46" s="302">
        <f t="shared" si="0"/>
        <v>0</v>
      </c>
      <c r="S46" s="303">
        <f t="shared" si="0"/>
        <v>0</v>
      </c>
      <c r="T46" s="304">
        <f t="shared" si="1"/>
        <v>0</v>
      </c>
      <c r="U46" s="305">
        <f t="shared" si="1"/>
        <v>0</v>
      </c>
    </row>
    <row r="47" spans="1:21" ht="15" customHeight="1" thickBot="1" x14ac:dyDescent="0.25">
      <c r="A47" s="1061" t="s">
        <v>579</v>
      </c>
      <c r="B47" s="1062"/>
      <c r="C47" s="1063"/>
      <c r="D47" s="308">
        <f t="shared" ref="D47:U47" si="9">SUM(D43:D46)</f>
        <v>4503689.63</v>
      </c>
      <c r="E47" s="308">
        <f t="shared" si="9"/>
        <v>76</v>
      </c>
      <c r="F47" s="308">
        <f t="shared" si="9"/>
        <v>919560.75</v>
      </c>
      <c r="G47" s="308">
        <f t="shared" si="9"/>
        <v>19</v>
      </c>
      <c r="H47" s="308">
        <f t="shared" si="9"/>
        <v>2536066.71</v>
      </c>
      <c r="I47" s="308">
        <f t="shared" si="9"/>
        <v>32</v>
      </c>
      <c r="J47" s="308">
        <f t="shared" si="9"/>
        <v>99802</v>
      </c>
      <c r="K47" s="308">
        <f t="shared" si="9"/>
        <v>1</v>
      </c>
      <c r="L47" s="308">
        <f t="shared" si="9"/>
        <v>1301289.72</v>
      </c>
      <c r="M47" s="308">
        <f t="shared" si="9"/>
        <v>23</v>
      </c>
      <c r="N47" s="308">
        <f t="shared" si="9"/>
        <v>330846</v>
      </c>
      <c r="O47" s="308">
        <f t="shared" si="9"/>
        <v>5</v>
      </c>
      <c r="P47" s="308">
        <f t="shared" si="9"/>
        <v>8341046.0599999987</v>
      </c>
      <c r="Q47" s="308">
        <f t="shared" si="9"/>
        <v>131</v>
      </c>
      <c r="R47" s="308">
        <f t="shared" si="9"/>
        <v>1350208.75</v>
      </c>
      <c r="S47" s="308">
        <f t="shared" si="9"/>
        <v>25</v>
      </c>
      <c r="T47" s="308">
        <f t="shared" si="9"/>
        <v>9691254.8099999987</v>
      </c>
      <c r="U47" s="309">
        <f t="shared" si="9"/>
        <v>156</v>
      </c>
    </row>
    <row r="48" spans="1:21" ht="15" customHeight="1" x14ac:dyDescent="0.2">
      <c r="A48" s="1064">
        <v>9</v>
      </c>
      <c r="B48" s="1067" t="s">
        <v>480</v>
      </c>
      <c r="C48" s="283" t="s">
        <v>575</v>
      </c>
      <c r="D48" s="284">
        <v>4885810</v>
      </c>
      <c r="E48" s="285">
        <v>84</v>
      </c>
      <c r="F48" s="284">
        <v>301724</v>
      </c>
      <c r="G48" s="285">
        <v>2</v>
      </c>
      <c r="H48" s="284">
        <v>1045978</v>
      </c>
      <c r="I48" s="285">
        <v>8</v>
      </c>
      <c r="J48" s="284">
        <v>0</v>
      </c>
      <c r="K48" s="285">
        <v>0</v>
      </c>
      <c r="L48" s="284">
        <v>1035530</v>
      </c>
      <c r="M48" s="285">
        <v>16</v>
      </c>
      <c r="N48" s="284">
        <v>0</v>
      </c>
      <c r="O48" s="285">
        <v>0</v>
      </c>
      <c r="P48" s="284">
        <f t="shared" si="0"/>
        <v>6967318</v>
      </c>
      <c r="Q48" s="285">
        <f t="shared" si="0"/>
        <v>108</v>
      </c>
      <c r="R48" s="284">
        <f t="shared" si="0"/>
        <v>301724</v>
      </c>
      <c r="S48" s="285">
        <f t="shared" si="0"/>
        <v>2</v>
      </c>
      <c r="T48" s="286">
        <f t="shared" si="1"/>
        <v>7269042</v>
      </c>
      <c r="U48" s="287">
        <f t="shared" si="1"/>
        <v>110</v>
      </c>
    </row>
    <row r="49" spans="1:21" ht="15" customHeight="1" x14ac:dyDescent="0.2">
      <c r="A49" s="1065"/>
      <c r="B49" s="1068"/>
      <c r="C49" s="288" t="s">
        <v>576</v>
      </c>
      <c r="D49" s="289">
        <v>940043</v>
      </c>
      <c r="E49" s="290">
        <v>44</v>
      </c>
      <c r="F49" s="289">
        <v>90588</v>
      </c>
      <c r="G49" s="290">
        <v>1</v>
      </c>
      <c r="H49" s="289">
        <v>1517458</v>
      </c>
      <c r="I49" s="290">
        <v>19</v>
      </c>
      <c r="J49" s="289">
        <v>0</v>
      </c>
      <c r="K49" s="290">
        <v>0</v>
      </c>
      <c r="L49" s="289">
        <v>789273</v>
      </c>
      <c r="M49" s="290">
        <v>16</v>
      </c>
      <c r="N49" s="289">
        <v>0</v>
      </c>
      <c r="O49" s="290">
        <v>0</v>
      </c>
      <c r="P49" s="289">
        <f t="shared" si="0"/>
        <v>3246774</v>
      </c>
      <c r="Q49" s="290">
        <f t="shared" si="0"/>
        <v>79</v>
      </c>
      <c r="R49" s="289">
        <f t="shared" si="0"/>
        <v>90588</v>
      </c>
      <c r="S49" s="290">
        <f t="shared" si="0"/>
        <v>1</v>
      </c>
      <c r="T49" s="291">
        <f t="shared" si="1"/>
        <v>3337362</v>
      </c>
      <c r="U49" s="292">
        <f t="shared" si="1"/>
        <v>80</v>
      </c>
    </row>
    <row r="50" spans="1:21" ht="15" customHeight="1" x14ac:dyDescent="0.2">
      <c r="A50" s="1065"/>
      <c r="B50" s="1068"/>
      <c r="C50" s="288" t="s">
        <v>577</v>
      </c>
      <c r="D50" s="289">
        <v>705684</v>
      </c>
      <c r="E50" s="290">
        <v>18</v>
      </c>
      <c r="F50" s="289">
        <v>0</v>
      </c>
      <c r="G50" s="290">
        <v>0</v>
      </c>
      <c r="H50" s="289">
        <v>2065178</v>
      </c>
      <c r="I50" s="290">
        <v>25</v>
      </c>
      <c r="J50" s="289">
        <v>0</v>
      </c>
      <c r="K50" s="290">
        <v>0</v>
      </c>
      <c r="L50" s="289">
        <v>247610</v>
      </c>
      <c r="M50" s="290">
        <v>5</v>
      </c>
      <c r="N50" s="289">
        <v>0</v>
      </c>
      <c r="O50" s="290">
        <v>0</v>
      </c>
      <c r="P50" s="289">
        <f t="shared" si="0"/>
        <v>3018472</v>
      </c>
      <c r="Q50" s="290">
        <f t="shared" si="0"/>
        <v>48</v>
      </c>
      <c r="R50" s="289">
        <f t="shared" si="0"/>
        <v>0</v>
      </c>
      <c r="S50" s="290">
        <f t="shared" si="0"/>
        <v>0</v>
      </c>
      <c r="T50" s="291">
        <f t="shared" si="1"/>
        <v>3018472</v>
      </c>
      <c r="U50" s="292">
        <f t="shared" si="1"/>
        <v>48</v>
      </c>
    </row>
    <row r="51" spans="1:21" ht="15" customHeight="1" x14ac:dyDescent="0.2">
      <c r="A51" s="1066"/>
      <c r="B51" s="1069"/>
      <c r="C51" s="288" t="s">
        <v>578</v>
      </c>
      <c r="D51" s="289"/>
      <c r="E51" s="290"/>
      <c r="F51" s="289"/>
      <c r="G51" s="290"/>
      <c r="H51" s="289"/>
      <c r="I51" s="290"/>
      <c r="J51" s="289"/>
      <c r="K51" s="290"/>
      <c r="L51" s="289"/>
      <c r="M51" s="290"/>
      <c r="N51" s="289"/>
      <c r="O51" s="290"/>
      <c r="P51" s="289">
        <f t="shared" si="0"/>
        <v>0</v>
      </c>
      <c r="Q51" s="290">
        <f t="shared" si="0"/>
        <v>0</v>
      </c>
      <c r="R51" s="289">
        <f t="shared" si="0"/>
        <v>0</v>
      </c>
      <c r="S51" s="290">
        <f t="shared" si="0"/>
        <v>0</v>
      </c>
      <c r="T51" s="291">
        <f t="shared" si="1"/>
        <v>0</v>
      </c>
      <c r="U51" s="292">
        <f t="shared" si="1"/>
        <v>0</v>
      </c>
    </row>
    <row r="52" spans="1:21" ht="15" customHeight="1" thickBot="1" x14ac:dyDescent="0.25">
      <c r="A52" s="1070" t="s">
        <v>579</v>
      </c>
      <c r="B52" s="1071"/>
      <c r="C52" s="1072"/>
      <c r="D52" s="294">
        <f t="shared" ref="D52:U52" si="10">SUM(D48:D51)</f>
        <v>6531537</v>
      </c>
      <c r="E52" s="294">
        <f t="shared" si="10"/>
        <v>146</v>
      </c>
      <c r="F52" s="294">
        <f t="shared" si="10"/>
        <v>392312</v>
      </c>
      <c r="G52" s="294">
        <f t="shared" si="10"/>
        <v>3</v>
      </c>
      <c r="H52" s="294">
        <f t="shared" si="10"/>
        <v>4628614</v>
      </c>
      <c r="I52" s="294">
        <f t="shared" si="10"/>
        <v>52</v>
      </c>
      <c r="J52" s="294">
        <f t="shared" si="10"/>
        <v>0</v>
      </c>
      <c r="K52" s="294">
        <f t="shared" si="10"/>
        <v>0</v>
      </c>
      <c r="L52" s="294">
        <f t="shared" si="10"/>
        <v>2072413</v>
      </c>
      <c r="M52" s="294">
        <f t="shared" si="10"/>
        <v>37</v>
      </c>
      <c r="N52" s="294">
        <f t="shared" si="10"/>
        <v>0</v>
      </c>
      <c r="O52" s="294">
        <f t="shared" si="10"/>
        <v>0</v>
      </c>
      <c r="P52" s="294">
        <f t="shared" si="10"/>
        <v>13232564</v>
      </c>
      <c r="Q52" s="294">
        <f t="shared" si="10"/>
        <v>235</v>
      </c>
      <c r="R52" s="294">
        <f t="shared" si="10"/>
        <v>392312</v>
      </c>
      <c r="S52" s="294">
        <f t="shared" si="10"/>
        <v>3</v>
      </c>
      <c r="T52" s="294">
        <f t="shared" si="10"/>
        <v>13624876</v>
      </c>
      <c r="U52" s="295">
        <f t="shared" si="10"/>
        <v>238</v>
      </c>
    </row>
    <row r="53" spans="1:21" ht="15" customHeight="1" x14ac:dyDescent="0.2">
      <c r="A53" s="1082">
        <v>10</v>
      </c>
      <c r="B53" s="1085" t="s">
        <v>481</v>
      </c>
      <c r="C53" s="296" t="s">
        <v>575</v>
      </c>
      <c r="D53" s="310">
        <v>2559545.42</v>
      </c>
      <c r="E53" s="311">
        <v>75</v>
      </c>
      <c r="F53" s="310">
        <v>198865</v>
      </c>
      <c r="G53" s="311">
        <v>2</v>
      </c>
      <c r="H53" s="310">
        <v>94900</v>
      </c>
      <c r="I53" s="311">
        <v>2</v>
      </c>
      <c r="J53" s="310">
        <v>0</v>
      </c>
      <c r="K53" s="311">
        <v>0</v>
      </c>
      <c r="L53" s="310">
        <v>357542.36</v>
      </c>
      <c r="M53" s="311">
        <v>6</v>
      </c>
      <c r="N53" s="310">
        <v>0</v>
      </c>
      <c r="O53" s="311">
        <v>0</v>
      </c>
      <c r="P53" s="310">
        <f t="shared" si="0"/>
        <v>3011987.78</v>
      </c>
      <c r="Q53" s="311">
        <f t="shared" si="0"/>
        <v>83</v>
      </c>
      <c r="R53" s="310">
        <f t="shared" si="0"/>
        <v>198865</v>
      </c>
      <c r="S53" s="311">
        <f t="shared" si="0"/>
        <v>2</v>
      </c>
      <c r="T53" s="312">
        <f t="shared" si="1"/>
        <v>3210852.78</v>
      </c>
      <c r="U53" s="313">
        <f t="shared" si="1"/>
        <v>85</v>
      </c>
    </row>
    <row r="54" spans="1:21" ht="15" customHeight="1" x14ac:dyDescent="0.2">
      <c r="A54" s="1083"/>
      <c r="B54" s="1086"/>
      <c r="C54" s="301" t="s">
        <v>576</v>
      </c>
      <c r="D54" s="307">
        <v>1148320.1100000001</v>
      </c>
      <c r="E54" s="314">
        <v>35</v>
      </c>
      <c r="F54" s="307">
        <v>197048</v>
      </c>
      <c r="G54" s="314">
        <v>4</v>
      </c>
      <c r="H54" s="307">
        <v>272369.02</v>
      </c>
      <c r="I54" s="314">
        <v>3</v>
      </c>
      <c r="J54" s="307">
        <v>143850.59</v>
      </c>
      <c r="K54" s="314">
        <v>2</v>
      </c>
      <c r="L54" s="307">
        <v>15000</v>
      </c>
      <c r="M54" s="314">
        <v>1</v>
      </c>
      <c r="N54" s="307">
        <v>51180</v>
      </c>
      <c r="O54" s="314">
        <v>1</v>
      </c>
      <c r="P54" s="307">
        <f t="shared" si="0"/>
        <v>1435689.1300000001</v>
      </c>
      <c r="Q54" s="314">
        <f t="shared" si="0"/>
        <v>39</v>
      </c>
      <c r="R54" s="307">
        <f t="shared" si="0"/>
        <v>392078.58999999997</v>
      </c>
      <c r="S54" s="314">
        <f t="shared" si="0"/>
        <v>7</v>
      </c>
      <c r="T54" s="315">
        <f t="shared" si="1"/>
        <v>1827767.7200000002</v>
      </c>
      <c r="U54" s="316">
        <f t="shared" si="1"/>
        <v>46</v>
      </c>
    </row>
    <row r="55" spans="1:21" ht="15" customHeight="1" x14ac:dyDescent="0.2">
      <c r="A55" s="1083"/>
      <c r="B55" s="1086"/>
      <c r="C55" s="301" t="s">
        <v>577</v>
      </c>
      <c r="D55" s="307">
        <v>1326096.48</v>
      </c>
      <c r="E55" s="314">
        <v>51</v>
      </c>
      <c r="F55" s="307">
        <v>293563</v>
      </c>
      <c r="G55" s="314">
        <v>4</v>
      </c>
      <c r="H55" s="307">
        <v>487790.12</v>
      </c>
      <c r="I55" s="314">
        <v>6</v>
      </c>
      <c r="J55" s="307">
        <v>0</v>
      </c>
      <c r="K55" s="314">
        <v>0</v>
      </c>
      <c r="L55" s="307">
        <v>0</v>
      </c>
      <c r="M55" s="314">
        <v>0</v>
      </c>
      <c r="N55" s="307">
        <v>0</v>
      </c>
      <c r="O55" s="314">
        <v>0</v>
      </c>
      <c r="P55" s="307">
        <f t="shared" si="0"/>
        <v>1813886.6</v>
      </c>
      <c r="Q55" s="314">
        <f t="shared" si="0"/>
        <v>57</v>
      </c>
      <c r="R55" s="307">
        <f t="shared" si="0"/>
        <v>293563</v>
      </c>
      <c r="S55" s="314">
        <f t="shared" si="0"/>
        <v>4</v>
      </c>
      <c r="T55" s="315">
        <f t="shared" si="1"/>
        <v>2107449.6</v>
      </c>
      <c r="U55" s="316">
        <f t="shared" si="1"/>
        <v>61</v>
      </c>
    </row>
    <row r="56" spans="1:21" ht="15" customHeight="1" x14ac:dyDescent="0.2">
      <c r="A56" s="1084"/>
      <c r="B56" s="1087"/>
      <c r="C56" s="301" t="s">
        <v>578</v>
      </c>
      <c r="D56" s="307"/>
      <c r="E56" s="314"/>
      <c r="F56" s="307"/>
      <c r="G56" s="314"/>
      <c r="H56" s="307"/>
      <c r="I56" s="314"/>
      <c r="J56" s="307"/>
      <c r="K56" s="314"/>
      <c r="L56" s="307"/>
      <c r="M56" s="314"/>
      <c r="N56" s="307"/>
      <c r="O56" s="314"/>
      <c r="P56" s="307">
        <f t="shared" si="0"/>
        <v>0</v>
      </c>
      <c r="Q56" s="314">
        <f t="shared" si="0"/>
        <v>0</v>
      </c>
      <c r="R56" s="307">
        <f t="shared" si="0"/>
        <v>0</v>
      </c>
      <c r="S56" s="314">
        <f t="shared" si="0"/>
        <v>0</v>
      </c>
      <c r="T56" s="315">
        <f t="shared" si="1"/>
        <v>0</v>
      </c>
      <c r="U56" s="316">
        <f t="shared" si="1"/>
        <v>0</v>
      </c>
    </row>
    <row r="57" spans="1:21" ht="15" customHeight="1" thickBot="1" x14ac:dyDescent="0.25">
      <c r="A57" s="1061" t="s">
        <v>579</v>
      </c>
      <c r="B57" s="1062"/>
      <c r="C57" s="1063"/>
      <c r="D57" s="308">
        <f t="shared" ref="D57:U57" si="11">SUM(D53:D56)</f>
        <v>5033962.01</v>
      </c>
      <c r="E57" s="308">
        <f t="shared" si="11"/>
        <v>161</v>
      </c>
      <c r="F57" s="308">
        <f t="shared" si="11"/>
        <v>689476</v>
      </c>
      <c r="G57" s="308">
        <f t="shared" si="11"/>
        <v>10</v>
      </c>
      <c r="H57" s="308">
        <f t="shared" si="11"/>
        <v>855059.14</v>
      </c>
      <c r="I57" s="308">
        <f t="shared" si="11"/>
        <v>11</v>
      </c>
      <c r="J57" s="308">
        <f t="shared" si="11"/>
        <v>143850.59</v>
      </c>
      <c r="K57" s="308">
        <f t="shared" si="11"/>
        <v>2</v>
      </c>
      <c r="L57" s="308">
        <f t="shared" si="11"/>
        <v>372542.36</v>
      </c>
      <c r="M57" s="308">
        <f t="shared" si="11"/>
        <v>7</v>
      </c>
      <c r="N57" s="308">
        <f t="shared" si="11"/>
        <v>51180</v>
      </c>
      <c r="O57" s="308">
        <f t="shared" si="11"/>
        <v>1</v>
      </c>
      <c r="P57" s="308">
        <f t="shared" si="11"/>
        <v>6261563.5099999998</v>
      </c>
      <c r="Q57" s="308">
        <f t="shared" si="11"/>
        <v>179</v>
      </c>
      <c r="R57" s="308">
        <f t="shared" si="11"/>
        <v>884506.59</v>
      </c>
      <c r="S57" s="308">
        <f t="shared" si="11"/>
        <v>13</v>
      </c>
      <c r="T57" s="308">
        <f t="shared" si="11"/>
        <v>7146070.0999999996</v>
      </c>
      <c r="U57" s="309">
        <f t="shared" si="11"/>
        <v>192</v>
      </c>
    </row>
    <row r="58" spans="1:21" ht="15" customHeight="1" x14ac:dyDescent="0.2">
      <c r="A58" s="1064">
        <v>11</v>
      </c>
      <c r="B58" s="1067" t="s">
        <v>482</v>
      </c>
      <c r="C58" s="283" t="s">
        <v>575</v>
      </c>
      <c r="D58" s="284">
        <v>3685749.97</v>
      </c>
      <c r="E58" s="285">
        <v>120</v>
      </c>
      <c r="F58" s="284">
        <v>0</v>
      </c>
      <c r="G58" s="285">
        <v>0</v>
      </c>
      <c r="H58" s="284">
        <v>210998.74</v>
      </c>
      <c r="I58" s="285">
        <v>3</v>
      </c>
      <c r="J58" s="284">
        <v>0</v>
      </c>
      <c r="K58" s="285">
        <v>0</v>
      </c>
      <c r="L58" s="284">
        <v>231896.12</v>
      </c>
      <c r="M58" s="285">
        <v>6</v>
      </c>
      <c r="N58" s="284">
        <v>0</v>
      </c>
      <c r="O58" s="285">
        <v>0</v>
      </c>
      <c r="P58" s="284">
        <f t="shared" si="0"/>
        <v>4128644.83</v>
      </c>
      <c r="Q58" s="285">
        <f t="shared" si="0"/>
        <v>129</v>
      </c>
      <c r="R58" s="284">
        <f t="shared" si="0"/>
        <v>0</v>
      </c>
      <c r="S58" s="285">
        <f t="shared" si="0"/>
        <v>0</v>
      </c>
      <c r="T58" s="286">
        <f t="shared" si="1"/>
        <v>4128644.83</v>
      </c>
      <c r="U58" s="287">
        <f t="shared" si="1"/>
        <v>129</v>
      </c>
    </row>
    <row r="59" spans="1:21" ht="15" customHeight="1" x14ac:dyDescent="0.2">
      <c r="A59" s="1065"/>
      <c r="B59" s="1068"/>
      <c r="C59" s="288" t="s">
        <v>576</v>
      </c>
      <c r="D59" s="317">
        <v>1292726.1000000001</v>
      </c>
      <c r="E59" s="317">
        <v>69</v>
      </c>
      <c r="F59" s="289">
        <v>448490.23999999999</v>
      </c>
      <c r="G59" s="290">
        <v>21</v>
      </c>
      <c r="H59" s="289">
        <v>1331555.2</v>
      </c>
      <c r="I59" s="290">
        <v>12</v>
      </c>
      <c r="J59" s="289">
        <v>0</v>
      </c>
      <c r="K59" s="290">
        <v>0</v>
      </c>
      <c r="L59" s="289">
        <v>142591</v>
      </c>
      <c r="M59" s="290">
        <v>5</v>
      </c>
      <c r="N59" s="289">
        <v>0</v>
      </c>
      <c r="O59" s="290">
        <v>0</v>
      </c>
      <c r="P59" s="289">
        <f t="shared" si="0"/>
        <v>2766872.3</v>
      </c>
      <c r="Q59" s="290">
        <f t="shared" si="0"/>
        <v>86</v>
      </c>
      <c r="R59" s="289">
        <f t="shared" si="0"/>
        <v>448490.23999999999</v>
      </c>
      <c r="S59" s="290">
        <f t="shared" si="0"/>
        <v>21</v>
      </c>
      <c r="T59" s="291">
        <f t="shared" si="1"/>
        <v>3215362.54</v>
      </c>
      <c r="U59" s="292">
        <f t="shared" si="1"/>
        <v>107</v>
      </c>
    </row>
    <row r="60" spans="1:21" ht="15" customHeight="1" x14ac:dyDescent="0.2">
      <c r="A60" s="1065"/>
      <c r="B60" s="1068"/>
      <c r="C60" s="288" t="s">
        <v>577</v>
      </c>
      <c r="D60" s="289">
        <v>1800133.7</v>
      </c>
      <c r="E60" s="290">
        <v>86</v>
      </c>
      <c r="F60" s="289">
        <v>433113.4</v>
      </c>
      <c r="G60" s="290">
        <v>13</v>
      </c>
      <c r="H60" s="289">
        <v>2328108.5299999998</v>
      </c>
      <c r="I60" s="290">
        <v>29</v>
      </c>
      <c r="J60" s="289">
        <v>0</v>
      </c>
      <c r="K60" s="290">
        <v>0</v>
      </c>
      <c r="L60" s="289">
        <v>415058.57</v>
      </c>
      <c r="M60" s="290">
        <v>11</v>
      </c>
      <c r="N60" s="289">
        <v>0</v>
      </c>
      <c r="O60" s="290">
        <v>0</v>
      </c>
      <c r="P60" s="289">
        <f t="shared" si="0"/>
        <v>4543300.8</v>
      </c>
      <c r="Q60" s="290">
        <f t="shared" si="0"/>
        <v>126</v>
      </c>
      <c r="R60" s="289">
        <f t="shared" si="0"/>
        <v>433113.4</v>
      </c>
      <c r="S60" s="290">
        <f t="shared" si="0"/>
        <v>13</v>
      </c>
      <c r="T60" s="291">
        <f t="shared" si="1"/>
        <v>4976414.2</v>
      </c>
      <c r="U60" s="292">
        <f t="shared" si="1"/>
        <v>139</v>
      </c>
    </row>
    <row r="61" spans="1:21" ht="15" customHeight="1" x14ac:dyDescent="0.2">
      <c r="A61" s="1066"/>
      <c r="B61" s="1069"/>
      <c r="C61" s="288" t="s">
        <v>578</v>
      </c>
      <c r="D61" s="289"/>
      <c r="E61" s="290"/>
      <c r="F61" s="289"/>
      <c r="G61" s="290"/>
      <c r="H61" s="289"/>
      <c r="I61" s="290"/>
      <c r="J61" s="289"/>
      <c r="K61" s="290"/>
      <c r="L61" s="289"/>
      <c r="M61" s="290"/>
      <c r="N61" s="289"/>
      <c r="O61" s="290"/>
      <c r="P61" s="289">
        <f t="shared" si="0"/>
        <v>0</v>
      </c>
      <c r="Q61" s="290">
        <f t="shared" si="0"/>
        <v>0</v>
      </c>
      <c r="R61" s="289">
        <f t="shared" si="0"/>
        <v>0</v>
      </c>
      <c r="S61" s="290">
        <f t="shared" si="0"/>
        <v>0</v>
      </c>
      <c r="T61" s="291">
        <f t="shared" si="1"/>
        <v>0</v>
      </c>
      <c r="U61" s="292">
        <f t="shared" si="1"/>
        <v>0</v>
      </c>
    </row>
    <row r="62" spans="1:21" ht="15" customHeight="1" thickBot="1" x14ac:dyDescent="0.25">
      <c r="A62" s="1070" t="s">
        <v>579</v>
      </c>
      <c r="B62" s="1071"/>
      <c r="C62" s="1072"/>
      <c r="D62" s="294">
        <f t="shared" ref="D62:U62" si="12">SUM(D58:D61)</f>
        <v>6778609.7700000005</v>
      </c>
      <c r="E62" s="294">
        <f t="shared" si="12"/>
        <v>275</v>
      </c>
      <c r="F62" s="294">
        <f t="shared" si="12"/>
        <v>881603.64</v>
      </c>
      <c r="G62" s="294">
        <f t="shared" si="12"/>
        <v>34</v>
      </c>
      <c r="H62" s="294">
        <f t="shared" si="12"/>
        <v>3870662.4699999997</v>
      </c>
      <c r="I62" s="294">
        <f t="shared" si="12"/>
        <v>44</v>
      </c>
      <c r="J62" s="294">
        <f t="shared" si="12"/>
        <v>0</v>
      </c>
      <c r="K62" s="294">
        <f t="shared" si="12"/>
        <v>0</v>
      </c>
      <c r="L62" s="294">
        <f t="shared" si="12"/>
        <v>789545.69</v>
      </c>
      <c r="M62" s="294">
        <f t="shared" si="12"/>
        <v>22</v>
      </c>
      <c r="N62" s="294">
        <f t="shared" si="12"/>
        <v>0</v>
      </c>
      <c r="O62" s="294">
        <f t="shared" si="12"/>
        <v>0</v>
      </c>
      <c r="P62" s="294">
        <f t="shared" si="12"/>
        <v>11438817.93</v>
      </c>
      <c r="Q62" s="294">
        <f t="shared" si="12"/>
        <v>341</v>
      </c>
      <c r="R62" s="294">
        <f t="shared" si="12"/>
        <v>881603.64</v>
      </c>
      <c r="S62" s="294">
        <f t="shared" si="12"/>
        <v>34</v>
      </c>
      <c r="T62" s="294">
        <f t="shared" si="12"/>
        <v>12320421.57</v>
      </c>
      <c r="U62" s="295">
        <f t="shared" si="12"/>
        <v>375</v>
      </c>
    </row>
    <row r="63" spans="1:21" ht="15" customHeight="1" x14ac:dyDescent="0.2">
      <c r="A63" s="1082">
        <v>12</v>
      </c>
      <c r="B63" s="1085" t="s">
        <v>483</v>
      </c>
      <c r="C63" s="296" t="s">
        <v>575</v>
      </c>
      <c r="D63" s="310">
        <v>1637236.39</v>
      </c>
      <c r="E63" s="311">
        <v>33</v>
      </c>
      <c r="F63" s="310">
        <v>78864</v>
      </c>
      <c r="G63" s="311">
        <v>1</v>
      </c>
      <c r="H63" s="310">
        <v>119998</v>
      </c>
      <c r="I63" s="311">
        <v>1</v>
      </c>
      <c r="J63" s="310">
        <v>0</v>
      </c>
      <c r="K63" s="311">
        <v>0</v>
      </c>
      <c r="L63" s="310">
        <v>127864</v>
      </c>
      <c r="M63" s="311">
        <v>2</v>
      </c>
      <c r="N63" s="310">
        <v>0</v>
      </c>
      <c r="O63" s="311">
        <v>0</v>
      </c>
      <c r="P63" s="310">
        <f t="shared" si="0"/>
        <v>1885098.39</v>
      </c>
      <c r="Q63" s="311">
        <f t="shared" si="0"/>
        <v>36</v>
      </c>
      <c r="R63" s="310">
        <f t="shared" si="0"/>
        <v>78864</v>
      </c>
      <c r="S63" s="311">
        <f t="shared" si="0"/>
        <v>1</v>
      </c>
      <c r="T63" s="312">
        <f t="shared" si="1"/>
        <v>1963962.39</v>
      </c>
      <c r="U63" s="313">
        <f t="shared" si="1"/>
        <v>37</v>
      </c>
    </row>
    <row r="64" spans="1:21" ht="15" customHeight="1" x14ac:dyDescent="0.2">
      <c r="A64" s="1083"/>
      <c r="B64" s="1086"/>
      <c r="C64" s="301" t="s">
        <v>576</v>
      </c>
      <c r="D64" s="307">
        <v>1078618.3</v>
      </c>
      <c r="E64" s="314">
        <v>36</v>
      </c>
      <c r="F64" s="307">
        <v>637116.93999999994</v>
      </c>
      <c r="G64" s="314">
        <v>22</v>
      </c>
      <c r="H64" s="307">
        <v>387012.94</v>
      </c>
      <c r="I64" s="314">
        <v>6</v>
      </c>
      <c r="J64" s="307">
        <v>0</v>
      </c>
      <c r="K64" s="314">
        <v>0</v>
      </c>
      <c r="L64" s="307">
        <v>268546.40000000002</v>
      </c>
      <c r="M64" s="314">
        <v>6</v>
      </c>
      <c r="N64" s="307">
        <v>92673.25</v>
      </c>
      <c r="O64" s="314">
        <v>3</v>
      </c>
      <c r="P64" s="307">
        <f t="shared" si="0"/>
        <v>1734177.6400000001</v>
      </c>
      <c r="Q64" s="314">
        <f t="shared" si="0"/>
        <v>48</v>
      </c>
      <c r="R64" s="307">
        <f t="shared" si="0"/>
        <v>729790.19</v>
      </c>
      <c r="S64" s="314">
        <f t="shared" si="0"/>
        <v>25</v>
      </c>
      <c r="T64" s="315">
        <f t="shared" si="1"/>
        <v>2463967.83</v>
      </c>
      <c r="U64" s="316">
        <f t="shared" si="1"/>
        <v>73</v>
      </c>
    </row>
    <row r="65" spans="1:21" ht="15" customHeight="1" x14ac:dyDescent="0.2">
      <c r="A65" s="1083"/>
      <c r="B65" s="1086"/>
      <c r="C65" s="301" t="s">
        <v>577</v>
      </c>
      <c r="D65" s="307">
        <v>685811.21</v>
      </c>
      <c r="E65" s="314">
        <v>24</v>
      </c>
      <c r="F65" s="307">
        <v>0</v>
      </c>
      <c r="G65" s="314">
        <v>0</v>
      </c>
      <c r="H65" s="307">
        <v>185313.76</v>
      </c>
      <c r="I65" s="314">
        <v>2</v>
      </c>
      <c r="J65" s="307">
        <v>0</v>
      </c>
      <c r="K65" s="314">
        <v>0</v>
      </c>
      <c r="L65" s="307">
        <v>181499</v>
      </c>
      <c r="M65" s="314">
        <v>3</v>
      </c>
      <c r="N65" s="307">
        <v>0</v>
      </c>
      <c r="O65" s="314">
        <v>0</v>
      </c>
      <c r="P65" s="307">
        <f t="shared" si="0"/>
        <v>1052623.97</v>
      </c>
      <c r="Q65" s="314">
        <f t="shared" si="0"/>
        <v>29</v>
      </c>
      <c r="R65" s="307">
        <f t="shared" si="0"/>
        <v>0</v>
      </c>
      <c r="S65" s="314">
        <f t="shared" si="0"/>
        <v>0</v>
      </c>
      <c r="T65" s="315">
        <f t="shared" si="1"/>
        <v>1052623.97</v>
      </c>
      <c r="U65" s="316">
        <f t="shared" si="1"/>
        <v>29</v>
      </c>
    </row>
    <row r="66" spans="1:21" ht="15" customHeight="1" x14ac:dyDescent="0.2">
      <c r="A66" s="1084"/>
      <c r="B66" s="1087"/>
      <c r="C66" s="301" t="s">
        <v>578</v>
      </c>
      <c r="D66" s="307"/>
      <c r="E66" s="314"/>
      <c r="F66" s="307"/>
      <c r="G66" s="314"/>
      <c r="H66" s="307"/>
      <c r="I66" s="314"/>
      <c r="J66" s="307"/>
      <c r="K66" s="314"/>
      <c r="L66" s="307"/>
      <c r="M66" s="314"/>
      <c r="N66" s="307"/>
      <c r="O66" s="314"/>
      <c r="P66" s="307">
        <f t="shared" si="0"/>
        <v>0</v>
      </c>
      <c r="Q66" s="314">
        <f t="shared" si="0"/>
        <v>0</v>
      </c>
      <c r="R66" s="307">
        <f t="shared" si="0"/>
        <v>0</v>
      </c>
      <c r="S66" s="314">
        <f t="shared" si="0"/>
        <v>0</v>
      </c>
      <c r="T66" s="315">
        <f t="shared" si="1"/>
        <v>0</v>
      </c>
      <c r="U66" s="316">
        <f t="shared" si="1"/>
        <v>0</v>
      </c>
    </row>
    <row r="67" spans="1:21" ht="15" customHeight="1" thickBot="1" x14ac:dyDescent="0.25">
      <c r="A67" s="1061" t="s">
        <v>579</v>
      </c>
      <c r="B67" s="1062"/>
      <c r="C67" s="1063"/>
      <c r="D67" s="308">
        <f t="shared" ref="D67:U67" si="13">SUM(D63:D66)</f>
        <v>3401665.9</v>
      </c>
      <c r="E67" s="308">
        <f t="shared" si="13"/>
        <v>93</v>
      </c>
      <c r="F67" s="308">
        <f t="shared" si="13"/>
        <v>715980.94</v>
      </c>
      <c r="G67" s="308">
        <f t="shared" si="13"/>
        <v>23</v>
      </c>
      <c r="H67" s="308">
        <f t="shared" si="13"/>
        <v>692324.7</v>
      </c>
      <c r="I67" s="308">
        <f t="shared" si="13"/>
        <v>9</v>
      </c>
      <c r="J67" s="308">
        <f t="shared" si="13"/>
        <v>0</v>
      </c>
      <c r="K67" s="308">
        <f t="shared" si="13"/>
        <v>0</v>
      </c>
      <c r="L67" s="308">
        <f t="shared" si="13"/>
        <v>577909.4</v>
      </c>
      <c r="M67" s="308">
        <f t="shared" si="13"/>
        <v>11</v>
      </c>
      <c r="N67" s="308">
        <f t="shared" si="13"/>
        <v>92673.25</v>
      </c>
      <c r="O67" s="308">
        <f t="shared" si="13"/>
        <v>3</v>
      </c>
      <c r="P67" s="308">
        <f t="shared" si="13"/>
        <v>4671900</v>
      </c>
      <c r="Q67" s="308">
        <f t="shared" si="13"/>
        <v>113</v>
      </c>
      <c r="R67" s="308">
        <f t="shared" si="13"/>
        <v>808654.19</v>
      </c>
      <c r="S67" s="308">
        <f t="shared" si="13"/>
        <v>26</v>
      </c>
      <c r="T67" s="308">
        <f t="shared" si="13"/>
        <v>5480554.1899999995</v>
      </c>
      <c r="U67" s="309">
        <f t="shared" si="13"/>
        <v>139</v>
      </c>
    </row>
    <row r="68" spans="1:21" ht="15" customHeight="1" x14ac:dyDescent="0.2">
      <c r="A68" s="1064">
        <v>13</v>
      </c>
      <c r="B68" s="1067" t="s">
        <v>484</v>
      </c>
      <c r="C68" s="283" t="s">
        <v>575</v>
      </c>
      <c r="D68" s="284">
        <v>3164019</v>
      </c>
      <c r="E68" s="285">
        <v>73</v>
      </c>
      <c r="F68" s="284">
        <v>639438</v>
      </c>
      <c r="G68" s="285">
        <v>27</v>
      </c>
      <c r="H68" s="284">
        <v>76992</v>
      </c>
      <c r="I68" s="285">
        <v>1</v>
      </c>
      <c r="J68" s="284">
        <v>0</v>
      </c>
      <c r="K68" s="285">
        <v>0</v>
      </c>
      <c r="L68" s="284">
        <v>610103</v>
      </c>
      <c r="M68" s="285">
        <v>14</v>
      </c>
      <c r="N68" s="284">
        <v>0</v>
      </c>
      <c r="O68" s="285">
        <v>0</v>
      </c>
      <c r="P68" s="284">
        <f t="shared" si="0"/>
        <v>3851114</v>
      </c>
      <c r="Q68" s="285">
        <f t="shared" si="0"/>
        <v>88</v>
      </c>
      <c r="R68" s="284">
        <f t="shared" si="0"/>
        <v>639438</v>
      </c>
      <c r="S68" s="285">
        <f t="shared" si="0"/>
        <v>27</v>
      </c>
      <c r="T68" s="286">
        <f t="shared" si="1"/>
        <v>4490552</v>
      </c>
      <c r="U68" s="287">
        <f t="shared" si="1"/>
        <v>115</v>
      </c>
    </row>
    <row r="69" spans="1:21" ht="15" customHeight="1" x14ac:dyDescent="0.2">
      <c r="A69" s="1065"/>
      <c r="B69" s="1068"/>
      <c r="C69" s="288" t="s">
        <v>576</v>
      </c>
      <c r="D69" s="289">
        <v>1146111</v>
      </c>
      <c r="E69" s="290">
        <v>34</v>
      </c>
      <c r="F69" s="289">
        <v>471172</v>
      </c>
      <c r="G69" s="290">
        <v>20</v>
      </c>
      <c r="H69" s="289">
        <v>774980</v>
      </c>
      <c r="I69" s="290">
        <v>8</v>
      </c>
      <c r="J69" s="289">
        <v>0</v>
      </c>
      <c r="K69" s="290">
        <v>0</v>
      </c>
      <c r="L69" s="289">
        <v>92250</v>
      </c>
      <c r="M69" s="290">
        <v>2</v>
      </c>
      <c r="N69" s="289">
        <v>71374</v>
      </c>
      <c r="O69" s="290">
        <v>1</v>
      </c>
      <c r="P69" s="289">
        <f t="shared" si="0"/>
        <v>2013341</v>
      </c>
      <c r="Q69" s="290">
        <f t="shared" si="0"/>
        <v>44</v>
      </c>
      <c r="R69" s="289">
        <f t="shared" si="0"/>
        <v>542546</v>
      </c>
      <c r="S69" s="290">
        <f t="shared" si="0"/>
        <v>21</v>
      </c>
      <c r="T69" s="291">
        <f t="shared" si="1"/>
        <v>2555887</v>
      </c>
      <c r="U69" s="292">
        <f t="shared" si="1"/>
        <v>65</v>
      </c>
    </row>
    <row r="70" spans="1:21" ht="15" customHeight="1" x14ac:dyDescent="0.2">
      <c r="A70" s="1065"/>
      <c r="B70" s="1068"/>
      <c r="C70" s="288" t="s">
        <v>577</v>
      </c>
      <c r="D70" s="289">
        <v>1306022</v>
      </c>
      <c r="E70" s="290">
        <v>35</v>
      </c>
      <c r="F70" s="289">
        <v>612076</v>
      </c>
      <c r="G70" s="290">
        <v>24</v>
      </c>
      <c r="H70" s="289">
        <v>748265</v>
      </c>
      <c r="I70" s="290">
        <v>10</v>
      </c>
      <c r="J70" s="289">
        <v>0</v>
      </c>
      <c r="K70" s="290">
        <v>0</v>
      </c>
      <c r="L70" s="289">
        <v>107900</v>
      </c>
      <c r="M70" s="290">
        <v>2</v>
      </c>
      <c r="N70" s="289">
        <v>0</v>
      </c>
      <c r="O70" s="290">
        <v>0</v>
      </c>
      <c r="P70" s="289">
        <f t="shared" si="0"/>
        <v>2162187</v>
      </c>
      <c r="Q70" s="290">
        <f t="shared" si="0"/>
        <v>47</v>
      </c>
      <c r="R70" s="289">
        <f t="shared" si="0"/>
        <v>612076</v>
      </c>
      <c r="S70" s="290">
        <f t="shared" si="0"/>
        <v>24</v>
      </c>
      <c r="T70" s="291">
        <f t="shared" si="1"/>
        <v>2774263</v>
      </c>
      <c r="U70" s="292">
        <f t="shared" si="1"/>
        <v>71</v>
      </c>
    </row>
    <row r="71" spans="1:21" ht="15" customHeight="1" x14ac:dyDescent="0.2">
      <c r="A71" s="1066"/>
      <c r="B71" s="1069"/>
      <c r="C71" s="288" t="s">
        <v>578</v>
      </c>
      <c r="D71" s="289"/>
      <c r="E71" s="290"/>
      <c r="F71" s="289"/>
      <c r="G71" s="290"/>
      <c r="H71" s="289"/>
      <c r="I71" s="290"/>
      <c r="J71" s="289"/>
      <c r="K71" s="290"/>
      <c r="L71" s="289"/>
      <c r="M71" s="290"/>
      <c r="N71" s="289"/>
      <c r="O71" s="290"/>
      <c r="P71" s="289">
        <f t="shared" si="0"/>
        <v>0</v>
      </c>
      <c r="Q71" s="290">
        <f t="shared" si="0"/>
        <v>0</v>
      </c>
      <c r="R71" s="289">
        <f t="shared" si="0"/>
        <v>0</v>
      </c>
      <c r="S71" s="290">
        <f t="shared" si="0"/>
        <v>0</v>
      </c>
      <c r="T71" s="291">
        <f t="shared" si="1"/>
        <v>0</v>
      </c>
      <c r="U71" s="292">
        <f t="shared" si="1"/>
        <v>0</v>
      </c>
    </row>
    <row r="72" spans="1:21" ht="15" customHeight="1" thickBot="1" x14ac:dyDescent="0.25">
      <c r="A72" s="1070" t="s">
        <v>579</v>
      </c>
      <c r="B72" s="1071"/>
      <c r="C72" s="1072"/>
      <c r="D72" s="294">
        <f t="shared" ref="D72:U72" si="14">SUM(D68:D71)</f>
        <v>5616152</v>
      </c>
      <c r="E72" s="294">
        <f t="shared" si="14"/>
        <v>142</v>
      </c>
      <c r="F72" s="294">
        <f t="shared" si="14"/>
        <v>1722686</v>
      </c>
      <c r="G72" s="294">
        <f t="shared" si="14"/>
        <v>71</v>
      </c>
      <c r="H72" s="294">
        <f t="shared" si="14"/>
        <v>1600237</v>
      </c>
      <c r="I72" s="294">
        <f t="shared" si="14"/>
        <v>19</v>
      </c>
      <c r="J72" s="294">
        <f t="shared" si="14"/>
        <v>0</v>
      </c>
      <c r="K72" s="294">
        <f t="shared" si="14"/>
        <v>0</v>
      </c>
      <c r="L72" s="294">
        <f t="shared" si="14"/>
        <v>810253</v>
      </c>
      <c r="M72" s="294">
        <f t="shared" si="14"/>
        <v>18</v>
      </c>
      <c r="N72" s="294">
        <f t="shared" si="14"/>
        <v>71374</v>
      </c>
      <c r="O72" s="294">
        <f t="shared" si="14"/>
        <v>1</v>
      </c>
      <c r="P72" s="294">
        <f t="shared" si="14"/>
        <v>8026642</v>
      </c>
      <c r="Q72" s="294">
        <f t="shared" si="14"/>
        <v>179</v>
      </c>
      <c r="R72" s="294">
        <f t="shared" si="14"/>
        <v>1794060</v>
      </c>
      <c r="S72" s="294">
        <f t="shared" si="14"/>
        <v>72</v>
      </c>
      <c r="T72" s="294">
        <f t="shared" si="14"/>
        <v>9820702</v>
      </c>
      <c r="U72" s="295">
        <f t="shared" si="14"/>
        <v>251</v>
      </c>
    </row>
    <row r="73" spans="1:21" ht="15" customHeight="1" x14ac:dyDescent="0.2">
      <c r="A73" s="1082">
        <v>14</v>
      </c>
      <c r="B73" s="1085" t="s">
        <v>485</v>
      </c>
      <c r="C73" s="296" t="s">
        <v>575</v>
      </c>
      <c r="D73" s="310">
        <v>2026260.1</v>
      </c>
      <c r="E73" s="311">
        <v>34</v>
      </c>
      <c r="F73" s="310">
        <v>0</v>
      </c>
      <c r="G73" s="311">
        <v>0</v>
      </c>
      <c r="H73" s="310">
        <v>49468.800000000003</v>
      </c>
      <c r="I73" s="311">
        <v>1</v>
      </c>
      <c r="J73" s="310">
        <v>0</v>
      </c>
      <c r="K73" s="311">
        <v>0</v>
      </c>
      <c r="L73" s="310">
        <v>2075728.9</v>
      </c>
      <c r="M73" s="311">
        <v>35</v>
      </c>
      <c r="N73" s="310">
        <v>0</v>
      </c>
      <c r="O73" s="311">
        <v>0</v>
      </c>
      <c r="P73" s="310">
        <f t="shared" si="0"/>
        <v>4151457.8</v>
      </c>
      <c r="Q73" s="311">
        <f t="shared" si="0"/>
        <v>70</v>
      </c>
      <c r="R73" s="310">
        <f t="shared" si="0"/>
        <v>0</v>
      </c>
      <c r="S73" s="311">
        <f t="shared" si="0"/>
        <v>0</v>
      </c>
      <c r="T73" s="312">
        <f t="shared" si="1"/>
        <v>4151457.8</v>
      </c>
      <c r="U73" s="313">
        <f t="shared" si="1"/>
        <v>70</v>
      </c>
    </row>
    <row r="74" spans="1:21" ht="15" customHeight="1" x14ac:dyDescent="0.2">
      <c r="A74" s="1083"/>
      <c r="B74" s="1086"/>
      <c r="C74" s="301" t="s">
        <v>576</v>
      </c>
      <c r="D74" s="307">
        <v>613329.68000000005</v>
      </c>
      <c r="E74" s="314">
        <v>13</v>
      </c>
      <c r="F74" s="307">
        <v>362104.65</v>
      </c>
      <c r="G74" s="314">
        <v>15</v>
      </c>
      <c r="H74" s="307">
        <v>916340.92</v>
      </c>
      <c r="I74" s="314">
        <v>11</v>
      </c>
      <c r="J74" s="307">
        <v>0</v>
      </c>
      <c r="K74" s="314">
        <v>0</v>
      </c>
      <c r="L74" s="307">
        <v>97016</v>
      </c>
      <c r="M74" s="314">
        <v>2</v>
      </c>
      <c r="N74" s="307">
        <v>65000</v>
      </c>
      <c r="O74" s="314">
        <v>1</v>
      </c>
      <c r="P74" s="307">
        <f t="shared" si="0"/>
        <v>1626686.6</v>
      </c>
      <c r="Q74" s="314">
        <f t="shared" si="0"/>
        <v>26</v>
      </c>
      <c r="R74" s="307">
        <f t="shared" si="0"/>
        <v>427104.65</v>
      </c>
      <c r="S74" s="314">
        <f t="shared" si="0"/>
        <v>16</v>
      </c>
      <c r="T74" s="315">
        <f t="shared" si="1"/>
        <v>2053791.25</v>
      </c>
      <c r="U74" s="316">
        <f t="shared" si="1"/>
        <v>42</v>
      </c>
    </row>
    <row r="75" spans="1:21" ht="15" customHeight="1" x14ac:dyDescent="0.2">
      <c r="A75" s="1083"/>
      <c r="B75" s="1086"/>
      <c r="C75" s="301" t="s">
        <v>577</v>
      </c>
      <c r="D75" s="307">
        <v>319541.53999999998</v>
      </c>
      <c r="E75" s="314">
        <v>10</v>
      </c>
      <c r="F75" s="307">
        <v>103600</v>
      </c>
      <c r="G75" s="314">
        <v>1</v>
      </c>
      <c r="H75" s="307">
        <v>507115.3</v>
      </c>
      <c r="I75" s="314">
        <v>7</v>
      </c>
      <c r="J75" s="307">
        <v>0</v>
      </c>
      <c r="K75" s="314">
        <v>0</v>
      </c>
      <c r="L75" s="307">
        <v>344596.92</v>
      </c>
      <c r="M75" s="314">
        <v>6</v>
      </c>
      <c r="N75" s="307">
        <v>112620</v>
      </c>
      <c r="O75" s="314">
        <v>1</v>
      </c>
      <c r="P75" s="307">
        <f t="shared" si="0"/>
        <v>1171253.76</v>
      </c>
      <c r="Q75" s="314">
        <f t="shared" si="0"/>
        <v>23</v>
      </c>
      <c r="R75" s="307">
        <f t="shared" si="0"/>
        <v>216220</v>
      </c>
      <c r="S75" s="314">
        <f t="shared" si="0"/>
        <v>2</v>
      </c>
      <c r="T75" s="315">
        <f t="shared" si="1"/>
        <v>1387473.76</v>
      </c>
      <c r="U75" s="316">
        <f t="shared" si="1"/>
        <v>25</v>
      </c>
    </row>
    <row r="76" spans="1:21" ht="15" customHeight="1" x14ac:dyDescent="0.2">
      <c r="A76" s="1084"/>
      <c r="B76" s="1087"/>
      <c r="C76" s="301" t="s">
        <v>578</v>
      </c>
      <c r="D76" s="307"/>
      <c r="E76" s="314"/>
      <c r="F76" s="307"/>
      <c r="G76" s="314"/>
      <c r="H76" s="307"/>
      <c r="I76" s="314"/>
      <c r="J76" s="307"/>
      <c r="K76" s="314"/>
      <c r="L76" s="307"/>
      <c r="M76" s="314"/>
      <c r="N76" s="307"/>
      <c r="O76" s="314"/>
      <c r="P76" s="307">
        <f t="shared" si="0"/>
        <v>0</v>
      </c>
      <c r="Q76" s="314">
        <f t="shared" si="0"/>
        <v>0</v>
      </c>
      <c r="R76" s="307">
        <f t="shared" si="0"/>
        <v>0</v>
      </c>
      <c r="S76" s="314">
        <f t="shared" si="0"/>
        <v>0</v>
      </c>
      <c r="T76" s="315">
        <f t="shared" si="1"/>
        <v>0</v>
      </c>
      <c r="U76" s="316">
        <f t="shared" si="1"/>
        <v>0</v>
      </c>
    </row>
    <row r="77" spans="1:21" ht="15" customHeight="1" thickBot="1" x14ac:dyDescent="0.25">
      <c r="A77" s="1061" t="s">
        <v>579</v>
      </c>
      <c r="B77" s="1062"/>
      <c r="C77" s="1063"/>
      <c r="D77" s="308">
        <f t="shared" ref="D77:U77" si="15">SUM(D73:D76)</f>
        <v>2959131.3200000003</v>
      </c>
      <c r="E77" s="308">
        <f t="shared" si="15"/>
        <v>57</v>
      </c>
      <c r="F77" s="308">
        <f t="shared" si="15"/>
        <v>465704.65</v>
      </c>
      <c r="G77" s="308">
        <f t="shared" si="15"/>
        <v>16</v>
      </c>
      <c r="H77" s="308">
        <f t="shared" si="15"/>
        <v>1472925.02</v>
      </c>
      <c r="I77" s="308">
        <f t="shared" si="15"/>
        <v>19</v>
      </c>
      <c r="J77" s="308">
        <f t="shared" si="15"/>
        <v>0</v>
      </c>
      <c r="K77" s="308">
        <f t="shared" si="15"/>
        <v>0</v>
      </c>
      <c r="L77" s="308">
        <f t="shared" si="15"/>
        <v>2517341.8199999998</v>
      </c>
      <c r="M77" s="308">
        <f t="shared" si="15"/>
        <v>43</v>
      </c>
      <c r="N77" s="308">
        <f t="shared" si="15"/>
        <v>177620</v>
      </c>
      <c r="O77" s="308">
        <f t="shared" si="15"/>
        <v>2</v>
      </c>
      <c r="P77" s="308">
        <f t="shared" si="15"/>
        <v>6949398.1600000001</v>
      </c>
      <c r="Q77" s="308">
        <f t="shared" si="15"/>
        <v>119</v>
      </c>
      <c r="R77" s="308">
        <f t="shared" si="15"/>
        <v>643324.65</v>
      </c>
      <c r="S77" s="308">
        <f t="shared" si="15"/>
        <v>18</v>
      </c>
      <c r="T77" s="308">
        <f t="shared" si="15"/>
        <v>7592722.8099999996</v>
      </c>
      <c r="U77" s="309">
        <f t="shared" si="15"/>
        <v>137</v>
      </c>
    </row>
    <row r="78" spans="1:21" ht="15" customHeight="1" x14ac:dyDescent="0.2">
      <c r="A78" s="1064">
        <v>15</v>
      </c>
      <c r="B78" s="1067" t="s">
        <v>486</v>
      </c>
      <c r="C78" s="283" t="s">
        <v>575</v>
      </c>
      <c r="D78" s="284">
        <v>6887969.2000000002</v>
      </c>
      <c r="E78" s="285">
        <v>185</v>
      </c>
      <c r="F78" s="284">
        <v>198514.2</v>
      </c>
      <c r="G78" s="285">
        <v>7</v>
      </c>
      <c r="H78" s="284">
        <v>459348.63</v>
      </c>
      <c r="I78" s="285">
        <v>4</v>
      </c>
      <c r="J78" s="284">
        <v>0</v>
      </c>
      <c r="K78" s="285">
        <v>0</v>
      </c>
      <c r="L78" s="284">
        <v>75150</v>
      </c>
      <c r="M78" s="285">
        <v>2</v>
      </c>
      <c r="N78" s="284">
        <v>89698.5</v>
      </c>
      <c r="O78" s="285">
        <v>1</v>
      </c>
      <c r="P78" s="284">
        <f t="shared" si="0"/>
        <v>7422467.8300000001</v>
      </c>
      <c r="Q78" s="285">
        <f t="shared" si="0"/>
        <v>191</v>
      </c>
      <c r="R78" s="284">
        <f t="shared" si="0"/>
        <v>288212.7</v>
      </c>
      <c r="S78" s="285">
        <f t="shared" si="0"/>
        <v>8</v>
      </c>
      <c r="T78" s="286">
        <f t="shared" si="1"/>
        <v>7710680.5300000003</v>
      </c>
      <c r="U78" s="287">
        <f t="shared" si="1"/>
        <v>199</v>
      </c>
    </row>
    <row r="79" spans="1:21" ht="15" customHeight="1" x14ac:dyDescent="0.2">
      <c r="A79" s="1065"/>
      <c r="B79" s="1068"/>
      <c r="C79" s="288" t="s">
        <v>576</v>
      </c>
      <c r="D79" s="289">
        <v>2591400.25</v>
      </c>
      <c r="E79" s="290">
        <v>111</v>
      </c>
      <c r="F79" s="289">
        <v>379258.59</v>
      </c>
      <c r="G79" s="290">
        <v>12</v>
      </c>
      <c r="H79" s="289">
        <v>2628821.7799999998</v>
      </c>
      <c r="I79" s="290">
        <v>29</v>
      </c>
      <c r="J79" s="289">
        <v>0</v>
      </c>
      <c r="K79" s="290">
        <v>0</v>
      </c>
      <c r="L79" s="289">
        <v>445474</v>
      </c>
      <c r="M79" s="290">
        <v>8</v>
      </c>
      <c r="N79" s="289">
        <v>0</v>
      </c>
      <c r="O79" s="290">
        <v>0</v>
      </c>
      <c r="P79" s="289">
        <f t="shared" si="0"/>
        <v>5665696.0299999993</v>
      </c>
      <c r="Q79" s="290">
        <f t="shared" si="0"/>
        <v>148</v>
      </c>
      <c r="R79" s="289">
        <f t="shared" si="0"/>
        <v>379258.59</v>
      </c>
      <c r="S79" s="290">
        <f t="shared" si="0"/>
        <v>12</v>
      </c>
      <c r="T79" s="291">
        <f t="shared" si="1"/>
        <v>6044954.6199999992</v>
      </c>
      <c r="U79" s="292">
        <f t="shared" si="1"/>
        <v>160</v>
      </c>
    </row>
    <row r="80" spans="1:21" ht="15" customHeight="1" x14ac:dyDescent="0.2">
      <c r="A80" s="1065"/>
      <c r="B80" s="1068"/>
      <c r="C80" s="288" t="s">
        <v>577</v>
      </c>
      <c r="D80" s="289">
        <v>1942576.03</v>
      </c>
      <c r="E80" s="290">
        <v>62</v>
      </c>
      <c r="F80" s="289">
        <v>78131.14</v>
      </c>
      <c r="G80" s="290">
        <v>6</v>
      </c>
      <c r="H80" s="289">
        <v>1725031.83</v>
      </c>
      <c r="I80" s="290">
        <v>19</v>
      </c>
      <c r="J80" s="289">
        <v>0</v>
      </c>
      <c r="K80" s="290">
        <v>0</v>
      </c>
      <c r="L80" s="289">
        <v>22711.7</v>
      </c>
      <c r="M80" s="290">
        <v>4</v>
      </c>
      <c r="N80" s="289">
        <v>0</v>
      </c>
      <c r="O80" s="290">
        <v>0</v>
      </c>
      <c r="P80" s="289">
        <f t="shared" si="0"/>
        <v>3690319.5600000005</v>
      </c>
      <c r="Q80" s="290">
        <f t="shared" si="0"/>
        <v>85</v>
      </c>
      <c r="R80" s="289">
        <f t="shared" si="0"/>
        <v>78131.14</v>
      </c>
      <c r="S80" s="290">
        <f t="shared" si="0"/>
        <v>6</v>
      </c>
      <c r="T80" s="291">
        <f t="shared" si="1"/>
        <v>3768450.7000000007</v>
      </c>
      <c r="U80" s="292">
        <f t="shared" si="1"/>
        <v>91</v>
      </c>
    </row>
    <row r="81" spans="1:21" ht="15" customHeight="1" x14ac:dyDescent="0.2">
      <c r="A81" s="1066"/>
      <c r="B81" s="1069"/>
      <c r="C81" s="288" t="s">
        <v>578</v>
      </c>
      <c r="D81" s="289"/>
      <c r="E81" s="290"/>
      <c r="F81" s="289"/>
      <c r="G81" s="290"/>
      <c r="H81" s="289"/>
      <c r="I81" s="290"/>
      <c r="J81" s="289"/>
      <c r="K81" s="290"/>
      <c r="L81" s="289"/>
      <c r="M81" s="290"/>
      <c r="N81" s="289"/>
      <c r="O81" s="290"/>
      <c r="P81" s="289">
        <f t="shared" si="0"/>
        <v>0</v>
      </c>
      <c r="Q81" s="290">
        <f t="shared" si="0"/>
        <v>0</v>
      </c>
      <c r="R81" s="289">
        <f t="shared" si="0"/>
        <v>0</v>
      </c>
      <c r="S81" s="290">
        <f t="shared" si="0"/>
        <v>0</v>
      </c>
      <c r="T81" s="291">
        <f t="shared" si="1"/>
        <v>0</v>
      </c>
      <c r="U81" s="292">
        <f t="shared" si="1"/>
        <v>0</v>
      </c>
    </row>
    <row r="82" spans="1:21" ht="15" customHeight="1" thickBot="1" x14ac:dyDescent="0.25">
      <c r="A82" s="1070" t="s">
        <v>579</v>
      </c>
      <c r="B82" s="1071"/>
      <c r="C82" s="1072"/>
      <c r="D82" s="294">
        <f t="shared" ref="D82:U82" si="16">SUM(D78:D81)</f>
        <v>11421945.479999999</v>
      </c>
      <c r="E82" s="294">
        <f t="shared" si="16"/>
        <v>358</v>
      </c>
      <c r="F82" s="294">
        <f t="shared" si="16"/>
        <v>655903.93000000005</v>
      </c>
      <c r="G82" s="294">
        <f t="shared" si="16"/>
        <v>25</v>
      </c>
      <c r="H82" s="294">
        <f t="shared" si="16"/>
        <v>4813202.24</v>
      </c>
      <c r="I82" s="294">
        <f t="shared" si="16"/>
        <v>52</v>
      </c>
      <c r="J82" s="294">
        <f t="shared" si="16"/>
        <v>0</v>
      </c>
      <c r="K82" s="294">
        <f t="shared" si="16"/>
        <v>0</v>
      </c>
      <c r="L82" s="294">
        <f t="shared" si="16"/>
        <v>543335.69999999995</v>
      </c>
      <c r="M82" s="294">
        <f t="shared" si="16"/>
        <v>14</v>
      </c>
      <c r="N82" s="294">
        <f t="shared" si="16"/>
        <v>89698.5</v>
      </c>
      <c r="O82" s="294">
        <f t="shared" si="16"/>
        <v>1</v>
      </c>
      <c r="P82" s="294">
        <f t="shared" si="16"/>
        <v>16778483.420000002</v>
      </c>
      <c r="Q82" s="294">
        <f t="shared" si="16"/>
        <v>424</v>
      </c>
      <c r="R82" s="294">
        <f t="shared" si="16"/>
        <v>745602.43</v>
      </c>
      <c r="S82" s="294">
        <f t="shared" si="16"/>
        <v>26</v>
      </c>
      <c r="T82" s="294">
        <f t="shared" si="16"/>
        <v>17524085.849999998</v>
      </c>
      <c r="U82" s="295">
        <f t="shared" si="16"/>
        <v>450</v>
      </c>
    </row>
    <row r="83" spans="1:21" ht="15" customHeight="1" x14ac:dyDescent="0.2">
      <c r="A83" s="1082">
        <v>16</v>
      </c>
      <c r="B83" s="1085" t="s">
        <v>487</v>
      </c>
      <c r="C83" s="296" t="s">
        <v>575</v>
      </c>
      <c r="D83" s="310">
        <v>2597129</v>
      </c>
      <c r="E83" s="311">
        <v>39</v>
      </c>
      <c r="F83" s="310">
        <v>0</v>
      </c>
      <c r="G83" s="311">
        <v>0</v>
      </c>
      <c r="H83" s="310">
        <v>89520</v>
      </c>
      <c r="I83" s="311">
        <v>1</v>
      </c>
      <c r="J83" s="310">
        <v>0</v>
      </c>
      <c r="K83" s="311">
        <v>0</v>
      </c>
      <c r="L83" s="310">
        <v>130506</v>
      </c>
      <c r="M83" s="311">
        <v>2</v>
      </c>
      <c r="N83" s="310">
        <v>0</v>
      </c>
      <c r="O83" s="311">
        <v>0</v>
      </c>
      <c r="P83" s="310">
        <f t="shared" si="0"/>
        <v>2817155</v>
      </c>
      <c r="Q83" s="311">
        <f t="shared" si="0"/>
        <v>42</v>
      </c>
      <c r="R83" s="310">
        <f t="shared" si="0"/>
        <v>0</v>
      </c>
      <c r="S83" s="311">
        <f t="shared" si="0"/>
        <v>0</v>
      </c>
      <c r="T83" s="312">
        <f t="shared" si="1"/>
        <v>2817155</v>
      </c>
      <c r="U83" s="313">
        <f t="shared" si="1"/>
        <v>42</v>
      </c>
    </row>
    <row r="84" spans="1:21" ht="15" customHeight="1" x14ac:dyDescent="0.2">
      <c r="A84" s="1083"/>
      <c r="B84" s="1086"/>
      <c r="C84" s="301" t="s">
        <v>576</v>
      </c>
      <c r="D84" s="307">
        <v>612723</v>
      </c>
      <c r="E84" s="314">
        <v>12</v>
      </c>
      <c r="F84" s="307">
        <v>293289</v>
      </c>
      <c r="G84" s="314">
        <v>6</v>
      </c>
      <c r="H84" s="307">
        <v>534104</v>
      </c>
      <c r="I84" s="314">
        <v>7</v>
      </c>
      <c r="J84" s="307">
        <v>0</v>
      </c>
      <c r="K84" s="314">
        <v>0</v>
      </c>
      <c r="L84" s="307">
        <v>59642</v>
      </c>
      <c r="M84" s="314">
        <v>1</v>
      </c>
      <c r="N84" s="307">
        <v>80814</v>
      </c>
      <c r="O84" s="314">
        <v>1</v>
      </c>
      <c r="P84" s="307">
        <f t="shared" si="0"/>
        <v>1206469</v>
      </c>
      <c r="Q84" s="314">
        <f t="shared" si="0"/>
        <v>20</v>
      </c>
      <c r="R84" s="307">
        <f t="shared" si="0"/>
        <v>374103</v>
      </c>
      <c r="S84" s="314">
        <f t="shared" si="0"/>
        <v>7</v>
      </c>
      <c r="T84" s="315">
        <f t="shared" si="1"/>
        <v>1580572</v>
      </c>
      <c r="U84" s="316">
        <f t="shared" si="1"/>
        <v>27</v>
      </c>
    </row>
    <row r="85" spans="1:21" ht="15" customHeight="1" x14ac:dyDescent="0.2">
      <c r="A85" s="1083"/>
      <c r="B85" s="1086"/>
      <c r="C85" s="301" t="s">
        <v>577</v>
      </c>
      <c r="D85" s="307">
        <v>154076</v>
      </c>
      <c r="E85" s="314">
        <v>3</v>
      </c>
      <c r="F85" s="307">
        <v>209766</v>
      </c>
      <c r="G85" s="314">
        <v>5</v>
      </c>
      <c r="H85" s="307">
        <v>990426</v>
      </c>
      <c r="I85" s="314">
        <v>14</v>
      </c>
      <c r="J85" s="307">
        <v>0</v>
      </c>
      <c r="K85" s="314">
        <v>0</v>
      </c>
      <c r="L85" s="307">
        <v>0</v>
      </c>
      <c r="M85" s="314">
        <v>0</v>
      </c>
      <c r="N85" s="307">
        <v>0</v>
      </c>
      <c r="O85" s="314">
        <v>0</v>
      </c>
      <c r="P85" s="307">
        <f t="shared" si="0"/>
        <v>1144502</v>
      </c>
      <c r="Q85" s="314">
        <f t="shared" si="0"/>
        <v>17</v>
      </c>
      <c r="R85" s="307">
        <f t="shared" si="0"/>
        <v>209766</v>
      </c>
      <c r="S85" s="314">
        <f t="shared" si="0"/>
        <v>5</v>
      </c>
      <c r="T85" s="315">
        <f t="shared" si="1"/>
        <v>1354268</v>
      </c>
      <c r="U85" s="316">
        <f t="shared" si="1"/>
        <v>22</v>
      </c>
    </row>
    <row r="86" spans="1:21" ht="15" customHeight="1" x14ac:dyDescent="0.2">
      <c r="A86" s="1084"/>
      <c r="B86" s="1087"/>
      <c r="C86" s="301" t="s">
        <v>578</v>
      </c>
      <c r="D86" s="307"/>
      <c r="E86" s="314"/>
      <c r="F86" s="307"/>
      <c r="G86" s="314"/>
      <c r="H86" s="307"/>
      <c r="I86" s="314"/>
      <c r="J86" s="307"/>
      <c r="K86" s="314"/>
      <c r="L86" s="307"/>
      <c r="M86" s="314"/>
      <c r="N86" s="307"/>
      <c r="O86" s="314"/>
      <c r="P86" s="307">
        <f t="shared" si="0"/>
        <v>0</v>
      </c>
      <c r="Q86" s="314">
        <f t="shared" si="0"/>
        <v>0</v>
      </c>
      <c r="R86" s="307">
        <f t="shared" si="0"/>
        <v>0</v>
      </c>
      <c r="S86" s="314">
        <f t="shared" si="0"/>
        <v>0</v>
      </c>
      <c r="T86" s="315">
        <f t="shared" si="1"/>
        <v>0</v>
      </c>
      <c r="U86" s="316">
        <f t="shared" si="1"/>
        <v>0</v>
      </c>
    </row>
    <row r="87" spans="1:21" ht="15" customHeight="1" thickBot="1" x14ac:dyDescent="0.25">
      <c r="A87" s="1061" t="s">
        <v>579</v>
      </c>
      <c r="B87" s="1062"/>
      <c r="C87" s="1063"/>
      <c r="D87" s="308">
        <f t="shared" ref="D87:U87" si="17">SUM(D83:D86)</f>
        <v>3363928</v>
      </c>
      <c r="E87" s="308">
        <f t="shared" si="17"/>
        <v>54</v>
      </c>
      <c r="F87" s="308">
        <f t="shared" si="17"/>
        <v>503055</v>
      </c>
      <c r="G87" s="308">
        <f t="shared" si="17"/>
        <v>11</v>
      </c>
      <c r="H87" s="308">
        <f t="shared" si="17"/>
        <v>1614050</v>
      </c>
      <c r="I87" s="308">
        <f t="shared" si="17"/>
        <v>22</v>
      </c>
      <c r="J87" s="308">
        <f t="shared" si="17"/>
        <v>0</v>
      </c>
      <c r="K87" s="308">
        <f t="shared" si="17"/>
        <v>0</v>
      </c>
      <c r="L87" s="308">
        <f t="shared" si="17"/>
        <v>190148</v>
      </c>
      <c r="M87" s="308">
        <f t="shared" si="17"/>
        <v>3</v>
      </c>
      <c r="N87" s="308">
        <f t="shared" si="17"/>
        <v>80814</v>
      </c>
      <c r="O87" s="308">
        <f t="shared" si="17"/>
        <v>1</v>
      </c>
      <c r="P87" s="308">
        <f t="shared" si="17"/>
        <v>5168126</v>
      </c>
      <c r="Q87" s="308">
        <f t="shared" si="17"/>
        <v>79</v>
      </c>
      <c r="R87" s="308">
        <f t="shared" si="17"/>
        <v>583869</v>
      </c>
      <c r="S87" s="308">
        <f t="shared" si="17"/>
        <v>12</v>
      </c>
      <c r="T87" s="308">
        <f t="shared" si="17"/>
        <v>5751995</v>
      </c>
      <c r="U87" s="309">
        <f t="shared" si="17"/>
        <v>91</v>
      </c>
    </row>
    <row r="88" spans="1:21" ht="15" customHeight="1" x14ac:dyDescent="0.2">
      <c r="A88" s="1064">
        <v>17</v>
      </c>
      <c r="B88" s="1067" t="s">
        <v>488</v>
      </c>
      <c r="C88" s="283" t="s">
        <v>575</v>
      </c>
      <c r="D88" s="284">
        <v>6460838</v>
      </c>
      <c r="E88" s="285">
        <v>145</v>
      </c>
      <c r="F88" s="284">
        <v>632911</v>
      </c>
      <c r="G88" s="285">
        <v>7</v>
      </c>
      <c r="H88" s="284">
        <v>1099353</v>
      </c>
      <c r="I88" s="285">
        <v>17</v>
      </c>
      <c r="J88" s="284">
        <v>0</v>
      </c>
      <c r="K88" s="285">
        <v>0</v>
      </c>
      <c r="L88" s="284">
        <v>897496</v>
      </c>
      <c r="M88" s="285">
        <v>17</v>
      </c>
      <c r="N88" s="284">
        <v>0</v>
      </c>
      <c r="O88" s="285">
        <v>0</v>
      </c>
      <c r="P88" s="284">
        <f t="shared" si="0"/>
        <v>8457687</v>
      </c>
      <c r="Q88" s="285">
        <f t="shared" si="0"/>
        <v>179</v>
      </c>
      <c r="R88" s="284">
        <f t="shared" si="0"/>
        <v>632911</v>
      </c>
      <c r="S88" s="285">
        <f t="shared" si="0"/>
        <v>7</v>
      </c>
      <c r="T88" s="286">
        <f t="shared" si="1"/>
        <v>9090598</v>
      </c>
      <c r="U88" s="287">
        <f t="shared" si="1"/>
        <v>186</v>
      </c>
    </row>
    <row r="89" spans="1:21" ht="15" customHeight="1" x14ac:dyDescent="0.2">
      <c r="A89" s="1065"/>
      <c r="B89" s="1068"/>
      <c r="C89" s="288" t="s">
        <v>576</v>
      </c>
      <c r="D89" s="289">
        <v>4163719</v>
      </c>
      <c r="E89" s="290">
        <v>95</v>
      </c>
      <c r="F89" s="289">
        <v>985192</v>
      </c>
      <c r="G89" s="290">
        <v>13</v>
      </c>
      <c r="H89" s="289">
        <v>2540558</v>
      </c>
      <c r="I89" s="290">
        <v>28</v>
      </c>
      <c r="J89" s="289">
        <v>0</v>
      </c>
      <c r="K89" s="290">
        <v>0</v>
      </c>
      <c r="L89" s="289">
        <v>786091</v>
      </c>
      <c r="M89" s="290">
        <v>17</v>
      </c>
      <c r="N89" s="289">
        <v>0</v>
      </c>
      <c r="O89" s="290">
        <v>0</v>
      </c>
      <c r="P89" s="289">
        <f t="shared" ref="P89:S168" si="18">D89+H89+L89</f>
        <v>7490368</v>
      </c>
      <c r="Q89" s="290">
        <f t="shared" si="18"/>
        <v>140</v>
      </c>
      <c r="R89" s="289">
        <f t="shared" si="18"/>
        <v>985192</v>
      </c>
      <c r="S89" s="290">
        <f t="shared" si="18"/>
        <v>13</v>
      </c>
      <c r="T89" s="291">
        <f t="shared" ref="T89:U168" si="19">P89+R89</f>
        <v>8475560</v>
      </c>
      <c r="U89" s="292">
        <f t="shared" si="19"/>
        <v>153</v>
      </c>
    </row>
    <row r="90" spans="1:21" ht="15" customHeight="1" x14ac:dyDescent="0.2">
      <c r="A90" s="1065"/>
      <c r="B90" s="1068"/>
      <c r="C90" s="288" t="s">
        <v>577</v>
      </c>
      <c r="D90" s="289">
        <v>3657003</v>
      </c>
      <c r="E90" s="290">
        <v>81</v>
      </c>
      <c r="F90" s="289">
        <v>708212</v>
      </c>
      <c r="G90" s="290">
        <v>7</v>
      </c>
      <c r="H90" s="289">
        <v>3628724</v>
      </c>
      <c r="I90" s="290">
        <v>41</v>
      </c>
      <c r="J90" s="289">
        <v>0</v>
      </c>
      <c r="K90" s="290">
        <v>0</v>
      </c>
      <c r="L90" s="289">
        <v>237525</v>
      </c>
      <c r="M90" s="290">
        <v>5</v>
      </c>
      <c r="N90" s="289">
        <v>142180</v>
      </c>
      <c r="O90" s="290">
        <v>2</v>
      </c>
      <c r="P90" s="289">
        <f t="shared" si="18"/>
        <v>7523252</v>
      </c>
      <c r="Q90" s="290">
        <f t="shared" si="18"/>
        <v>127</v>
      </c>
      <c r="R90" s="289">
        <f t="shared" si="18"/>
        <v>850392</v>
      </c>
      <c r="S90" s="290">
        <f t="shared" si="18"/>
        <v>9</v>
      </c>
      <c r="T90" s="291">
        <f t="shared" si="19"/>
        <v>8373644</v>
      </c>
      <c r="U90" s="292">
        <f t="shared" si="19"/>
        <v>136</v>
      </c>
    </row>
    <row r="91" spans="1:21" ht="15" customHeight="1" x14ac:dyDescent="0.2">
      <c r="A91" s="1066"/>
      <c r="B91" s="1069"/>
      <c r="C91" s="288" t="s">
        <v>578</v>
      </c>
      <c r="D91" s="289"/>
      <c r="E91" s="290"/>
      <c r="F91" s="289"/>
      <c r="G91" s="290"/>
      <c r="H91" s="289"/>
      <c r="I91" s="290"/>
      <c r="J91" s="289"/>
      <c r="K91" s="290"/>
      <c r="L91" s="289"/>
      <c r="M91" s="290"/>
      <c r="N91" s="289"/>
      <c r="O91" s="290"/>
      <c r="P91" s="289">
        <f t="shared" si="18"/>
        <v>0</v>
      </c>
      <c r="Q91" s="290">
        <f t="shared" si="18"/>
        <v>0</v>
      </c>
      <c r="R91" s="289">
        <f t="shared" si="18"/>
        <v>0</v>
      </c>
      <c r="S91" s="290">
        <f t="shared" si="18"/>
        <v>0</v>
      </c>
      <c r="T91" s="291">
        <f t="shared" si="19"/>
        <v>0</v>
      </c>
      <c r="U91" s="292">
        <f t="shared" si="19"/>
        <v>0</v>
      </c>
    </row>
    <row r="92" spans="1:21" ht="15" customHeight="1" thickBot="1" x14ac:dyDescent="0.25">
      <c r="A92" s="1070" t="s">
        <v>579</v>
      </c>
      <c r="B92" s="1071"/>
      <c r="C92" s="1072"/>
      <c r="D92" s="294">
        <f t="shared" ref="D92:U92" si="20">SUM(D88:D91)</f>
        <v>14281560</v>
      </c>
      <c r="E92" s="294">
        <f t="shared" si="20"/>
        <v>321</v>
      </c>
      <c r="F92" s="294">
        <f t="shared" si="20"/>
        <v>2326315</v>
      </c>
      <c r="G92" s="294">
        <f t="shared" si="20"/>
        <v>27</v>
      </c>
      <c r="H92" s="294">
        <f t="shared" si="20"/>
        <v>7268635</v>
      </c>
      <c r="I92" s="294">
        <f t="shared" si="20"/>
        <v>86</v>
      </c>
      <c r="J92" s="294">
        <f t="shared" si="20"/>
        <v>0</v>
      </c>
      <c r="K92" s="294">
        <f t="shared" si="20"/>
        <v>0</v>
      </c>
      <c r="L92" s="294">
        <f t="shared" si="20"/>
        <v>1921112</v>
      </c>
      <c r="M92" s="294">
        <f t="shared" si="20"/>
        <v>39</v>
      </c>
      <c r="N92" s="294">
        <f t="shared" si="20"/>
        <v>142180</v>
      </c>
      <c r="O92" s="294">
        <f t="shared" si="20"/>
        <v>2</v>
      </c>
      <c r="P92" s="294">
        <f t="shared" si="20"/>
        <v>23471307</v>
      </c>
      <c r="Q92" s="294">
        <f t="shared" si="20"/>
        <v>446</v>
      </c>
      <c r="R92" s="294">
        <f t="shared" si="20"/>
        <v>2468495</v>
      </c>
      <c r="S92" s="294">
        <f t="shared" si="20"/>
        <v>29</v>
      </c>
      <c r="T92" s="294">
        <f t="shared" si="20"/>
        <v>25939802</v>
      </c>
      <c r="U92" s="295">
        <f t="shared" si="20"/>
        <v>475</v>
      </c>
    </row>
    <row r="93" spans="1:21" ht="15" customHeight="1" x14ac:dyDescent="0.2">
      <c r="A93" s="1082">
        <v>18</v>
      </c>
      <c r="B93" s="1085" t="s">
        <v>489</v>
      </c>
      <c r="C93" s="296" t="s">
        <v>575</v>
      </c>
      <c r="D93" s="310">
        <v>3437342.77</v>
      </c>
      <c r="E93" s="311">
        <v>65</v>
      </c>
      <c r="F93" s="310">
        <v>438447.24</v>
      </c>
      <c r="G93" s="311">
        <v>15</v>
      </c>
      <c r="H93" s="310">
        <v>549933.06000000006</v>
      </c>
      <c r="I93" s="311">
        <v>6</v>
      </c>
      <c r="J93" s="310">
        <v>0</v>
      </c>
      <c r="K93" s="311">
        <v>0</v>
      </c>
      <c r="L93" s="310">
        <v>957780.66</v>
      </c>
      <c r="M93" s="311">
        <v>16</v>
      </c>
      <c r="N93" s="310">
        <v>303822.42</v>
      </c>
      <c r="O93" s="311">
        <v>4</v>
      </c>
      <c r="P93" s="310">
        <f t="shared" si="18"/>
        <v>4945056.49</v>
      </c>
      <c r="Q93" s="311">
        <f t="shared" si="18"/>
        <v>87</v>
      </c>
      <c r="R93" s="310">
        <f t="shared" si="18"/>
        <v>742269.65999999992</v>
      </c>
      <c r="S93" s="311">
        <f t="shared" si="18"/>
        <v>19</v>
      </c>
      <c r="T93" s="312">
        <f t="shared" si="19"/>
        <v>5687326.1500000004</v>
      </c>
      <c r="U93" s="313">
        <f t="shared" si="19"/>
        <v>106</v>
      </c>
    </row>
    <row r="94" spans="1:21" ht="15" customHeight="1" x14ac:dyDescent="0.2">
      <c r="A94" s="1083"/>
      <c r="B94" s="1086"/>
      <c r="C94" s="301" t="s">
        <v>576</v>
      </c>
      <c r="D94" s="307">
        <v>1166862.08</v>
      </c>
      <c r="E94" s="314">
        <v>34</v>
      </c>
      <c r="F94" s="307">
        <v>1219405.1000000001</v>
      </c>
      <c r="G94" s="314">
        <v>33</v>
      </c>
      <c r="H94" s="307">
        <v>1269351.1100000001</v>
      </c>
      <c r="I94" s="314">
        <v>18</v>
      </c>
      <c r="J94" s="307">
        <v>0</v>
      </c>
      <c r="K94" s="314">
        <v>0</v>
      </c>
      <c r="L94" s="307">
        <v>336158</v>
      </c>
      <c r="M94" s="314">
        <v>6</v>
      </c>
      <c r="N94" s="307">
        <v>119000</v>
      </c>
      <c r="O94" s="314">
        <v>1</v>
      </c>
      <c r="P94" s="307">
        <f t="shared" si="18"/>
        <v>2772371.1900000004</v>
      </c>
      <c r="Q94" s="314">
        <f t="shared" si="18"/>
        <v>58</v>
      </c>
      <c r="R94" s="307">
        <f t="shared" si="18"/>
        <v>1338405.1000000001</v>
      </c>
      <c r="S94" s="314">
        <f t="shared" si="18"/>
        <v>34</v>
      </c>
      <c r="T94" s="315">
        <f t="shared" si="19"/>
        <v>4110776.2900000005</v>
      </c>
      <c r="U94" s="316">
        <f t="shared" si="19"/>
        <v>92</v>
      </c>
    </row>
    <row r="95" spans="1:21" ht="15" customHeight="1" x14ac:dyDescent="0.2">
      <c r="A95" s="1083"/>
      <c r="B95" s="1086"/>
      <c r="C95" s="301" t="s">
        <v>577</v>
      </c>
      <c r="D95" s="307">
        <v>821022.61</v>
      </c>
      <c r="E95" s="314">
        <v>16</v>
      </c>
      <c r="F95" s="307">
        <v>178096.7</v>
      </c>
      <c r="G95" s="314">
        <v>3</v>
      </c>
      <c r="H95" s="307">
        <v>2066490.26</v>
      </c>
      <c r="I95" s="314">
        <v>24</v>
      </c>
      <c r="J95" s="307">
        <v>0</v>
      </c>
      <c r="K95" s="314">
        <v>0</v>
      </c>
      <c r="L95" s="307">
        <v>203865.95</v>
      </c>
      <c r="M95" s="314">
        <v>4</v>
      </c>
      <c r="N95" s="307">
        <v>70000</v>
      </c>
      <c r="O95" s="314">
        <v>1</v>
      </c>
      <c r="P95" s="307">
        <f t="shared" si="18"/>
        <v>3091378.8200000003</v>
      </c>
      <c r="Q95" s="314">
        <f t="shared" si="18"/>
        <v>44</v>
      </c>
      <c r="R95" s="307">
        <f t="shared" si="18"/>
        <v>248096.7</v>
      </c>
      <c r="S95" s="314">
        <f t="shared" si="18"/>
        <v>4</v>
      </c>
      <c r="T95" s="315">
        <f t="shared" si="19"/>
        <v>3339475.5200000005</v>
      </c>
      <c r="U95" s="316">
        <f t="shared" si="19"/>
        <v>48</v>
      </c>
    </row>
    <row r="96" spans="1:21" ht="15" customHeight="1" x14ac:dyDescent="0.2">
      <c r="A96" s="1084"/>
      <c r="B96" s="1087"/>
      <c r="C96" s="301" t="s">
        <v>578</v>
      </c>
      <c r="D96" s="307"/>
      <c r="E96" s="314"/>
      <c r="F96" s="307"/>
      <c r="G96" s="314"/>
      <c r="H96" s="307"/>
      <c r="I96" s="314"/>
      <c r="J96" s="307"/>
      <c r="K96" s="314"/>
      <c r="L96" s="307"/>
      <c r="M96" s="314"/>
      <c r="N96" s="307"/>
      <c r="O96" s="314"/>
      <c r="P96" s="307">
        <f t="shared" si="18"/>
        <v>0</v>
      </c>
      <c r="Q96" s="314">
        <f t="shared" si="18"/>
        <v>0</v>
      </c>
      <c r="R96" s="307">
        <f t="shared" si="18"/>
        <v>0</v>
      </c>
      <c r="S96" s="314">
        <f t="shared" si="18"/>
        <v>0</v>
      </c>
      <c r="T96" s="315">
        <f t="shared" si="19"/>
        <v>0</v>
      </c>
      <c r="U96" s="316">
        <f t="shared" si="19"/>
        <v>0</v>
      </c>
    </row>
    <row r="97" spans="1:21" ht="15" customHeight="1" thickBot="1" x14ac:dyDescent="0.25">
      <c r="A97" s="1061" t="s">
        <v>579</v>
      </c>
      <c r="B97" s="1062"/>
      <c r="C97" s="1063"/>
      <c r="D97" s="308">
        <f t="shared" ref="D97:U97" si="21">SUM(D93:D96)</f>
        <v>5425227.46</v>
      </c>
      <c r="E97" s="308">
        <f t="shared" si="21"/>
        <v>115</v>
      </c>
      <c r="F97" s="308">
        <f t="shared" si="21"/>
        <v>1835949.04</v>
      </c>
      <c r="G97" s="308">
        <f t="shared" si="21"/>
        <v>51</v>
      </c>
      <c r="H97" s="308">
        <f t="shared" si="21"/>
        <v>3885774.43</v>
      </c>
      <c r="I97" s="308">
        <f t="shared" si="21"/>
        <v>48</v>
      </c>
      <c r="J97" s="308">
        <f t="shared" si="21"/>
        <v>0</v>
      </c>
      <c r="K97" s="308">
        <f t="shared" si="21"/>
        <v>0</v>
      </c>
      <c r="L97" s="308">
        <f t="shared" si="21"/>
        <v>1497804.61</v>
      </c>
      <c r="M97" s="308">
        <f t="shared" si="21"/>
        <v>26</v>
      </c>
      <c r="N97" s="308">
        <f t="shared" si="21"/>
        <v>492822.42</v>
      </c>
      <c r="O97" s="308">
        <f t="shared" si="21"/>
        <v>6</v>
      </c>
      <c r="P97" s="308">
        <f t="shared" si="21"/>
        <v>10808806.5</v>
      </c>
      <c r="Q97" s="308">
        <f t="shared" si="21"/>
        <v>189</v>
      </c>
      <c r="R97" s="308">
        <f t="shared" si="21"/>
        <v>2328771.46</v>
      </c>
      <c r="S97" s="308">
        <f t="shared" si="21"/>
        <v>57</v>
      </c>
      <c r="T97" s="308">
        <f t="shared" si="21"/>
        <v>13137577.960000001</v>
      </c>
      <c r="U97" s="309">
        <f t="shared" si="21"/>
        <v>246</v>
      </c>
    </row>
    <row r="98" spans="1:21" ht="15" customHeight="1" x14ac:dyDescent="0.2">
      <c r="A98" s="1064">
        <v>19</v>
      </c>
      <c r="B98" s="1067" t="s">
        <v>490</v>
      </c>
      <c r="C98" s="283" t="s">
        <v>575</v>
      </c>
      <c r="D98" s="284">
        <v>6039916</v>
      </c>
      <c r="E98" s="285">
        <v>231</v>
      </c>
      <c r="F98" s="284">
        <v>142329</v>
      </c>
      <c r="G98" s="285">
        <v>6</v>
      </c>
      <c r="H98" s="284">
        <v>107685</v>
      </c>
      <c r="I98" s="285">
        <v>2</v>
      </c>
      <c r="J98" s="284">
        <v>0</v>
      </c>
      <c r="K98" s="285">
        <v>0</v>
      </c>
      <c r="L98" s="284">
        <v>665303</v>
      </c>
      <c r="M98" s="285">
        <v>22</v>
      </c>
      <c r="N98" s="284">
        <v>0</v>
      </c>
      <c r="O98" s="285">
        <v>0</v>
      </c>
      <c r="P98" s="284">
        <f t="shared" si="18"/>
        <v>6812904</v>
      </c>
      <c r="Q98" s="285">
        <f t="shared" si="18"/>
        <v>255</v>
      </c>
      <c r="R98" s="284">
        <f t="shared" si="18"/>
        <v>142329</v>
      </c>
      <c r="S98" s="285">
        <f t="shared" si="18"/>
        <v>6</v>
      </c>
      <c r="T98" s="286">
        <f t="shared" si="19"/>
        <v>6955233</v>
      </c>
      <c r="U98" s="287">
        <f t="shared" si="19"/>
        <v>261</v>
      </c>
    </row>
    <row r="99" spans="1:21" ht="15" customHeight="1" x14ac:dyDescent="0.2">
      <c r="A99" s="1065"/>
      <c r="B99" s="1068"/>
      <c r="C99" s="288" t="s">
        <v>576</v>
      </c>
      <c r="D99" s="289">
        <v>2670855</v>
      </c>
      <c r="E99" s="290">
        <v>166</v>
      </c>
      <c r="F99" s="289">
        <v>99999</v>
      </c>
      <c r="G99" s="290">
        <v>1</v>
      </c>
      <c r="H99" s="289">
        <v>554567</v>
      </c>
      <c r="I99" s="290">
        <v>31</v>
      </c>
      <c r="J99" s="289">
        <v>0</v>
      </c>
      <c r="K99" s="290">
        <v>0</v>
      </c>
      <c r="L99" s="289">
        <v>566295</v>
      </c>
      <c r="M99" s="290">
        <v>28</v>
      </c>
      <c r="N99" s="289">
        <v>0</v>
      </c>
      <c r="O99" s="290">
        <v>0</v>
      </c>
      <c r="P99" s="289">
        <f t="shared" si="18"/>
        <v>3791717</v>
      </c>
      <c r="Q99" s="290">
        <f t="shared" si="18"/>
        <v>225</v>
      </c>
      <c r="R99" s="289">
        <f t="shared" si="18"/>
        <v>99999</v>
      </c>
      <c r="S99" s="290">
        <f t="shared" si="18"/>
        <v>1</v>
      </c>
      <c r="T99" s="291">
        <f t="shared" si="19"/>
        <v>3891716</v>
      </c>
      <c r="U99" s="292">
        <f t="shared" si="19"/>
        <v>226</v>
      </c>
    </row>
    <row r="100" spans="1:21" ht="15" customHeight="1" x14ac:dyDescent="0.2">
      <c r="A100" s="1065"/>
      <c r="B100" s="1068"/>
      <c r="C100" s="288" t="s">
        <v>577</v>
      </c>
      <c r="D100" s="289">
        <v>1558159.57</v>
      </c>
      <c r="E100" s="290">
        <v>72</v>
      </c>
      <c r="F100" s="289">
        <v>0</v>
      </c>
      <c r="G100" s="290">
        <v>0</v>
      </c>
      <c r="H100" s="289">
        <v>946232.7</v>
      </c>
      <c r="I100" s="290">
        <v>20</v>
      </c>
      <c r="J100" s="289">
        <v>0</v>
      </c>
      <c r="K100" s="290">
        <v>0</v>
      </c>
      <c r="L100" s="289">
        <v>44330</v>
      </c>
      <c r="M100" s="290">
        <v>4</v>
      </c>
      <c r="N100" s="289">
        <v>96000</v>
      </c>
      <c r="O100" s="290">
        <v>1</v>
      </c>
      <c r="P100" s="289">
        <f t="shared" si="18"/>
        <v>2548722.27</v>
      </c>
      <c r="Q100" s="290">
        <f t="shared" si="18"/>
        <v>96</v>
      </c>
      <c r="R100" s="289">
        <f t="shared" si="18"/>
        <v>96000</v>
      </c>
      <c r="S100" s="290">
        <f t="shared" si="18"/>
        <v>1</v>
      </c>
      <c r="T100" s="291">
        <f t="shared" si="19"/>
        <v>2644722.27</v>
      </c>
      <c r="U100" s="292">
        <f t="shared" si="19"/>
        <v>97</v>
      </c>
    </row>
    <row r="101" spans="1:21" ht="15" customHeight="1" x14ac:dyDescent="0.2">
      <c r="A101" s="1066"/>
      <c r="B101" s="1069"/>
      <c r="C101" s="288" t="s">
        <v>578</v>
      </c>
      <c r="D101" s="289"/>
      <c r="E101" s="290"/>
      <c r="F101" s="289"/>
      <c r="G101" s="290"/>
      <c r="H101" s="289"/>
      <c r="I101" s="290"/>
      <c r="J101" s="289"/>
      <c r="K101" s="290"/>
      <c r="L101" s="289"/>
      <c r="M101" s="290"/>
      <c r="N101" s="289"/>
      <c r="O101" s="290"/>
      <c r="P101" s="289">
        <f t="shared" si="18"/>
        <v>0</v>
      </c>
      <c r="Q101" s="290">
        <f t="shared" si="18"/>
        <v>0</v>
      </c>
      <c r="R101" s="289">
        <f t="shared" si="18"/>
        <v>0</v>
      </c>
      <c r="S101" s="290">
        <f t="shared" si="18"/>
        <v>0</v>
      </c>
      <c r="T101" s="291">
        <f t="shared" si="19"/>
        <v>0</v>
      </c>
      <c r="U101" s="292">
        <f t="shared" si="19"/>
        <v>0</v>
      </c>
    </row>
    <row r="102" spans="1:21" ht="15" customHeight="1" thickBot="1" x14ac:dyDescent="0.25">
      <c r="A102" s="1070" t="s">
        <v>579</v>
      </c>
      <c r="B102" s="1071"/>
      <c r="C102" s="1072"/>
      <c r="D102" s="294">
        <f t="shared" ref="D102:U102" si="22">SUM(D98:D101)</f>
        <v>10268930.57</v>
      </c>
      <c r="E102" s="294">
        <f t="shared" si="22"/>
        <v>469</v>
      </c>
      <c r="F102" s="294">
        <f t="shared" si="22"/>
        <v>242328</v>
      </c>
      <c r="G102" s="294">
        <f t="shared" si="22"/>
        <v>7</v>
      </c>
      <c r="H102" s="294">
        <f t="shared" si="22"/>
        <v>1608484.7</v>
      </c>
      <c r="I102" s="294">
        <f t="shared" si="22"/>
        <v>53</v>
      </c>
      <c r="J102" s="294">
        <f t="shared" si="22"/>
        <v>0</v>
      </c>
      <c r="K102" s="294">
        <f t="shared" si="22"/>
        <v>0</v>
      </c>
      <c r="L102" s="294">
        <f t="shared" si="22"/>
        <v>1275928</v>
      </c>
      <c r="M102" s="294">
        <f t="shared" si="22"/>
        <v>54</v>
      </c>
      <c r="N102" s="294">
        <f t="shared" si="22"/>
        <v>96000</v>
      </c>
      <c r="O102" s="294">
        <f t="shared" si="22"/>
        <v>1</v>
      </c>
      <c r="P102" s="294">
        <f t="shared" si="22"/>
        <v>13153343.27</v>
      </c>
      <c r="Q102" s="294">
        <f t="shared" si="22"/>
        <v>576</v>
      </c>
      <c r="R102" s="294">
        <f t="shared" si="22"/>
        <v>338328</v>
      </c>
      <c r="S102" s="294">
        <f t="shared" si="22"/>
        <v>8</v>
      </c>
      <c r="T102" s="294">
        <f t="shared" si="22"/>
        <v>13491671.27</v>
      </c>
      <c r="U102" s="295">
        <f t="shared" si="22"/>
        <v>584</v>
      </c>
    </row>
    <row r="103" spans="1:21" ht="15" customHeight="1" x14ac:dyDescent="0.2">
      <c r="A103" s="1082">
        <v>20</v>
      </c>
      <c r="B103" s="1085" t="s">
        <v>491</v>
      </c>
      <c r="C103" s="296" t="s">
        <v>575</v>
      </c>
      <c r="D103" s="310">
        <v>3613069</v>
      </c>
      <c r="E103" s="311">
        <v>70</v>
      </c>
      <c r="F103" s="310">
        <v>477202</v>
      </c>
      <c r="G103" s="311">
        <v>4</v>
      </c>
      <c r="H103" s="310">
        <v>566469</v>
      </c>
      <c r="I103" s="311">
        <v>8</v>
      </c>
      <c r="J103" s="310">
        <v>0</v>
      </c>
      <c r="K103" s="311">
        <v>0</v>
      </c>
      <c r="L103" s="310">
        <v>0</v>
      </c>
      <c r="M103" s="311">
        <v>0</v>
      </c>
      <c r="N103" s="310">
        <v>100000</v>
      </c>
      <c r="O103" s="311">
        <v>4</v>
      </c>
      <c r="P103" s="310">
        <f t="shared" si="18"/>
        <v>4179538</v>
      </c>
      <c r="Q103" s="311">
        <f t="shared" si="18"/>
        <v>78</v>
      </c>
      <c r="R103" s="310">
        <f t="shared" si="18"/>
        <v>577202</v>
      </c>
      <c r="S103" s="311">
        <f t="shared" si="18"/>
        <v>8</v>
      </c>
      <c r="T103" s="312">
        <f t="shared" si="19"/>
        <v>4756740</v>
      </c>
      <c r="U103" s="313">
        <f t="shared" si="19"/>
        <v>86</v>
      </c>
    </row>
    <row r="104" spans="1:21" ht="15" customHeight="1" x14ac:dyDescent="0.2">
      <c r="A104" s="1083"/>
      <c r="B104" s="1086"/>
      <c r="C104" s="301" t="s">
        <v>576</v>
      </c>
      <c r="D104" s="307">
        <v>1487966</v>
      </c>
      <c r="E104" s="314">
        <v>34</v>
      </c>
      <c r="F104" s="307">
        <v>362318</v>
      </c>
      <c r="G104" s="314">
        <v>3</v>
      </c>
      <c r="H104" s="307">
        <v>2202346</v>
      </c>
      <c r="I104" s="314">
        <v>22</v>
      </c>
      <c r="J104" s="307">
        <v>2805693</v>
      </c>
      <c r="K104" s="314">
        <v>12</v>
      </c>
      <c r="L104" s="307">
        <v>229940</v>
      </c>
      <c r="M104" s="314">
        <v>4</v>
      </c>
      <c r="N104" s="307">
        <v>0</v>
      </c>
      <c r="O104" s="314">
        <v>0</v>
      </c>
      <c r="P104" s="307">
        <f>D104+H104+L104</f>
        <v>3920252</v>
      </c>
      <c r="Q104" s="314">
        <f>E104+I104+M104</f>
        <v>60</v>
      </c>
      <c r="R104" s="307">
        <f>F104+J104+N104</f>
        <v>3168011</v>
      </c>
      <c r="S104" s="314">
        <f>G104+K104+O104</f>
        <v>15</v>
      </c>
      <c r="T104" s="315">
        <f t="shared" si="19"/>
        <v>7088263</v>
      </c>
      <c r="U104" s="316">
        <f t="shared" si="19"/>
        <v>75</v>
      </c>
    </row>
    <row r="105" spans="1:21" ht="15" customHeight="1" x14ac:dyDescent="0.2">
      <c r="A105" s="1083"/>
      <c r="B105" s="1086"/>
      <c r="C105" s="301" t="s">
        <v>577</v>
      </c>
      <c r="D105" s="307">
        <v>1268106.3</v>
      </c>
      <c r="E105" s="314">
        <v>26</v>
      </c>
      <c r="F105" s="307">
        <v>266030</v>
      </c>
      <c r="G105" s="314">
        <v>4</v>
      </c>
      <c r="H105" s="307">
        <v>2042813.52</v>
      </c>
      <c r="I105" s="314">
        <v>21</v>
      </c>
      <c r="J105" s="307">
        <v>535631.42000000004</v>
      </c>
      <c r="K105" s="314">
        <v>2</v>
      </c>
      <c r="L105" s="307">
        <v>336317</v>
      </c>
      <c r="M105" s="314">
        <v>6</v>
      </c>
      <c r="N105" s="307">
        <v>98501</v>
      </c>
      <c r="O105" s="314">
        <v>1</v>
      </c>
      <c r="P105" s="307">
        <f t="shared" si="18"/>
        <v>3647236.8200000003</v>
      </c>
      <c r="Q105" s="314">
        <f t="shared" si="18"/>
        <v>53</v>
      </c>
      <c r="R105" s="307">
        <f t="shared" si="18"/>
        <v>900162.42</v>
      </c>
      <c r="S105" s="314">
        <f t="shared" si="18"/>
        <v>7</v>
      </c>
      <c r="T105" s="315">
        <f t="shared" si="19"/>
        <v>4547399.24</v>
      </c>
      <c r="U105" s="316">
        <f t="shared" si="19"/>
        <v>60</v>
      </c>
    </row>
    <row r="106" spans="1:21" ht="15" customHeight="1" x14ac:dyDescent="0.2">
      <c r="A106" s="1084"/>
      <c r="B106" s="1087"/>
      <c r="C106" s="301" t="s">
        <v>578</v>
      </c>
      <c r="D106" s="307">
        <v>122564</v>
      </c>
      <c r="E106" s="314">
        <v>5</v>
      </c>
      <c r="F106" s="307">
        <v>0</v>
      </c>
      <c r="G106" s="314">
        <v>0</v>
      </c>
      <c r="H106" s="307">
        <v>212898</v>
      </c>
      <c r="I106" s="314">
        <v>2</v>
      </c>
      <c r="J106" s="307">
        <v>0</v>
      </c>
      <c r="K106" s="314">
        <v>0</v>
      </c>
      <c r="L106" s="307">
        <v>0</v>
      </c>
      <c r="M106" s="314">
        <v>0</v>
      </c>
      <c r="N106" s="307">
        <v>0</v>
      </c>
      <c r="O106" s="314">
        <v>0</v>
      </c>
      <c r="P106" s="307">
        <f t="shared" si="18"/>
        <v>335462</v>
      </c>
      <c r="Q106" s="314">
        <f t="shared" si="18"/>
        <v>7</v>
      </c>
      <c r="R106" s="307">
        <f t="shared" si="18"/>
        <v>0</v>
      </c>
      <c r="S106" s="314">
        <f t="shared" si="18"/>
        <v>0</v>
      </c>
      <c r="T106" s="315">
        <f t="shared" si="19"/>
        <v>335462</v>
      </c>
      <c r="U106" s="316">
        <f t="shared" si="19"/>
        <v>7</v>
      </c>
    </row>
    <row r="107" spans="1:21" ht="15" customHeight="1" thickBot="1" x14ac:dyDescent="0.25">
      <c r="A107" s="1061" t="s">
        <v>579</v>
      </c>
      <c r="B107" s="1062"/>
      <c r="C107" s="1063"/>
      <c r="D107" s="308">
        <f t="shared" ref="D107:U107" si="23">SUM(D103:D106)</f>
        <v>6491705.2999999998</v>
      </c>
      <c r="E107" s="308">
        <f t="shared" si="23"/>
        <v>135</v>
      </c>
      <c r="F107" s="308">
        <f t="shared" si="23"/>
        <v>1105550</v>
      </c>
      <c r="G107" s="308">
        <f t="shared" si="23"/>
        <v>11</v>
      </c>
      <c r="H107" s="308">
        <f t="shared" si="23"/>
        <v>5024526.5199999996</v>
      </c>
      <c r="I107" s="308">
        <f t="shared" si="23"/>
        <v>53</v>
      </c>
      <c r="J107" s="308">
        <f t="shared" si="23"/>
        <v>3341324.42</v>
      </c>
      <c r="K107" s="308">
        <f t="shared" si="23"/>
        <v>14</v>
      </c>
      <c r="L107" s="308">
        <f t="shared" si="23"/>
        <v>566257</v>
      </c>
      <c r="M107" s="308">
        <f t="shared" si="23"/>
        <v>10</v>
      </c>
      <c r="N107" s="308">
        <f t="shared" si="23"/>
        <v>198501</v>
      </c>
      <c r="O107" s="308">
        <f t="shared" si="23"/>
        <v>5</v>
      </c>
      <c r="P107" s="308">
        <f t="shared" si="23"/>
        <v>12082488.82</v>
      </c>
      <c r="Q107" s="308">
        <f t="shared" si="23"/>
        <v>198</v>
      </c>
      <c r="R107" s="308">
        <f t="shared" si="23"/>
        <v>4645375.42</v>
      </c>
      <c r="S107" s="308">
        <f t="shared" si="23"/>
        <v>30</v>
      </c>
      <c r="T107" s="308">
        <f t="shared" si="23"/>
        <v>16727864.24</v>
      </c>
      <c r="U107" s="309">
        <f t="shared" si="23"/>
        <v>228</v>
      </c>
    </row>
    <row r="108" spans="1:21" ht="15" customHeight="1" x14ac:dyDescent="0.2">
      <c r="A108" s="1064">
        <v>21</v>
      </c>
      <c r="B108" s="1067" t="s">
        <v>492</v>
      </c>
      <c r="C108" s="283" t="s">
        <v>575</v>
      </c>
      <c r="D108" s="284">
        <v>3417442</v>
      </c>
      <c r="E108" s="285">
        <v>68</v>
      </c>
      <c r="F108" s="284">
        <v>455020</v>
      </c>
      <c r="G108" s="285">
        <v>5</v>
      </c>
      <c r="H108" s="284">
        <v>335945</v>
      </c>
      <c r="I108" s="285">
        <v>4</v>
      </c>
      <c r="J108" s="284">
        <v>0</v>
      </c>
      <c r="K108" s="285">
        <v>0</v>
      </c>
      <c r="L108" s="284">
        <v>577026</v>
      </c>
      <c r="M108" s="285">
        <v>12</v>
      </c>
      <c r="N108" s="284">
        <v>188640</v>
      </c>
      <c r="O108" s="285">
        <v>2</v>
      </c>
      <c r="P108" s="284">
        <f t="shared" si="18"/>
        <v>4330413</v>
      </c>
      <c r="Q108" s="285">
        <f t="shared" si="18"/>
        <v>84</v>
      </c>
      <c r="R108" s="284">
        <f t="shared" si="18"/>
        <v>643660</v>
      </c>
      <c r="S108" s="285">
        <f t="shared" si="18"/>
        <v>7</v>
      </c>
      <c r="T108" s="286">
        <f t="shared" si="19"/>
        <v>4974073</v>
      </c>
      <c r="U108" s="287">
        <f t="shared" si="19"/>
        <v>91</v>
      </c>
    </row>
    <row r="109" spans="1:21" ht="15" customHeight="1" x14ac:dyDescent="0.2">
      <c r="A109" s="1065"/>
      <c r="B109" s="1068"/>
      <c r="C109" s="288" t="s">
        <v>576</v>
      </c>
      <c r="D109" s="289">
        <v>1084715</v>
      </c>
      <c r="E109" s="290">
        <v>26</v>
      </c>
      <c r="F109" s="289">
        <v>486266</v>
      </c>
      <c r="G109" s="290">
        <v>7</v>
      </c>
      <c r="H109" s="289">
        <v>1481205</v>
      </c>
      <c r="I109" s="290">
        <v>17</v>
      </c>
      <c r="J109" s="289">
        <v>119820</v>
      </c>
      <c r="K109" s="290">
        <v>1</v>
      </c>
      <c r="L109" s="289">
        <v>0</v>
      </c>
      <c r="M109" s="290">
        <v>0</v>
      </c>
      <c r="N109" s="289">
        <v>0</v>
      </c>
      <c r="O109" s="290">
        <v>0</v>
      </c>
      <c r="P109" s="289">
        <f t="shared" si="18"/>
        <v>2565920</v>
      </c>
      <c r="Q109" s="290">
        <f t="shared" si="18"/>
        <v>43</v>
      </c>
      <c r="R109" s="289">
        <f t="shared" si="18"/>
        <v>606086</v>
      </c>
      <c r="S109" s="290">
        <f t="shared" si="18"/>
        <v>8</v>
      </c>
      <c r="T109" s="291">
        <f t="shared" si="19"/>
        <v>3172006</v>
      </c>
      <c r="U109" s="292">
        <f t="shared" si="19"/>
        <v>51</v>
      </c>
    </row>
    <row r="110" spans="1:21" ht="15" customHeight="1" x14ac:dyDescent="0.2">
      <c r="A110" s="1065"/>
      <c r="B110" s="1068"/>
      <c r="C110" s="288" t="s">
        <v>577</v>
      </c>
      <c r="D110" s="289">
        <v>1330282</v>
      </c>
      <c r="E110" s="290">
        <v>40</v>
      </c>
      <c r="F110" s="289">
        <v>0</v>
      </c>
      <c r="G110" s="290">
        <v>0</v>
      </c>
      <c r="H110" s="289">
        <v>1422915</v>
      </c>
      <c r="I110" s="290">
        <v>15</v>
      </c>
      <c r="J110" s="289">
        <v>0</v>
      </c>
      <c r="K110" s="290">
        <v>0</v>
      </c>
      <c r="L110" s="289">
        <v>116000</v>
      </c>
      <c r="M110" s="290">
        <v>2</v>
      </c>
      <c r="N110" s="289">
        <v>0</v>
      </c>
      <c r="O110" s="290">
        <v>0</v>
      </c>
      <c r="P110" s="289">
        <f t="shared" si="18"/>
        <v>2869197</v>
      </c>
      <c r="Q110" s="290">
        <f t="shared" si="18"/>
        <v>57</v>
      </c>
      <c r="R110" s="289">
        <f t="shared" si="18"/>
        <v>0</v>
      </c>
      <c r="S110" s="290">
        <f t="shared" si="18"/>
        <v>0</v>
      </c>
      <c r="T110" s="291">
        <f t="shared" si="19"/>
        <v>2869197</v>
      </c>
      <c r="U110" s="292">
        <f t="shared" si="19"/>
        <v>57</v>
      </c>
    </row>
    <row r="111" spans="1:21" ht="15" customHeight="1" x14ac:dyDescent="0.2">
      <c r="A111" s="1066"/>
      <c r="B111" s="1069"/>
      <c r="C111" s="288" t="s">
        <v>578</v>
      </c>
      <c r="D111" s="289"/>
      <c r="E111" s="290"/>
      <c r="F111" s="289"/>
      <c r="G111" s="290"/>
      <c r="H111" s="289"/>
      <c r="I111" s="290"/>
      <c r="J111" s="289"/>
      <c r="K111" s="290"/>
      <c r="L111" s="289"/>
      <c r="M111" s="290"/>
      <c r="N111" s="289"/>
      <c r="O111" s="290"/>
      <c r="P111" s="289">
        <f t="shared" si="18"/>
        <v>0</v>
      </c>
      <c r="Q111" s="290">
        <f t="shared" si="18"/>
        <v>0</v>
      </c>
      <c r="R111" s="289">
        <f t="shared" si="18"/>
        <v>0</v>
      </c>
      <c r="S111" s="290">
        <f t="shared" si="18"/>
        <v>0</v>
      </c>
      <c r="T111" s="291">
        <f t="shared" si="19"/>
        <v>0</v>
      </c>
      <c r="U111" s="292">
        <f t="shared" si="19"/>
        <v>0</v>
      </c>
    </row>
    <row r="112" spans="1:21" ht="15" customHeight="1" thickBot="1" x14ac:dyDescent="0.25">
      <c r="A112" s="1070" t="s">
        <v>579</v>
      </c>
      <c r="B112" s="1071"/>
      <c r="C112" s="1072"/>
      <c r="D112" s="294">
        <f t="shared" ref="D112:U112" si="24">SUM(D108:D111)</f>
        <v>5832439</v>
      </c>
      <c r="E112" s="294">
        <f t="shared" si="24"/>
        <v>134</v>
      </c>
      <c r="F112" s="294">
        <f t="shared" si="24"/>
        <v>941286</v>
      </c>
      <c r="G112" s="294">
        <f t="shared" si="24"/>
        <v>12</v>
      </c>
      <c r="H112" s="294">
        <f t="shared" si="24"/>
        <v>3240065</v>
      </c>
      <c r="I112" s="294">
        <f t="shared" si="24"/>
        <v>36</v>
      </c>
      <c r="J112" s="294">
        <f t="shared" si="24"/>
        <v>119820</v>
      </c>
      <c r="K112" s="294">
        <f t="shared" si="24"/>
        <v>1</v>
      </c>
      <c r="L112" s="294">
        <f t="shared" si="24"/>
        <v>693026</v>
      </c>
      <c r="M112" s="294">
        <f t="shared" si="24"/>
        <v>14</v>
      </c>
      <c r="N112" s="294">
        <f t="shared" si="24"/>
        <v>188640</v>
      </c>
      <c r="O112" s="294">
        <f t="shared" si="24"/>
        <v>2</v>
      </c>
      <c r="P112" s="294">
        <f t="shared" si="24"/>
        <v>9765530</v>
      </c>
      <c r="Q112" s="294">
        <f t="shared" si="24"/>
        <v>184</v>
      </c>
      <c r="R112" s="294">
        <f t="shared" si="24"/>
        <v>1249746</v>
      </c>
      <c r="S112" s="294">
        <f t="shared" si="24"/>
        <v>15</v>
      </c>
      <c r="T112" s="294">
        <f t="shared" si="24"/>
        <v>11015276</v>
      </c>
      <c r="U112" s="295">
        <f t="shared" si="24"/>
        <v>199</v>
      </c>
    </row>
    <row r="113" spans="1:21" ht="15" customHeight="1" x14ac:dyDescent="0.2">
      <c r="A113" s="1082">
        <v>22</v>
      </c>
      <c r="B113" s="1085" t="s">
        <v>493</v>
      </c>
      <c r="C113" s="296" t="s">
        <v>575</v>
      </c>
      <c r="D113" s="310">
        <v>3964472.145</v>
      </c>
      <c r="E113" s="311">
        <v>145</v>
      </c>
      <c r="F113" s="310">
        <v>178538</v>
      </c>
      <c r="G113" s="311">
        <v>11</v>
      </c>
      <c r="H113" s="310">
        <v>706949</v>
      </c>
      <c r="I113" s="311">
        <v>8</v>
      </c>
      <c r="J113" s="310">
        <v>0</v>
      </c>
      <c r="K113" s="311">
        <v>0</v>
      </c>
      <c r="L113" s="310">
        <v>786338</v>
      </c>
      <c r="M113" s="311">
        <v>14</v>
      </c>
      <c r="N113" s="310">
        <v>65198</v>
      </c>
      <c r="O113" s="311">
        <v>5</v>
      </c>
      <c r="P113" s="310">
        <f t="shared" si="18"/>
        <v>5457759.1449999996</v>
      </c>
      <c r="Q113" s="311">
        <f t="shared" si="18"/>
        <v>167</v>
      </c>
      <c r="R113" s="310">
        <f t="shared" si="18"/>
        <v>243736</v>
      </c>
      <c r="S113" s="311">
        <f t="shared" si="18"/>
        <v>16</v>
      </c>
      <c r="T113" s="312">
        <f t="shared" si="19"/>
        <v>5701495.1449999996</v>
      </c>
      <c r="U113" s="313">
        <f t="shared" si="19"/>
        <v>183</v>
      </c>
    </row>
    <row r="114" spans="1:21" ht="15" customHeight="1" x14ac:dyDescent="0.2">
      <c r="A114" s="1083"/>
      <c r="B114" s="1086"/>
      <c r="C114" s="301" t="s">
        <v>576</v>
      </c>
      <c r="D114" s="307">
        <v>2340414</v>
      </c>
      <c r="E114" s="314">
        <v>98</v>
      </c>
      <c r="F114" s="307">
        <v>626842</v>
      </c>
      <c r="G114" s="314">
        <v>32</v>
      </c>
      <c r="H114" s="307">
        <v>2008730</v>
      </c>
      <c r="I114" s="314">
        <v>25</v>
      </c>
      <c r="J114" s="307">
        <v>60203</v>
      </c>
      <c r="K114" s="314">
        <v>1</v>
      </c>
      <c r="L114" s="307">
        <v>280333</v>
      </c>
      <c r="M114" s="314">
        <v>8</v>
      </c>
      <c r="N114" s="307">
        <v>193808</v>
      </c>
      <c r="O114" s="314">
        <v>2</v>
      </c>
      <c r="P114" s="307">
        <f t="shared" si="18"/>
        <v>4629477</v>
      </c>
      <c r="Q114" s="314">
        <f t="shared" si="18"/>
        <v>131</v>
      </c>
      <c r="R114" s="307">
        <f t="shared" si="18"/>
        <v>880853</v>
      </c>
      <c r="S114" s="314">
        <f t="shared" si="18"/>
        <v>35</v>
      </c>
      <c r="T114" s="315">
        <f t="shared" si="19"/>
        <v>5510330</v>
      </c>
      <c r="U114" s="316">
        <f t="shared" si="19"/>
        <v>166</v>
      </c>
    </row>
    <row r="115" spans="1:21" ht="15" customHeight="1" x14ac:dyDescent="0.2">
      <c r="A115" s="1083"/>
      <c r="B115" s="1086"/>
      <c r="C115" s="301" t="s">
        <v>577</v>
      </c>
      <c r="D115" s="307">
        <v>1745707</v>
      </c>
      <c r="E115" s="314">
        <v>87</v>
      </c>
      <c r="F115" s="307">
        <v>322669</v>
      </c>
      <c r="G115" s="314">
        <v>5</v>
      </c>
      <c r="H115" s="307">
        <v>1310373</v>
      </c>
      <c r="I115" s="314">
        <v>17</v>
      </c>
      <c r="J115" s="307">
        <v>0</v>
      </c>
      <c r="K115" s="314">
        <v>0</v>
      </c>
      <c r="L115" s="307">
        <v>69242</v>
      </c>
      <c r="M115" s="314">
        <v>2</v>
      </c>
      <c r="N115" s="307">
        <v>0</v>
      </c>
      <c r="O115" s="314">
        <v>0</v>
      </c>
      <c r="P115" s="307">
        <f t="shared" si="18"/>
        <v>3125322</v>
      </c>
      <c r="Q115" s="314">
        <f t="shared" si="18"/>
        <v>106</v>
      </c>
      <c r="R115" s="307">
        <f t="shared" si="18"/>
        <v>322669</v>
      </c>
      <c r="S115" s="314">
        <f t="shared" si="18"/>
        <v>5</v>
      </c>
      <c r="T115" s="315">
        <f t="shared" si="19"/>
        <v>3447991</v>
      </c>
      <c r="U115" s="316">
        <f t="shared" si="19"/>
        <v>111</v>
      </c>
    </row>
    <row r="116" spans="1:21" ht="15" customHeight="1" x14ac:dyDescent="0.2">
      <c r="A116" s="1084"/>
      <c r="B116" s="1087"/>
      <c r="C116" s="301" t="s">
        <v>578</v>
      </c>
      <c r="D116" s="307"/>
      <c r="E116" s="314"/>
      <c r="F116" s="307"/>
      <c r="G116" s="314"/>
      <c r="H116" s="307"/>
      <c r="I116" s="314"/>
      <c r="J116" s="307"/>
      <c r="K116" s="314"/>
      <c r="L116" s="307"/>
      <c r="M116" s="314"/>
      <c r="N116" s="307"/>
      <c r="O116" s="314"/>
      <c r="P116" s="307">
        <f t="shared" si="18"/>
        <v>0</v>
      </c>
      <c r="Q116" s="314">
        <f t="shared" si="18"/>
        <v>0</v>
      </c>
      <c r="R116" s="307">
        <f t="shared" si="18"/>
        <v>0</v>
      </c>
      <c r="S116" s="314">
        <f t="shared" si="18"/>
        <v>0</v>
      </c>
      <c r="T116" s="315">
        <f t="shared" si="19"/>
        <v>0</v>
      </c>
      <c r="U116" s="316">
        <f t="shared" si="19"/>
        <v>0</v>
      </c>
    </row>
    <row r="117" spans="1:21" ht="15" customHeight="1" thickBot="1" x14ac:dyDescent="0.25">
      <c r="A117" s="1061" t="s">
        <v>579</v>
      </c>
      <c r="B117" s="1062"/>
      <c r="C117" s="1063"/>
      <c r="D117" s="308">
        <f t="shared" ref="D117:U117" si="25">SUM(D113:D116)</f>
        <v>8050593.1449999996</v>
      </c>
      <c r="E117" s="308">
        <f t="shared" si="25"/>
        <v>330</v>
      </c>
      <c r="F117" s="308">
        <f t="shared" si="25"/>
        <v>1128049</v>
      </c>
      <c r="G117" s="308">
        <f t="shared" si="25"/>
        <v>48</v>
      </c>
      <c r="H117" s="308">
        <f t="shared" si="25"/>
        <v>4026052</v>
      </c>
      <c r="I117" s="308">
        <f t="shared" si="25"/>
        <v>50</v>
      </c>
      <c r="J117" s="308">
        <f t="shared" si="25"/>
        <v>60203</v>
      </c>
      <c r="K117" s="308">
        <f t="shared" si="25"/>
        <v>1</v>
      </c>
      <c r="L117" s="308">
        <f t="shared" si="25"/>
        <v>1135913</v>
      </c>
      <c r="M117" s="308">
        <f t="shared" si="25"/>
        <v>24</v>
      </c>
      <c r="N117" s="308">
        <f t="shared" si="25"/>
        <v>259006</v>
      </c>
      <c r="O117" s="308">
        <f t="shared" si="25"/>
        <v>7</v>
      </c>
      <c r="P117" s="308">
        <f t="shared" si="25"/>
        <v>13212558.145</v>
      </c>
      <c r="Q117" s="308">
        <f t="shared" si="25"/>
        <v>404</v>
      </c>
      <c r="R117" s="308">
        <f t="shared" si="25"/>
        <v>1447258</v>
      </c>
      <c r="S117" s="308">
        <f t="shared" si="25"/>
        <v>56</v>
      </c>
      <c r="T117" s="308">
        <f t="shared" si="25"/>
        <v>14659816.145</v>
      </c>
      <c r="U117" s="309">
        <f t="shared" si="25"/>
        <v>460</v>
      </c>
    </row>
    <row r="118" spans="1:21" ht="15" customHeight="1" x14ac:dyDescent="0.2">
      <c r="A118" s="1064">
        <v>23</v>
      </c>
      <c r="B118" s="1067" t="s">
        <v>494</v>
      </c>
      <c r="C118" s="283" t="s">
        <v>575</v>
      </c>
      <c r="D118" s="284">
        <v>3180151</v>
      </c>
      <c r="E118" s="285">
        <v>95</v>
      </c>
      <c r="F118" s="284">
        <v>288884</v>
      </c>
      <c r="G118" s="285">
        <v>4</v>
      </c>
      <c r="H118" s="284">
        <v>0</v>
      </c>
      <c r="I118" s="285">
        <v>0</v>
      </c>
      <c r="J118" s="284">
        <v>108716</v>
      </c>
      <c r="K118" s="285">
        <v>1</v>
      </c>
      <c r="L118" s="284">
        <v>215678</v>
      </c>
      <c r="M118" s="285">
        <v>3</v>
      </c>
      <c r="N118" s="284">
        <v>59060</v>
      </c>
      <c r="O118" s="285">
        <v>1</v>
      </c>
      <c r="P118" s="284">
        <f t="shared" si="18"/>
        <v>3395829</v>
      </c>
      <c r="Q118" s="285">
        <f t="shared" si="18"/>
        <v>98</v>
      </c>
      <c r="R118" s="284">
        <f t="shared" si="18"/>
        <v>456660</v>
      </c>
      <c r="S118" s="285">
        <f t="shared" si="18"/>
        <v>6</v>
      </c>
      <c r="T118" s="286">
        <f t="shared" si="19"/>
        <v>3852489</v>
      </c>
      <c r="U118" s="287">
        <f t="shared" si="19"/>
        <v>104</v>
      </c>
    </row>
    <row r="119" spans="1:21" ht="15" customHeight="1" x14ac:dyDescent="0.2">
      <c r="A119" s="1065"/>
      <c r="B119" s="1068"/>
      <c r="C119" s="288" t="s">
        <v>576</v>
      </c>
      <c r="D119" s="289">
        <v>863038</v>
      </c>
      <c r="E119" s="290">
        <v>39</v>
      </c>
      <c r="F119" s="289">
        <v>141253</v>
      </c>
      <c r="G119" s="290">
        <v>12</v>
      </c>
      <c r="H119" s="289">
        <v>529536</v>
      </c>
      <c r="I119" s="290">
        <v>7</v>
      </c>
      <c r="J119" s="289">
        <v>0</v>
      </c>
      <c r="K119" s="290">
        <v>0</v>
      </c>
      <c r="L119" s="289">
        <v>39600</v>
      </c>
      <c r="M119" s="290">
        <v>1</v>
      </c>
      <c r="N119" s="289">
        <v>17718</v>
      </c>
      <c r="O119" s="290">
        <v>1</v>
      </c>
      <c r="P119" s="289">
        <f t="shared" si="18"/>
        <v>1432174</v>
      </c>
      <c r="Q119" s="290">
        <f t="shared" si="18"/>
        <v>47</v>
      </c>
      <c r="R119" s="289">
        <f t="shared" si="18"/>
        <v>158971</v>
      </c>
      <c r="S119" s="290">
        <f t="shared" si="18"/>
        <v>13</v>
      </c>
      <c r="T119" s="291">
        <f t="shared" si="19"/>
        <v>1591145</v>
      </c>
      <c r="U119" s="292">
        <f t="shared" si="19"/>
        <v>60</v>
      </c>
    </row>
    <row r="120" spans="1:21" ht="15" customHeight="1" x14ac:dyDescent="0.2">
      <c r="A120" s="1065"/>
      <c r="B120" s="1068"/>
      <c r="C120" s="288" t="s">
        <v>577</v>
      </c>
      <c r="D120" s="289">
        <v>803361</v>
      </c>
      <c r="E120" s="290">
        <v>31</v>
      </c>
      <c r="F120" s="289">
        <v>64113</v>
      </c>
      <c r="G120" s="290">
        <v>1</v>
      </c>
      <c r="H120" s="289">
        <v>922392</v>
      </c>
      <c r="I120" s="290">
        <v>10</v>
      </c>
      <c r="J120" s="289">
        <v>0</v>
      </c>
      <c r="K120" s="290">
        <v>0</v>
      </c>
      <c r="L120" s="289">
        <v>0</v>
      </c>
      <c r="M120" s="290">
        <v>0</v>
      </c>
      <c r="N120" s="289">
        <v>0</v>
      </c>
      <c r="O120" s="290">
        <v>0</v>
      </c>
      <c r="P120" s="289">
        <f t="shared" si="18"/>
        <v>1725753</v>
      </c>
      <c r="Q120" s="290">
        <f t="shared" si="18"/>
        <v>41</v>
      </c>
      <c r="R120" s="289">
        <f t="shared" si="18"/>
        <v>64113</v>
      </c>
      <c r="S120" s="290">
        <f t="shared" si="18"/>
        <v>1</v>
      </c>
      <c r="T120" s="291">
        <f t="shared" si="19"/>
        <v>1789866</v>
      </c>
      <c r="U120" s="292">
        <f t="shared" si="19"/>
        <v>42</v>
      </c>
    </row>
    <row r="121" spans="1:21" ht="15" customHeight="1" x14ac:dyDescent="0.2">
      <c r="A121" s="1066"/>
      <c r="B121" s="1069"/>
      <c r="C121" s="288" t="s">
        <v>578</v>
      </c>
      <c r="D121" s="289"/>
      <c r="E121" s="290"/>
      <c r="F121" s="289"/>
      <c r="G121" s="290"/>
      <c r="H121" s="289"/>
      <c r="I121" s="290"/>
      <c r="J121" s="289"/>
      <c r="K121" s="290"/>
      <c r="L121" s="289"/>
      <c r="M121" s="290"/>
      <c r="N121" s="289"/>
      <c r="O121" s="290"/>
      <c r="P121" s="289">
        <f t="shared" si="18"/>
        <v>0</v>
      </c>
      <c r="Q121" s="290">
        <f t="shared" si="18"/>
        <v>0</v>
      </c>
      <c r="R121" s="289">
        <f t="shared" si="18"/>
        <v>0</v>
      </c>
      <c r="S121" s="290">
        <f t="shared" si="18"/>
        <v>0</v>
      </c>
      <c r="T121" s="291">
        <f t="shared" si="19"/>
        <v>0</v>
      </c>
      <c r="U121" s="292">
        <f t="shared" si="19"/>
        <v>0</v>
      </c>
    </row>
    <row r="122" spans="1:21" ht="15" customHeight="1" thickBot="1" x14ac:dyDescent="0.25">
      <c r="A122" s="1070" t="s">
        <v>579</v>
      </c>
      <c r="B122" s="1071"/>
      <c r="C122" s="1072"/>
      <c r="D122" s="294">
        <f t="shared" ref="D122:U122" si="26">SUM(D118:D121)</f>
        <v>4846550</v>
      </c>
      <c r="E122" s="294">
        <f t="shared" si="26"/>
        <v>165</v>
      </c>
      <c r="F122" s="294">
        <f t="shared" si="26"/>
        <v>494250</v>
      </c>
      <c r="G122" s="294">
        <f t="shared" si="26"/>
        <v>17</v>
      </c>
      <c r="H122" s="294">
        <f t="shared" si="26"/>
        <v>1451928</v>
      </c>
      <c r="I122" s="294">
        <f t="shared" si="26"/>
        <v>17</v>
      </c>
      <c r="J122" s="294">
        <f t="shared" si="26"/>
        <v>108716</v>
      </c>
      <c r="K122" s="294">
        <f t="shared" si="26"/>
        <v>1</v>
      </c>
      <c r="L122" s="294">
        <f t="shared" si="26"/>
        <v>255278</v>
      </c>
      <c r="M122" s="294">
        <f t="shared" si="26"/>
        <v>4</v>
      </c>
      <c r="N122" s="294">
        <f t="shared" si="26"/>
        <v>76778</v>
      </c>
      <c r="O122" s="294">
        <f t="shared" si="26"/>
        <v>2</v>
      </c>
      <c r="P122" s="294">
        <f t="shared" si="26"/>
        <v>6553756</v>
      </c>
      <c r="Q122" s="294">
        <f t="shared" si="26"/>
        <v>186</v>
      </c>
      <c r="R122" s="294">
        <f t="shared" si="26"/>
        <v>679744</v>
      </c>
      <c r="S122" s="294">
        <f t="shared" si="26"/>
        <v>20</v>
      </c>
      <c r="T122" s="294">
        <f t="shared" si="26"/>
        <v>7233500</v>
      </c>
      <c r="U122" s="295">
        <f t="shared" si="26"/>
        <v>206</v>
      </c>
    </row>
    <row r="123" spans="1:21" ht="15" customHeight="1" x14ac:dyDescent="0.2">
      <c r="A123" s="1082">
        <v>24</v>
      </c>
      <c r="B123" s="1085" t="s">
        <v>495</v>
      </c>
      <c r="C123" s="296" t="s">
        <v>575</v>
      </c>
      <c r="D123" s="310">
        <v>3167257</v>
      </c>
      <c r="E123" s="311">
        <v>71</v>
      </c>
      <c r="F123" s="310">
        <v>942789</v>
      </c>
      <c r="G123" s="311">
        <v>28</v>
      </c>
      <c r="H123" s="310">
        <v>189773</v>
      </c>
      <c r="I123" s="311">
        <v>2</v>
      </c>
      <c r="J123" s="310">
        <v>0</v>
      </c>
      <c r="K123" s="311">
        <v>0</v>
      </c>
      <c r="L123" s="310">
        <v>238104</v>
      </c>
      <c r="M123" s="311">
        <v>6</v>
      </c>
      <c r="N123" s="310">
        <v>0</v>
      </c>
      <c r="O123" s="311">
        <v>0</v>
      </c>
      <c r="P123" s="310">
        <f t="shared" si="18"/>
        <v>3595134</v>
      </c>
      <c r="Q123" s="311">
        <f t="shared" si="18"/>
        <v>79</v>
      </c>
      <c r="R123" s="310">
        <f t="shared" si="18"/>
        <v>942789</v>
      </c>
      <c r="S123" s="311">
        <f t="shared" si="18"/>
        <v>28</v>
      </c>
      <c r="T123" s="312">
        <f t="shared" si="19"/>
        <v>4537923</v>
      </c>
      <c r="U123" s="313">
        <f t="shared" si="19"/>
        <v>107</v>
      </c>
    </row>
    <row r="124" spans="1:21" ht="15" customHeight="1" x14ac:dyDescent="0.2">
      <c r="A124" s="1083"/>
      <c r="B124" s="1086"/>
      <c r="C124" s="301" t="s">
        <v>576</v>
      </c>
      <c r="D124" s="307">
        <v>11951126</v>
      </c>
      <c r="E124" s="314">
        <v>41</v>
      </c>
      <c r="F124" s="307">
        <v>339273</v>
      </c>
      <c r="G124" s="314">
        <v>13</v>
      </c>
      <c r="H124" s="307">
        <v>1362593</v>
      </c>
      <c r="I124" s="314">
        <v>17</v>
      </c>
      <c r="J124" s="307">
        <v>0</v>
      </c>
      <c r="K124" s="314">
        <v>0</v>
      </c>
      <c r="L124" s="307">
        <v>450282</v>
      </c>
      <c r="M124" s="314">
        <v>9</v>
      </c>
      <c r="N124" s="307">
        <v>80000</v>
      </c>
      <c r="O124" s="314">
        <v>1</v>
      </c>
      <c r="P124" s="307">
        <f t="shared" si="18"/>
        <v>13764001</v>
      </c>
      <c r="Q124" s="314">
        <f t="shared" si="18"/>
        <v>67</v>
      </c>
      <c r="R124" s="307">
        <f t="shared" si="18"/>
        <v>419273</v>
      </c>
      <c r="S124" s="314">
        <f t="shared" si="18"/>
        <v>14</v>
      </c>
      <c r="T124" s="315">
        <f t="shared" si="19"/>
        <v>14183274</v>
      </c>
      <c r="U124" s="316">
        <f t="shared" si="19"/>
        <v>81</v>
      </c>
    </row>
    <row r="125" spans="1:21" ht="15" customHeight="1" x14ac:dyDescent="0.2">
      <c r="A125" s="1083"/>
      <c r="B125" s="1086"/>
      <c r="C125" s="301" t="s">
        <v>577</v>
      </c>
      <c r="D125" s="307">
        <v>942663</v>
      </c>
      <c r="E125" s="314">
        <v>40</v>
      </c>
      <c r="F125" s="307">
        <v>360626</v>
      </c>
      <c r="G125" s="314">
        <v>32</v>
      </c>
      <c r="H125" s="307">
        <v>2028582</v>
      </c>
      <c r="I125" s="314">
        <v>24</v>
      </c>
      <c r="J125" s="307">
        <v>0</v>
      </c>
      <c r="K125" s="314">
        <v>0</v>
      </c>
      <c r="L125" s="307">
        <v>178653</v>
      </c>
      <c r="M125" s="314">
        <v>5</v>
      </c>
      <c r="N125" s="307">
        <v>0</v>
      </c>
      <c r="O125" s="314">
        <v>0</v>
      </c>
      <c r="P125" s="307">
        <f t="shared" si="18"/>
        <v>3149898</v>
      </c>
      <c r="Q125" s="314">
        <f t="shared" si="18"/>
        <v>69</v>
      </c>
      <c r="R125" s="307">
        <f t="shared" si="18"/>
        <v>360626</v>
      </c>
      <c r="S125" s="314">
        <f t="shared" si="18"/>
        <v>32</v>
      </c>
      <c r="T125" s="315">
        <f t="shared" si="19"/>
        <v>3510524</v>
      </c>
      <c r="U125" s="316">
        <f t="shared" si="19"/>
        <v>101</v>
      </c>
    </row>
    <row r="126" spans="1:21" ht="15" customHeight="1" x14ac:dyDescent="0.2">
      <c r="A126" s="1084"/>
      <c r="B126" s="1087"/>
      <c r="C126" s="301" t="s">
        <v>578</v>
      </c>
      <c r="D126" s="307"/>
      <c r="E126" s="314"/>
      <c r="F126" s="307"/>
      <c r="G126" s="314"/>
      <c r="H126" s="307"/>
      <c r="I126" s="314"/>
      <c r="J126" s="307"/>
      <c r="K126" s="314"/>
      <c r="L126" s="307"/>
      <c r="M126" s="314"/>
      <c r="N126" s="307"/>
      <c r="O126" s="314"/>
      <c r="P126" s="307">
        <f t="shared" si="18"/>
        <v>0</v>
      </c>
      <c r="Q126" s="314">
        <f t="shared" si="18"/>
        <v>0</v>
      </c>
      <c r="R126" s="307">
        <f t="shared" si="18"/>
        <v>0</v>
      </c>
      <c r="S126" s="314">
        <f t="shared" si="18"/>
        <v>0</v>
      </c>
      <c r="T126" s="315">
        <f t="shared" si="19"/>
        <v>0</v>
      </c>
      <c r="U126" s="316">
        <f t="shared" si="19"/>
        <v>0</v>
      </c>
    </row>
    <row r="127" spans="1:21" ht="15" customHeight="1" thickBot="1" x14ac:dyDescent="0.25">
      <c r="A127" s="1061" t="s">
        <v>579</v>
      </c>
      <c r="B127" s="1062"/>
      <c r="C127" s="1063"/>
      <c r="D127" s="308">
        <f t="shared" ref="D127:U127" si="27">SUM(D123:D126)</f>
        <v>16061046</v>
      </c>
      <c r="E127" s="308">
        <f t="shared" si="27"/>
        <v>152</v>
      </c>
      <c r="F127" s="308">
        <f t="shared" si="27"/>
        <v>1642688</v>
      </c>
      <c r="G127" s="308">
        <f t="shared" si="27"/>
        <v>73</v>
      </c>
      <c r="H127" s="308">
        <f t="shared" si="27"/>
        <v>3580948</v>
      </c>
      <c r="I127" s="308">
        <f t="shared" si="27"/>
        <v>43</v>
      </c>
      <c r="J127" s="308">
        <f t="shared" si="27"/>
        <v>0</v>
      </c>
      <c r="K127" s="308">
        <f t="shared" si="27"/>
        <v>0</v>
      </c>
      <c r="L127" s="308">
        <f t="shared" si="27"/>
        <v>867039</v>
      </c>
      <c r="M127" s="308">
        <f t="shared" si="27"/>
        <v>20</v>
      </c>
      <c r="N127" s="308">
        <f t="shared" si="27"/>
        <v>80000</v>
      </c>
      <c r="O127" s="308">
        <f t="shared" si="27"/>
        <v>1</v>
      </c>
      <c r="P127" s="308">
        <f t="shared" si="27"/>
        <v>20509033</v>
      </c>
      <c r="Q127" s="308">
        <f t="shared" si="27"/>
        <v>215</v>
      </c>
      <c r="R127" s="308">
        <f t="shared" si="27"/>
        <v>1722688</v>
      </c>
      <c r="S127" s="308">
        <f t="shared" si="27"/>
        <v>74</v>
      </c>
      <c r="T127" s="308">
        <f t="shared" si="27"/>
        <v>22231721</v>
      </c>
      <c r="U127" s="309">
        <f t="shared" si="27"/>
        <v>289</v>
      </c>
    </row>
    <row r="128" spans="1:21" ht="15" customHeight="1" x14ac:dyDescent="0.2">
      <c r="A128" s="1064">
        <v>25</v>
      </c>
      <c r="B128" s="1067" t="s">
        <v>496</v>
      </c>
      <c r="C128" s="283" t="s">
        <v>575</v>
      </c>
      <c r="D128" s="284">
        <v>3942435</v>
      </c>
      <c r="E128" s="285">
        <v>96</v>
      </c>
      <c r="F128" s="284">
        <v>240510</v>
      </c>
      <c r="G128" s="285">
        <v>10</v>
      </c>
      <c r="H128" s="284">
        <v>278241</v>
      </c>
      <c r="I128" s="285">
        <v>4</v>
      </c>
      <c r="J128" s="284">
        <v>0</v>
      </c>
      <c r="K128" s="285">
        <v>0</v>
      </c>
      <c r="L128" s="284">
        <v>304612</v>
      </c>
      <c r="M128" s="285">
        <v>5</v>
      </c>
      <c r="N128" s="284">
        <v>54920</v>
      </c>
      <c r="O128" s="285">
        <v>1</v>
      </c>
      <c r="P128" s="284">
        <f t="shared" si="18"/>
        <v>4525288</v>
      </c>
      <c r="Q128" s="285">
        <f t="shared" si="18"/>
        <v>105</v>
      </c>
      <c r="R128" s="284">
        <f t="shared" si="18"/>
        <v>295430</v>
      </c>
      <c r="S128" s="285">
        <f t="shared" si="18"/>
        <v>11</v>
      </c>
      <c r="T128" s="286">
        <f t="shared" si="19"/>
        <v>4820718</v>
      </c>
      <c r="U128" s="287">
        <f t="shared" si="19"/>
        <v>116</v>
      </c>
    </row>
    <row r="129" spans="1:21" ht="15" customHeight="1" x14ac:dyDescent="0.2">
      <c r="A129" s="1065"/>
      <c r="B129" s="1068"/>
      <c r="C129" s="288" t="s">
        <v>576</v>
      </c>
      <c r="D129" s="289">
        <v>1762885.82</v>
      </c>
      <c r="E129" s="290">
        <v>52</v>
      </c>
      <c r="F129" s="289">
        <v>491963.45</v>
      </c>
      <c r="G129" s="290">
        <v>22</v>
      </c>
      <c r="H129" s="289">
        <v>1695987.12</v>
      </c>
      <c r="I129" s="290">
        <v>21</v>
      </c>
      <c r="J129" s="289">
        <v>229695.26</v>
      </c>
      <c r="K129" s="290">
        <v>2</v>
      </c>
      <c r="L129" s="289">
        <v>247643</v>
      </c>
      <c r="M129" s="290">
        <v>8</v>
      </c>
      <c r="N129" s="289">
        <v>0</v>
      </c>
      <c r="O129" s="290">
        <v>0</v>
      </c>
      <c r="P129" s="289">
        <f t="shared" si="18"/>
        <v>3706515.9400000004</v>
      </c>
      <c r="Q129" s="290">
        <f t="shared" si="18"/>
        <v>81</v>
      </c>
      <c r="R129" s="289">
        <f t="shared" si="18"/>
        <v>721658.71</v>
      </c>
      <c r="S129" s="290">
        <f t="shared" si="18"/>
        <v>24</v>
      </c>
      <c r="T129" s="291">
        <f t="shared" si="19"/>
        <v>4428174.6500000004</v>
      </c>
      <c r="U129" s="292">
        <f t="shared" si="19"/>
        <v>105</v>
      </c>
    </row>
    <row r="130" spans="1:21" ht="15" customHeight="1" x14ac:dyDescent="0.2">
      <c r="A130" s="1065"/>
      <c r="B130" s="1068"/>
      <c r="C130" s="288" t="s">
        <v>577</v>
      </c>
      <c r="D130" s="289">
        <v>693363</v>
      </c>
      <c r="E130" s="290">
        <v>16</v>
      </c>
      <c r="F130" s="289">
        <v>742150</v>
      </c>
      <c r="G130" s="290">
        <v>28</v>
      </c>
      <c r="H130" s="289">
        <v>902496</v>
      </c>
      <c r="I130" s="290">
        <v>9</v>
      </c>
      <c r="J130" s="289">
        <v>305741</v>
      </c>
      <c r="K130" s="290">
        <v>3</v>
      </c>
      <c r="L130" s="289">
        <v>293663</v>
      </c>
      <c r="M130" s="290">
        <v>7</v>
      </c>
      <c r="N130" s="289">
        <v>0</v>
      </c>
      <c r="O130" s="290">
        <v>0</v>
      </c>
      <c r="P130" s="289">
        <f t="shared" si="18"/>
        <v>1889522</v>
      </c>
      <c r="Q130" s="290">
        <f t="shared" si="18"/>
        <v>32</v>
      </c>
      <c r="R130" s="289">
        <f t="shared" si="18"/>
        <v>1047891</v>
      </c>
      <c r="S130" s="290">
        <f t="shared" si="18"/>
        <v>31</v>
      </c>
      <c r="T130" s="291">
        <f t="shared" si="19"/>
        <v>2937413</v>
      </c>
      <c r="U130" s="292">
        <f t="shared" si="19"/>
        <v>63</v>
      </c>
    </row>
    <row r="131" spans="1:21" ht="15" customHeight="1" x14ac:dyDescent="0.2">
      <c r="A131" s="1066"/>
      <c r="B131" s="1069"/>
      <c r="C131" s="288" t="s">
        <v>578</v>
      </c>
      <c r="D131" s="289"/>
      <c r="E131" s="290"/>
      <c r="F131" s="289"/>
      <c r="G131" s="290"/>
      <c r="H131" s="289"/>
      <c r="I131" s="290"/>
      <c r="J131" s="289"/>
      <c r="K131" s="290"/>
      <c r="L131" s="289"/>
      <c r="M131" s="290"/>
      <c r="N131" s="289"/>
      <c r="O131" s="290"/>
      <c r="P131" s="289">
        <f t="shared" si="18"/>
        <v>0</v>
      </c>
      <c r="Q131" s="290">
        <f t="shared" si="18"/>
        <v>0</v>
      </c>
      <c r="R131" s="289">
        <f t="shared" si="18"/>
        <v>0</v>
      </c>
      <c r="S131" s="290">
        <f t="shared" si="18"/>
        <v>0</v>
      </c>
      <c r="T131" s="291">
        <f t="shared" si="19"/>
        <v>0</v>
      </c>
      <c r="U131" s="292">
        <f t="shared" si="19"/>
        <v>0</v>
      </c>
    </row>
    <row r="132" spans="1:21" ht="15" customHeight="1" thickBot="1" x14ac:dyDescent="0.25">
      <c r="A132" s="1070" t="s">
        <v>579</v>
      </c>
      <c r="B132" s="1071"/>
      <c r="C132" s="1072"/>
      <c r="D132" s="294">
        <f t="shared" ref="D132:U132" si="28">SUM(D128:D131)</f>
        <v>6398683.8200000003</v>
      </c>
      <c r="E132" s="294">
        <f t="shared" si="28"/>
        <v>164</v>
      </c>
      <c r="F132" s="294">
        <f t="shared" si="28"/>
        <v>1474623.45</v>
      </c>
      <c r="G132" s="294">
        <f t="shared" si="28"/>
        <v>60</v>
      </c>
      <c r="H132" s="294">
        <f t="shared" si="28"/>
        <v>2876724.12</v>
      </c>
      <c r="I132" s="294">
        <f t="shared" si="28"/>
        <v>34</v>
      </c>
      <c r="J132" s="294">
        <f t="shared" si="28"/>
        <v>535436.26</v>
      </c>
      <c r="K132" s="294">
        <f t="shared" si="28"/>
        <v>5</v>
      </c>
      <c r="L132" s="294">
        <f t="shared" si="28"/>
        <v>845918</v>
      </c>
      <c r="M132" s="294">
        <f t="shared" si="28"/>
        <v>20</v>
      </c>
      <c r="N132" s="294">
        <f t="shared" si="28"/>
        <v>54920</v>
      </c>
      <c r="O132" s="294">
        <f t="shared" si="28"/>
        <v>1</v>
      </c>
      <c r="P132" s="294">
        <f t="shared" si="28"/>
        <v>10121325.940000001</v>
      </c>
      <c r="Q132" s="294">
        <f t="shared" si="28"/>
        <v>218</v>
      </c>
      <c r="R132" s="294">
        <f t="shared" si="28"/>
        <v>2064979.71</v>
      </c>
      <c r="S132" s="294">
        <f t="shared" si="28"/>
        <v>66</v>
      </c>
      <c r="T132" s="294">
        <f t="shared" si="28"/>
        <v>12186305.65</v>
      </c>
      <c r="U132" s="295">
        <f t="shared" si="28"/>
        <v>284</v>
      </c>
    </row>
    <row r="133" spans="1:21" ht="15" customHeight="1" x14ac:dyDescent="0.2">
      <c r="A133" s="1082">
        <v>26</v>
      </c>
      <c r="B133" s="1085" t="s">
        <v>497</v>
      </c>
      <c r="C133" s="296" t="s">
        <v>575</v>
      </c>
      <c r="D133" s="310">
        <v>4023415.62</v>
      </c>
      <c r="E133" s="311">
        <v>108</v>
      </c>
      <c r="F133" s="310">
        <v>314040.25</v>
      </c>
      <c r="G133" s="311">
        <v>4</v>
      </c>
      <c r="H133" s="310">
        <v>411033.53</v>
      </c>
      <c r="I133" s="311">
        <v>6</v>
      </c>
      <c r="J133" s="310">
        <v>0</v>
      </c>
      <c r="K133" s="311">
        <v>0</v>
      </c>
      <c r="L133" s="310">
        <v>1459766.8</v>
      </c>
      <c r="M133" s="311">
        <v>23</v>
      </c>
      <c r="N133" s="310">
        <v>0</v>
      </c>
      <c r="O133" s="311">
        <v>0</v>
      </c>
      <c r="P133" s="310">
        <f t="shared" si="18"/>
        <v>5894215.9500000002</v>
      </c>
      <c r="Q133" s="311">
        <f t="shared" si="18"/>
        <v>137</v>
      </c>
      <c r="R133" s="310">
        <f t="shared" si="18"/>
        <v>314040.25</v>
      </c>
      <c r="S133" s="311">
        <f t="shared" si="18"/>
        <v>4</v>
      </c>
      <c r="T133" s="312">
        <f t="shared" si="19"/>
        <v>6208256.2000000002</v>
      </c>
      <c r="U133" s="313">
        <f t="shared" si="19"/>
        <v>141</v>
      </c>
    </row>
    <row r="134" spans="1:21" ht="15" customHeight="1" x14ac:dyDescent="0.2">
      <c r="A134" s="1083"/>
      <c r="B134" s="1086"/>
      <c r="C134" s="301" t="s">
        <v>576</v>
      </c>
      <c r="D134" s="307">
        <v>953319.15</v>
      </c>
      <c r="E134" s="314">
        <v>53</v>
      </c>
      <c r="F134" s="307">
        <v>430178.4</v>
      </c>
      <c r="G134" s="314">
        <v>9</v>
      </c>
      <c r="H134" s="307">
        <v>922674.37</v>
      </c>
      <c r="I134" s="314">
        <v>15</v>
      </c>
      <c r="J134" s="307">
        <v>305066.55</v>
      </c>
      <c r="K134" s="314">
        <v>3</v>
      </c>
      <c r="L134" s="307">
        <v>106093</v>
      </c>
      <c r="M134" s="314">
        <v>2</v>
      </c>
      <c r="N134" s="307">
        <v>198000</v>
      </c>
      <c r="O134" s="314">
        <v>2</v>
      </c>
      <c r="P134" s="307">
        <f t="shared" si="18"/>
        <v>1982086.52</v>
      </c>
      <c r="Q134" s="314">
        <f t="shared" si="18"/>
        <v>70</v>
      </c>
      <c r="R134" s="307">
        <f t="shared" si="18"/>
        <v>933244.95</v>
      </c>
      <c r="S134" s="314">
        <f t="shared" si="18"/>
        <v>14</v>
      </c>
      <c r="T134" s="315">
        <f t="shared" si="19"/>
        <v>2915331.4699999997</v>
      </c>
      <c r="U134" s="316">
        <f t="shared" si="19"/>
        <v>84</v>
      </c>
    </row>
    <row r="135" spans="1:21" ht="15" customHeight="1" x14ac:dyDescent="0.2">
      <c r="A135" s="1083"/>
      <c r="B135" s="1086"/>
      <c r="C135" s="301" t="s">
        <v>577</v>
      </c>
      <c r="D135" s="307">
        <v>1522417</v>
      </c>
      <c r="E135" s="314">
        <v>52</v>
      </c>
      <c r="F135" s="307">
        <v>118954.74</v>
      </c>
      <c r="G135" s="314">
        <v>3</v>
      </c>
      <c r="H135" s="307">
        <v>879839.39</v>
      </c>
      <c r="I135" s="314">
        <v>10</v>
      </c>
      <c r="J135" s="307">
        <v>87440.6</v>
      </c>
      <c r="K135" s="314">
        <v>1</v>
      </c>
      <c r="L135" s="307">
        <v>285772.74</v>
      </c>
      <c r="M135" s="314">
        <v>3</v>
      </c>
      <c r="N135" s="307">
        <v>0</v>
      </c>
      <c r="O135" s="314">
        <v>0</v>
      </c>
      <c r="P135" s="307">
        <f t="shared" si="18"/>
        <v>2688029.13</v>
      </c>
      <c r="Q135" s="314">
        <f t="shared" si="18"/>
        <v>65</v>
      </c>
      <c r="R135" s="307">
        <f t="shared" si="18"/>
        <v>206395.34000000003</v>
      </c>
      <c r="S135" s="314">
        <f t="shared" si="18"/>
        <v>4</v>
      </c>
      <c r="T135" s="315">
        <f t="shared" si="19"/>
        <v>2894424.4699999997</v>
      </c>
      <c r="U135" s="316">
        <f t="shared" si="19"/>
        <v>69</v>
      </c>
    </row>
    <row r="136" spans="1:21" ht="15" customHeight="1" x14ac:dyDescent="0.2">
      <c r="A136" s="1084"/>
      <c r="B136" s="1087"/>
      <c r="C136" s="301" t="s">
        <v>578</v>
      </c>
      <c r="D136" s="307">
        <v>192029.75</v>
      </c>
      <c r="E136" s="314">
        <v>6</v>
      </c>
      <c r="F136" s="307">
        <v>0</v>
      </c>
      <c r="G136" s="314">
        <v>0</v>
      </c>
      <c r="H136" s="307">
        <v>218996</v>
      </c>
      <c r="I136" s="314">
        <v>2</v>
      </c>
      <c r="J136" s="307">
        <v>0</v>
      </c>
      <c r="K136" s="314">
        <v>0</v>
      </c>
      <c r="L136" s="307">
        <v>33125.47</v>
      </c>
      <c r="M136" s="314">
        <v>1</v>
      </c>
      <c r="N136" s="307">
        <v>99980</v>
      </c>
      <c r="O136" s="314">
        <v>1</v>
      </c>
      <c r="P136" s="307">
        <f t="shared" si="18"/>
        <v>444151.22</v>
      </c>
      <c r="Q136" s="314">
        <f t="shared" si="18"/>
        <v>9</v>
      </c>
      <c r="R136" s="307">
        <f t="shared" si="18"/>
        <v>99980</v>
      </c>
      <c r="S136" s="314">
        <f t="shared" si="18"/>
        <v>1</v>
      </c>
      <c r="T136" s="315">
        <f t="shared" si="19"/>
        <v>544131.22</v>
      </c>
      <c r="U136" s="316">
        <f t="shared" si="19"/>
        <v>10</v>
      </c>
    </row>
    <row r="137" spans="1:21" ht="15" customHeight="1" thickBot="1" x14ac:dyDescent="0.25">
      <c r="A137" s="1061" t="s">
        <v>579</v>
      </c>
      <c r="B137" s="1062"/>
      <c r="C137" s="1063"/>
      <c r="D137" s="308">
        <f t="shared" ref="D137:U137" si="29">SUM(D133:D136)</f>
        <v>6691181.5200000005</v>
      </c>
      <c r="E137" s="308">
        <f t="shared" si="29"/>
        <v>219</v>
      </c>
      <c r="F137" s="308">
        <f t="shared" si="29"/>
        <v>863173.39</v>
      </c>
      <c r="G137" s="308">
        <f t="shared" si="29"/>
        <v>16</v>
      </c>
      <c r="H137" s="308">
        <f t="shared" si="29"/>
        <v>2432543.29</v>
      </c>
      <c r="I137" s="308">
        <f t="shared" si="29"/>
        <v>33</v>
      </c>
      <c r="J137" s="308">
        <f t="shared" si="29"/>
        <v>392507.15</v>
      </c>
      <c r="K137" s="308">
        <f t="shared" si="29"/>
        <v>4</v>
      </c>
      <c r="L137" s="308">
        <f t="shared" si="29"/>
        <v>1884758.01</v>
      </c>
      <c r="M137" s="308">
        <f t="shared" si="29"/>
        <v>29</v>
      </c>
      <c r="N137" s="308">
        <f t="shared" si="29"/>
        <v>297980</v>
      </c>
      <c r="O137" s="308">
        <f t="shared" si="29"/>
        <v>3</v>
      </c>
      <c r="P137" s="308">
        <f t="shared" si="29"/>
        <v>11008482.820000002</v>
      </c>
      <c r="Q137" s="308">
        <f t="shared" si="29"/>
        <v>281</v>
      </c>
      <c r="R137" s="308">
        <f t="shared" si="29"/>
        <v>1553660.54</v>
      </c>
      <c r="S137" s="308">
        <f t="shared" si="29"/>
        <v>23</v>
      </c>
      <c r="T137" s="308">
        <f t="shared" si="29"/>
        <v>12562143.360000001</v>
      </c>
      <c r="U137" s="309">
        <f t="shared" si="29"/>
        <v>304</v>
      </c>
    </row>
    <row r="138" spans="1:21" ht="15" customHeight="1" x14ac:dyDescent="0.2">
      <c r="A138" s="1064">
        <v>27</v>
      </c>
      <c r="B138" s="1067" t="s">
        <v>498</v>
      </c>
      <c r="C138" s="283" t="s">
        <v>575</v>
      </c>
      <c r="D138" s="284">
        <v>2743870.5</v>
      </c>
      <c r="E138" s="285">
        <v>68</v>
      </c>
      <c r="F138" s="284">
        <v>162866.93</v>
      </c>
      <c r="G138" s="285">
        <v>2</v>
      </c>
      <c r="H138" s="284">
        <v>448085.61</v>
      </c>
      <c r="I138" s="285">
        <v>7</v>
      </c>
      <c r="J138" s="284">
        <v>0</v>
      </c>
      <c r="K138" s="285">
        <v>0</v>
      </c>
      <c r="L138" s="284">
        <v>571245.43999999994</v>
      </c>
      <c r="M138" s="285">
        <v>8</v>
      </c>
      <c r="N138" s="284">
        <v>0</v>
      </c>
      <c r="O138" s="285">
        <v>0</v>
      </c>
      <c r="P138" s="284">
        <f t="shared" si="18"/>
        <v>3763201.55</v>
      </c>
      <c r="Q138" s="285">
        <f t="shared" si="18"/>
        <v>83</v>
      </c>
      <c r="R138" s="284">
        <f t="shared" si="18"/>
        <v>162866.93</v>
      </c>
      <c r="S138" s="285">
        <f t="shared" si="18"/>
        <v>2</v>
      </c>
      <c r="T138" s="286">
        <f t="shared" si="19"/>
        <v>3926068.48</v>
      </c>
      <c r="U138" s="287">
        <f t="shared" si="19"/>
        <v>85</v>
      </c>
    </row>
    <row r="139" spans="1:21" ht="15" customHeight="1" x14ac:dyDescent="0.2">
      <c r="A139" s="1065"/>
      <c r="B139" s="1068"/>
      <c r="C139" s="288" t="s">
        <v>576</v>
      </c>
      <c r="D139" s="289">
        <v>1514660.83</v>
      </c>
      <c r="E139" s="290">
        <v>53</v>
      </c>
      <c r="F139" s="289">
        <v>418448.7</v>
      </c>
      <c r="G139" s="290">
        <v>12</v>
      </c>
      <c r="H139" s="289">
        <v>562802.34</v>
      </c>
      <c r="I139" s="290">
        <v>8</v>
      </c>
      <c r="J139" s="289">
        <v>0</v>
      </c>
      <c r="K139" s="290">
        <v>0</v>
      </c>
      <c r="L139" s="289">
        <v>195480</v>
      </c>
      <c r="M139" s="290">
        <v>4</v>
      </c>
      <c r="N139" s="289">
        <v>118915</v>
      </c>
      <c r="O139" s="290">
        <v>1</v>
      </c>
      <c r="P139" s="289">
        <f t="shared" si="18"/>
        <v>2272943.17</v>
      </c>
      <c r="Q139" s="290">
        <f t="shared" si="18"/>
        <v>65</v>
      </c>
      <c r="R139" s="289">
        <f t="shared" si="18"/>
        <v>537363.69999999995</v>
      </c>
      <c r="S139" s="290">
        <f t="shared" si="18"/>
        <v>13</v>
      </c>
      <c r="T139" s="291">
        <f t="shared" si="19"/>
        <v>2810306.87</v>
      </c>
      <c r="U139" s="292">
        <f t="shared" si="19"/>
        <v>78</v>
      </c>
    </row>
    <row r="140" spans="1:21" ht="15" customHeight="1" x14ac:dyDescent="0.2">
      <c r="A140" s="1065"/>
      <c r="B140" s="1068"/>
      <c r="C140" s="288" t="s">
        <v>577</v>
      </c>
      <c r="D140" s="289">
        <v>944751.07</v>
      </c>
      <c r="E140" s="290">
        <v>23</v>
      </c>
      <c r="F140" s="289">
        <v>147039.95000000001</v>
      </c>
      <c r="G140" s="290">
        <v>4</v>
      </c>
      <c r="H140" s="289">
        <v>1145232.94</v>
      </c>
      <c r="I140" s="290">
        <v>14</v>
      </c>
      <c r="J140" s="289">
        <v>0</v>
      </c>
      <c r="K140" s="290">
        <v>0</v>
      </c>
      <c r="L140" s="289">
        <v>333174</v>
      </c>
      <c r="M140" s="290">
        <v>6</v>
      </c>
      <c r="N140" s="289">
        <v>0</v>
      </c>
      <c r="O140" s="290">
        <v>0</v>
      </c>
      <c r="P140" s="289">
        <f t="shared" si="18"/>
        <v>2423158.0099999998</v>
      </c>
      <c r="Q140" s="290">
        <f t="shared" si="18"/>
        <v>43</v>
      </c>
      <c r="R140" s="289">
        <f t="shared" si="18"/>
        <v>147039.95000000001</v>
      </c>
      <c r="S140" s="290">
        <f t="shared" si="18"/>
        <v>4</v>
      </c>
      <c r="T140" s="291">
        <f t="shared" si="19"/>
        <v>2570197.96</v>
      </c>
      <c r="U140" s="292">
        <f t="shared" si="19"/>
        <v>47</v>
      </c>
    </row>
    <row r="141" spans="1:21" ht="15" customHeight="1" x14ac:dyDescent="0.2">
      <c r="A141" s="1066"/>
      <c r="B141" s="1069"/>
      <c r="C141" s="288" t="s">
        <v>578</v>
      </c>
      <c r="D141" s="289"/>
      <c r="E141" s="290"/>
      <c r="F141" s="289"/>
      <c r="G141" s="290"/>
      <c r="H141" s="289"/>
      <c r="I141" s="290"/>
      <c r="J141" s="289"/>
      <c r="K141" s="290"/>
      <c r="L141" s="289"/>
      <c r="M141" s="290"/>
      <c r="N141" s="289"/>
      <c r="O141" s="290"/>
      <c r="P141" s="289">
        <f t="shared" si="18"/>
        <v>0</v>
      </c>
      <c r="Q141" s="290">
        <f t="shared" si="18"/>
        <v>0</v>
      </c>
      <c r="R141" s="289">
        <f t="shared" si="18"/>
        <v>0</v>
      </c>
      <c r="S141" s="290">
        <f t="shared" si="18"/>
        <v>0</v>
      </c>
      <c r="T141" s="291">
        <f t="shared" si="19"/>
        <v>0</v>
      </c>
      <c r="U141" s="292">
        <f t="shared" si="19"/>
        <v>0</v>
      </c>
    </row>
    <row r="142" spans="1:21" ht="15" customHeight="1" thickBot="1" x14ac:dyDescent="0.25">
      <c r="A142" s="1070" t="s">
        <v>579</v>
      </c>
      <c r="B142" s="1071"/>
      <c r="C142" s="1072"/>
      <c r="D142" s="294">
        <f t="shared" ref="D142:U142" si="30">SUM(D138:D141)</f>
        <v>5203282.4000000004</v>
      </c>
      <c r="E142" s="294">
        <f t="shared" si="30"/>
        <v>144</v>
      </c>
      <c r="F142" s="294">
        <f t="shared" si="30"/>
        <v>728355.58000000007</v>
      </c>
      <c r="G142" s="294">
        <f t="shared" si="30"/>
        <v>18</v>
      </c>
      <c r="H142" s="294">
        <f t="shared" si="30"/>
        <v>2156120.8899999997</v>
      </c>
      <c r="I142" s="294">
        <f t="shared" si="30"/>
        <v>29</v>
      </c>
      <c r="J142" s="294">
        <f t="shared" si="30"/>
        <v>0</v>
      </c>
      <c r="K142" s="294">
        <f t="shared" si="30"/>
        <v>0</v>
      </c>
      <c r="L142" s="294">
        <f t="shared" si="30"/>
        <v>1099899.44</v>
      </c>
      <c r="M142" s="294">
        <f t="shared" si="30"/>
        <v>18</v>
      </c>
      <c r="N142" s="294">
        <f t="shared" si="30"/>
        <v>118915</v>
      </c>
      <c r="O142" s="294">
        <f t="shared" si="30"/>
        <v>1</v>
      </c>
      <c r="P142" s="294">
        <f t="shared" si="30"/>
        <v>8459302.7300000004</v>
      </c>
      <c r="Q142" s="294">
        <f t="shared" si="30"/>
        <v>191</v>
      </c>
      <c r="R142" s="294">
        <f t="shared" si="30"/>
        <v>847270.57999999984</v>
      </c>
      <c r="S142" s="294">
        <f t="shared" si="30"/>
        <v>19</v>
      </c>
      <c r="T142" s="294">
        <f t="shared" si="30"/>
        <v>9306573.3099999987</v>
      </c>
      <c r="U142" s="295">
        <f t="shared" si="30"/>
        <v>210</v>
      </c>
    </row>
    <row r="143" spans="1:21" ht="15" customHeight="1" x14ac:dyDescent="0.2">
      <c r="A143" s="1082">
        <v>28</v>
      </c>
      <c r="B143" s="1085" t="s">
        <v>499</v>
      </c>
      <c r="C143" s="296" t="s">
        <v>575</v>
      </c>
      <c r="D143" s="310">
        <v>3046598</v>
      </c>
      <c r="E143" s="311">
        <v>106</v>
      </c>
      <c r="F143" s="310">
        <v>94355</v>
      </c>
      <c r="G143" s="311">
        <v>3</v>
      </c>
      <c r="H143" s="310">
        <v>234435</v>
      </c>
      <c r="I143" s="311">
        <v>4</v>
      </c>
      <c r="J143" s="310">
        <v>0</v>
      </c>
      <c r="K143" s="311">
        <v>0</v>
      </c>
      <c r="L143" s="310">
        <v>49960</v>
      </c>
      <c r="M143" s="311">
        <v>1</v>
      </c>
      <c r="N143" s="310">
        <v>0</v>
      </c>
      <c r="O143" s="311">
        <v>0</v>
      </c>
      <c r="P143" s="310">
        <f t="shared" si="18"/>
        <v>3330993</v>
      </c>
      <c r="Q143" s="311">
        <f t="shared" si="18"/>
        <v>111</v>
      </c>
      <c r="R143" s="310">
        <f t="shared" si="18"/>
        <v>94355</v>
      </c>
      <c r="S143" s="311">
        <f t="shared" si="18"/>
        <v>3</v>
      </c>
      <c r="T143" s="312">
        <f t="shared" si="19"/>
        <v>3425348</v>
      </c>
      <c r="U143" s="313">
        <f t="shared" si="19"/>
        <v>114</v>
      </c>
    </row>
    <row r="144" spans="1:21" ht="15" customHeight="1" x14ac:dyDescent="0.2">
      <c r="A144" s="1083"/>
      <c r="B144" s="1086"/>
      <c r="C144" s="301" t="s">
        <v>576</v>
      </c>
      <c r="D144" s="307">
        <v>1048551.76</v>
      </c>
      <c r="E144" s="314">
        <v>53</v>
      </c>
      <c r="F144" s="307">
        <v>181739</v>
      </c>
      <c r="G144" s="314">
        <v>13</v>
      </c>
      <c r="H144" s="307">
        <v>634876</v>
      </c>
      <c r="I144" s="314">
        <v>10</v>
      </c>
      <c r="J144" s="307">
        <v>0</v>
      </c>
      <c r="K144" s="314">
        <v>0</v>
      </c>
      <c r="L144" s="307">
        <v>121986</v>
      </c>
      <c r="M144" s="314">
        <v>3</v>
      </c>
      <c r="N144" s="307">
        <v>0</v>
      </c>
      <c r="O144" s="314">
        <v>0</v>
      </c>
      <c r="P144" s="307">
        <f t="shared" si="18"/>
        <v>1805413.76</v>
      </c>
      <c r="Q144" s="314">
        <f t="shared" si="18"/>
        <v>66</v>
      </c>
      <c r="R144" s="307">
        <f t="shared" si="18"/>
        <v>181739</v>
      </c>
      <c r="S144" s="314">
        <f t="shared" si="18"/>
        <v>13</v>
      </c>
      <c r="T144" s="315">
        <f t="shared" si="19"/>
        <v>1987152.76</v>
      </c>
      <c r="U144" s="316">
        <f t="shared" si="19"/>
        <v>79</v>
      </c>
    </row>
    <row r="145" spans="1:21" ht="15" customHeight="1" x14ac:dyDescent="0.2">
      <c r="A145" s="1083"/>
      <c r="B145" s="1086"/>
      <c r="C145" s="301" t="s">
        <v>577</v>
      </c>
      <c r="D145" s="307">
        <v>1339229</v>
      </c>
      <c r="E145" s="314">
        <v>63</v>
      </c>
      <c r="F145" s="307">
        <v>177154</v>
      </c>
      <c r="G145" s="314">
        <v>9</v>
      </c>
      <c r="H145" s="307">
        <v>1023090</v>
      </c>
      <c r="I145" s="314">
        <v>14</v>
      </c>
      <c r="J145" s="307">
        <v>60960</v>
      </c>
      <c r="K145" s="314">
        <v>1</v>
      </c>
      <c r="L145" s="307">
        <v>59800</v>
      </c>
      <c r="M145" s="314">
        <v>1</v>
      </c>
      <c r="N145" s="307">
        <v>0</v>
      </c>
      <c r="O145" s="314">
        <v>0</v>
      </c>
      <c r="P145" s="307">
        <f t="shared" si="18"/>
        <v>2422119</v>
      </c>
      <c r="Q145" s="314">
        <f t="shared" si="18"/>
        <v>78</v>
      </c>
      <c r="R145" s="307">
        <f t="shared" si="18"/>
        <v>238114</v>
      </c>
      <c r="S145" s="314">
        <f t="shared" si="18"/>
        <v>10</v>
      </c>
      <c r="T145" s="315">
        <f t="shared" si="19"/>
        <v>2660233</v>
      </c>
      <c r="U145" s="316">
        <f t="shared" si="19"/>
        <v>88</v>
      </c>
    </row>
    <row r="146" spans="1:21" ht="15" customHeight="1" x14ac:dyDescent="0.2">
      <c r="A146" s="1084"/>
      <c r="B146" s="1087"/>
      <c r="C146" s="301" t="s">
        <v>578</v>
      </c>
      <c r="D146" s="307"/>
      <c r="E146" s="314"/>
      <c r="F146" s="307"/>
      <c r="G146" s="314"/>
      <c r="H146" s="307"/>
      <c r="I146" s="314"/>
      <c r="J146" s="307"/>
      <c r="K146" s="314"/>
      <c r="L146" s="307"/>
      <c r="M146" s="314"/>
      <c r="N146" s="307"/>
      <c r="O146" s="314"/>
      <c r="P146" s="307">
        <f t="shared" si="18"/>
        <v>0</v>
      </c>
      <c r="Q146" s="314">
        <f t="shared" si="18"/>
        <v>0</v>
      </c>
      <c r="R146" s="307">
        <f t="shared" si="18"/>
        <v>0</v>
      </c>
      <c r="S146" s="314">
        <f t="shared" si="18"/>
        <v>0</v>
      </c>
      <c r="T146" s="315">
        <f t="shared" si="19"/>
        <v>0</v>
      </c>
      <c r="U146" s="316">
        <f t="shared" si="19"/>
        <v>0</v>
      </c>
    </row>
    <row r="147" spans="1:21" ht="15" customHeight="1" thickBot="1" x14ac:dyDescent="0.25">
      <c r="A147" s="1061" t="s">
        <v>579</v>
      </c>
      <c r="B147" s="1062"/>
      <c r="C147" s="1063"/>
      <c r="D147" s="308">
        <f t="shared" ref="D147:U147" si="31">SUM(D143:D146)</f>
        <v>5434378.7599999998</v>
      </c>
      <c r="E147" s="308">
        <f t="shared" si="31"/>
        <v>222</v>
      </c>
      <c r="F147" s="308">
        <f t="shared" si="31"/>
        <v>453248</v>
      </c>
      <c r="G147" s="308">
        <f t="shared" si="31"/>
        <v>25</v>
      </c>
      <c r="H147" s="308">
        <f t="shared" si="31"/>
        <v>1892401</v>
      </c>
      <c r="I147" s="308">
        <f t="shared" si="31"/>
        <v>28</v>
      </c>
      <c r="J147" s="308">
        <f t="shared" si="31"/>
        <v>60960</v>
      </c>
      <c r="K147" s="308">
        <f t="shared" si="31"/>
        <v>1</v>
      </c>
      <c r="L147" s="308">
        <f t="shared" si="31"/>
        <v>231746</v>
      </c>
      <c r="M147" s="308">
        <f t="shared" si="31"/>
        <v>5</v>
      </c>
      <c r="N147" s="308">
        <f t="shared" si="31"/>
        <v>0</v>
      </c>
      <c r="O147" s="308">
        <f t="shared" si="31"/>
        <v>0</v>
      </c>
      <c r="P147" s="308">
        <f t="shared" si="31"/>
        <v>7558525.7599999998</v>
      </c>
      <c r="Q147" s="308">
        <f t="shared" si="31"/>
        <v>255</v>
      </c>
      <c r="R147" s="308">
        <f t="shared" si="31"/>
        <v>514208</v>
      </c>
      <c r="S147" s="308">
        <f t="shared" si="31"/>
        <v>26</v>
      </c>
      <c r="T147" s="308">
        <f t="shared" si="31"/>
        <v>8072733.7599999998</v>
      </c>
      <c r="U147" s="309">
        <f t="shared" si="31"/>
        <v>281</v>
      </c>
    </row>
    <row r="148" spans="1:21" ht="15" customHeight="1" x14ac:dyDescent="0.2">
      <c r="A148" s="1064">
        <v>29</v>
      </c>
      <c r="B148" s="1067" t="s">
        <v>500</v>
      </c>
      <c r="C148" s="283" t="s">
        <v>575</v>
      </c>
      <c r="D148" s="284">
        <v>6658475</v>
      </c>
      <c r="E148" s="285">
        <v>198</v>
      </c>
      <c r="F148" s="284">
        <v>162110</v>
      </c>
      <c r="G148" s="285">
        <v>7</v>
      </c>
      <c r="H148" s="284">
        <v>274170</v>
      </c>
      <c r="I148" s="285">
        <v>6</v>
      </c>
      <c r="J148" s="284">
        <v>0</v>
      </c>
      <c r="K148" s="285">
        <v>0</v>
      </c>
      <c r="L148" s="284">
        <v>143582</v>
      </c>
      <c r="M148" s="285">
        <v>2</v>
      </c>
      <c r="N148" s="284">
        <v>0</v>
      </c>
      <c r="O148" s="285">
        <v>0</v>
      </c>
      <c r="P148" s="284">
        <f t="shared" si="18"/>
        <v>7076227</v>
      </c>
      <c r="Q148" s="285">
        <f t="shared" si="18"/>
        <v>206</v>
      </c>
      <c r="R148" s="284">
        <f t="shared" si="18"/>
        <v>162110</v>
      </c>
      <c r="S148" s="285">
        <f t="shared" si="18"/>
        <v>7</v>
      </c>
      <c r="T148" s="286">
        <f t="shared" si="19"/>
        <v>7238337</v>
      </c>
      <c r="U148" s="287">
        <f t="shared" si="19"/>
        <v>213</v>
      </c>
    </row>
    <row r="149" spans="1:21" ht="15" customHeight="1" x14ac:dyDescent="0.2">
      <c r="A149" s="1065"/>
      <c r="B149" s="1068"/>
      <c r="C149" s="288" t="s">
        <v>576</v>
      </c>
      <c r="D149" s="289">
        <v>3413462</v>
      </c>
      <c r="E149" s="290">
        <v>165</v>
      </c>
      <c r="F149" s="289">
        <v>215271</v>
      </c>
      <c r="G149" s="290">
        <v>6</v>
      </c>
      <c r="H149" s="289">
        <v>1199410</v>
      </c>
      <c r="I149" s="290">
        <v>17</v>
      </c>
      <c r="J149" s="289">
        <v>0</v>
      </c>
      <c r="K149" s="290">
        <v>0</v>
      </c>
      <c r="L149" s="289">
        <v>328229</v>
      </c>
      <c r="M149" s="290">
        <v>8</v>
      </c>
      <c r="N149" s="289">
        <v>162596</v>
      </c>
      <c r="O149" s="290">
        <v>2</v>
      </c>
      <c r="P149" s="289">
        <f t="shared" si="18"/>
        <v>4941101</v>
      </c>
      <c r="Q149" s="290">
        <f t="shared" si="18"/>
        <v>190</v>
      </c>
      <c r="R149" s="289">
        <f t="shared" si="18"/>
        <v>377867</v>
      </c>
      <c r="S149" s="290">
        <f t="shared" si="18"/>
        <v>8</v>
      </c>
      <c r="T149" s="291">
        <f t="shared" si="19"/>
        <v>5318968</v>
      </c>
      <c r="U149" s="292">
        <f t="shared" si="19"/>
        <v>198</v>
      </c>
    </row>
    <row r="150" spans="1:21" ht="15" customHeight="1" x14ac:dyDescent="0.2">
      <c r="A150" s="1065"/>
      <c r="B150" s="1068"/>
      <c r="C150" s="288" t="s">
        <v>577</v>
      </c>
      <c r="D150" s="289">
        <v>3049547</v>
      </c>
      <c r="E150" s="290">
        <v>191</v>
      </c>
      <c r="F150" s="289">
        <v>481221</v>
      </c>
      <c r="G150" s="290">
        <v>10</v>
      </c>
      <c r="H150" s="289">
        <v>1650229</v>
      </c>
      <c r="I150" s="290">
        <v>32</v>
      </c>
      <c r="J150" s="289">
        <v>0</v>
      </c>
      <c r="K150" s="290">
        <v>0</v>
      </c>
      <c r="L150" s="289">
        <v>173971</v>
      </c>
      <c r="M150" s="290">
        <v>8</v>
      </c>
      <c r="N150" s="289">
        <v>0</v>
      </c>
      <c r="O150" s="290">
        <v>0</v>
      </c>
      <c r="P150" s="289">
        <f t="shared" si="18"/>
        <v>4873747</v>
      </c>
      <c r="Q150" s="290">
        <f t="shared" si="18"/>
        <v>231</v>
      </c>
      <c r="R150" s="289">
        <f t="shared" si="18"/>
        <v>481221</v>
      </c>
      <c r="S150" s="290">
        <f t="shared" si="18"/>
        <v>10</v>
      </c>
      <c r="T150" s="291">
        <f t="shared" si="19"/>
        <v>5354968</v>
      </c>
      <c r="U150" s="292">
        <f t="shared" si="19"/>
        <v>241</v>
      </c>
    </row>
    <row r="151" spans="1:21" ht="15" customHeight="1" x14ac:dyDescent="0.2">
      <c r="A151" s="1066"/>
      <c r="B151" s="1069"/>
      <c r="C151" s="288" t="s">
        <v>578</v>
      </c>
      <c r="D151" s="289"/>
      <c r="E151" s="290"/>
      <c r="F151" s="289"/>
      <c r="G151" s="290"/>
      <c r="H151" s="289"/>
      <c r="I151" s="290"/>
      <c r="J151" s="289"/>
      <c r="K151" s="290"/>
      <c r="L151" s="289"/>
      <c r="M151" s="290"/>
      <c r="N151" s="289"/>
      <c r="O151" s="290"/>
      <c r="P151" s="289">
        <f t="shared" si="18"/>
        <v>0</v>
      </c>
      <c r="Q151" s="290">
        <f t="shared" si="18"/>
        <v>0</v>
      </c>
      <c r="R151" s="289">
        <f t="shared" si="18"/>
        <v>0</v>
      </c>
      <c r="S151" s="290">
        <f t="shared" si="18"/>
        <v>0</v>
      </c>
      <c r="T151" s="291">
        <f t="shared" si="19"/>
        <v>0</v>
      </c>
      <c r="U151" s="292">
        <f t="shared" si="19"/>
        <v>0</v>
      </c>
    </row>
    <row r="152" spans="1:21" ht="15" customHeight="1" thickBot="1" x14ac:dyDescent="0.25">
      <c r="A152" s="1070" t="s">
        <v>579</v>
      </c>
      <c r="B152" s="1071"/>
      <c r="C152" s="1072"/>
      <c r="D152" s="294">
        <f t="shared" ref="D152:U152" si="32">SUM(D148:D151)</f>
        <v>13121484</v>
      </c>
      <c r="E152" s="294">
        <f t="shared" si="32"/>
        <v>554</v>
      </c>
      <c r="F152" s="294">
        <f t="shared" si="32"/>
        <v>858602</v>
      </c>
      <c r="G152" s="294">
        <f t="shared" si="32"/>
        <v>23</v>
      </c>
      <c r="H152" s="294">
        <f t="shared" si="32"/>
        <v>3123809</v>
      </c>
      <c r="I152" s="294">
        <f t="shared" si="32"/>
        <v>55</v>
      </c>
      <c r="J152" s="294">
        <f t="shared" si="32"/>
        <v>0</v>
      </c>
      <c r="K152" s="294">
        <f t="shared" si="32"/>
        <v>0</v>
      </c>
      <c r="L152" s="294">
        <f t="shared" si="32"/>
        <v>645782</v>
      </c>
      <c r="M152" s="294">
        <f t="shared" si="32"/>
        <v>18</v>
      </c>
      <c r="N152" s="294">
        <f t="shared" si="32"/>
        <v>162596</v>
      </c>
      <c r="O152" s="294">
        <f t="shared" si="32"/>
        <v>2</v>
      </c>
      <c r="P152" s="294">
        <f t="shared" si="32"/>
        <v>16891075</v>
      </c>
      <c r="Q152" s="294">
        <f t="shared" si="32"/>
        <v>627</v>
      </c>
      <c r="R152" s="294">
        <f t="shared" si="32"/>
        <v>1021198</v>
      </c>
      <c r="S152" s="294">
        <f t="shared" si="32"/>
        <v>25</v>
      </c>
      <c r="T152" s="294">
        <f t="shared" si="32"/>
        <v>17912273</v>
      </c>
      <c r="U152" s="295">
        <f t="shared" si="32"/>
        <v>652</v>
      </c>
    </row>
    <row r="153" spans="1:21" ht="15" customHeight="1" x14ac:dyDescent="0.2">
      <c r="A153" s="1082">
        <v>30</v>
      </c>
      <c r="B153" s="1085" t="s">
        <v>501</v>
      </c>
      <c r="C153" s="296" t="s">
        <v>575</v>
      </c>
      <c r="D153" s="310">
        <v>2321341.2200000002</v>
      </c>
      <c r="E153" s="311">
        <v>90</v>
      </c>
      <c r="F153" s="310">
        <v>382467.82</v>
      </c>
      <c r="G153" s="311">
        <v>9</v>
      </c>
      <c r="H153" s="310">
        <v>328637.34999999998</v>
      </c>
      <c r="I153" s="311">
        <v>4</v>
      </c>
      <c r="J153" s="310">
        <v>0</v>
      </c>
      <c r="K153" s="311">
        <v>0</v>
      </c>
      <c r="L153" s="310">
        <v>292234</v>
      </c>
      <c r="M153" s="311">
        <v>5</v>
      </c>
      <c r="N153" s="310">
        <v>196000</v>
      </c>
      <c r="O153" s="311">
        <v>2</v>
      </c>
      <c r="P153" s="310">
        <f t="shared" si="18"/>
        <v>2942212.5700000003</v>
      </c>
      <c r="Q153" s="311">
        <f t="shared" si="18"/>
        <v>99</v>
      </c>
      <c r="R153" s="310">
        <f t="shared" si="18"/>
        <v>578467.82000000007</v>
      </c>
      <c r="S153" s="311">
        <f t="shared" si="18"/>
        <v>11</v>
      </c>
      <c r="T153" s="312">
        <f t="shared" si="19"/>
        <v>3520680.3900000006</v>
      </c>
      <c r="U153" s="313">
        <f t="shared" si="19"/>
        <v>110</v>
      </c>
    </row>
    <row r="154" spans="1:21" ht="15" customHeight="1" x14ac:dyDescent="0.2">
      <c r="A154" s="1083"/>
      <c r="B154" s="1086"/>
      <c r="C154" s="301" t="s">
        <v>576</v>
      </c>
      <c r="D154" s="307">
        <v>415437.69</v>
      </c>
      <c r="E154" s="314">
        <v>33</v>
      </c>
      <c r="F154" s="307">
        <v>246362.3</v>
      </c>
      <c r="G154" s="314">
        <v>3</v>
      </c>
      <c r="H154" s="307">
        <v>621495.32999999996</v>
      </c>
      <c r="I154" s="314">
        <v>8</v>
      </c>
      <c r="J154" s="307">
        <v>0</v>
      </c>
      <c r="K154" s="314">
        <v>0</v>
      </c>
      <c r="L154" s="307">
        <v>0</v>
      </c>
      <c r="M154" s="314">
        <v>0</v>
      </c>
      <c r="N154" s="307">
        <v>0</v>
      </c>
      <c r="O154" s="314">
        <v>0</v>
      </c>
      <c r="P154" s="307">
        <f t="shared" si="18"/>
        <v>1036933.02</v>
      </c>
      <c r="Q154" s="314">
        <f t="shared" si="18"/>
        <v>41</v>
      </c>
      <c r="R154" s="307">
        <f t="shared" si="18"/>
        <v>246362.3</v>
      </c>
      <c r="S154" s="314">
        <f t="shared" si="18"/>
        <v>3</v>
      </c>
      <c r="T154" s="315">
        <f t="shared" si="19"/>
        <v>1283295.32</v>
      </c>
      <c r="U154" s="316">
        <f t="shared" si="19"/>
        <v>44</v>
      </c>
    </row>
    <row r="155" spans="1:21" ht="15" customHeight="1" x14ac:dyDescent="0.2">
      <c r="A155" s="1083"/>
      <c r="B155" s="1086"/>
      <c r="C155" s="301" t="s">
        <v>577</v>
      </c>
      <c r="D155" s="307">
        <v>280432.34000000003</v>
      </c>
      <c r="E155" s="314">
        <v>24</v>
      </c>
      <c r="F155" s="307">
        <v>381217.12</v>
      </c>
      <c r="G155" s="314">
        <v>18</v>
      </c>
      <c r="H155" s="307">
        <v>1354624.99</v>
      </c>
      <c r="I155" s="314">
        <v>15</v>
      </c>
      <c r="J155" s="307">
        <v>112360.08</v>
      </c>
      <c r="K155" s="314">
        <v>1</v>
      </c>
      <c r="L155" s="307">
        <v>59200</v>
      </c>
      <c r="M155" s="314">
        <v>1</v>
      </c>
      <c r="N155" s="307">
        <v>0</v>
      </c>
      <c r="O155" s="314">
        <v>0</v>
      </c>
      <c r="P155" s="307">
        <f t="shared" si="18"/>
        <v>1694257.33</v>
      </c>
      <c r="Q155" s="314">
        <f t="shared" si="18"/>
        <v>40</v>
      </c>
      <c r="R155" s="307">
        <f t="shared" si="18"/>
        <v>493577.2</v>
      </c>
      <c r="S155" s="314">
        <f t="shared" si="18"/>
        <v>19</v>
      </c>
      <c r="T155" s="315">
        <f t="shared" si="19"/>
        <v>2187834.5300000003</v>
      </c>
      <c r="U155" s="316">
        <f t="shared" si="19"/>
        <v>59</v>
      </c>
    </row>
    <row r="156" spans="1:21" ht="15" customHeight="1" x14ac:dyDescent="0.2">
      <c r="A156" s="1084"/>
      <c r="B156" s="1087"/>
      <c r="C156" s="301" t="s">
        <v>578</v>
      </c>
      <c r="D156" s="307"/>
      <c r="E156" s="314"/>
      <c r="F156" s="307"/>
      <c r="G156" s="314"/>
      <c r="H156" s="307"/>
      <c r="I156" s="314"/>
      <c r="J156" s="307"/>
      <c r="K156" s="314"/>
      <c r="L156" s="307"/>
      <c r="M156" s="314"/>
      <c r="N156" s="307"/>
      <c r="O156" s="314"/>
      <c r="P156" s="307">
        <f t="shared" si="18"/>
        <v>0</v>
      </c>
      <c r="Q156" s="314">
        <f t="shared" si="18"/>
        <v>0</v>
      </c>
      <c r="R156" s="307">
        <f t="shared" si="18"/>
        <v>0</v>
      </c>
      <c r="S156" s="314">
        <f t="shared" si="18"/>
        <v>0</v>
      </c>
      <c r="T156" s="315">
        <f t="shared" si="19"/>
        <v>0</v>
      </c>
      <c r="U156" s="316">
        <f t="shared" si="19"/>
        <v>0</v>
      </c>
    </row>
    <row r="157" spans="1:21" ht="15" customHeight="1" thickBot="1" x14ac:dyDescent="0.25">
      <c r="A157" s="1061" t="s">
        <v>579</v>
      </c>
      <c r="B157" s="1062"/>
      <c r="C157" s="1063"/>
      <c r="D157" s="308">
        <f t="shared" ref="D157:U157" si="33">SUM(D153:D156)</f>
        <v>3017211.25</v>
      </c>
      <c r="E157" s="308">
        <f t="shared" si="33"/>
        <v>147</v>
      </c>
      <c r="F157" s="308">
        <f t="shared" si="33"/>
        <v>1010047.24</v>
      </c>
      <c r="G157" s="308">
        <f t="shared" si="33"/>
        <v>30</v>
      </c>
      <c r="H157" s="308">
        <f t="shared" si="33"/>
        <v>2304757.67</v>
      </c>
      <c r="I157" s="308">
        <f t="shared" si="33"/>
        <v>27</v>
      </c>
      <c r="J157" s="308">
        <f t="shared" si="33"/>
        <v>112360.08</v>
      </c>
      <c r="K157" s="308">
        <f t="shared" si="33"/>
        <v>1</v>
      </c>
      <c r="L157" s="308">
        <f t="shared" si="33"/>
        <v>351434</v>
      </c>
      <c r="M157" s="308">
        <f t="shared" si="33"/>
        <v>6</v>
      </c>
      <c r="N157" s="308">
        <f t="shared" si="33"/>
        <v>196000</v>
      </c>
      <c r="O157" s="308">
        <f t="shared" si="33"/>
        <v>2</v>
      </c>
      <c r="P157" s="308">
        <f t="shared" si="33"/>
        <v>5673402.9199999999</v>
      </c>
      <c r="Q157" s="308">
        <f t="shared" si="33"/>
        <v>180</v>
      </c>
      <c r="R157" s="308">
        <f t="shared" si="33"/>
        <v>1318407.32</v>
      </c>
      <c r="S157" s="308">
        <f t="shared" si="33"/>
        <v>33</v>
      </c>
      <c r="T157" s="308">
        <f t="shared" si="33"/>
        <v>6991810.2400000012</v>
      </c>
      <c r="U157" s="309">
        <f t="shared" si="33"/>
        <v>213</v>
      </c>
    </row>
    <row r="158" spans="1:21" ht="15" customHeight="1" x14ac:dyDescent="0.2">
      <c r="A158" s="1064">
        <v>31</v>
      </c>
      <c r="B158" s="1067" t="s">
        <v>502</v>
      </c>
      <c r="C158" s="283" t="s">
        <v>575</v>
      </c>
      <c r="D158" s="284">
        <v>2608110.77</v>
      </c>
      <c r="E158" s="285">
        <v>88</v>
      </c>
      <c r="F158" s="284">
        <v>331696.09999999998</v>
      </c>
      <c r="G158" s="285">
        <v>15</v>
      </c>
      <c r="H158" s="284">
        <v>963829.49</v>
      </c>
      <c r="I158" s="285">
        <v>10</v>
      </c>
      <c r="J158" s="284">
        <v>0</v>
      </c>
      <c r="K158" s="285">
        <v>0</v>
      </c>
      <c r="L158" s="284">
        <v>108076</v>
      </c>
      <c r="M158" s="285">
        <v>2</v>
      </c>
      <c r="N158" s="284">
        <v>72000</v>
      </c>
      <c r="O158" s="285">
        <v>1</v>
      </c>
      <c r="P158" s="284">
        <f t="shared" si="18"/>
        <v>3680016.26</v>
      </c>
      <c r="Q158" s="285">
        <f t="shared" si="18"/>
        <v>100</v>
      </c>
      <c r="R158" s="284">
        <f t="shared" si="18"/>
        <v>403696.1</v>
      </c>
      <c r="S158" s="285">
        <f t="shared" si="18"/>
        <v>16</v>
      </c>
      <c r="T158" s="286">
        <f t="shared" si="19"/>
        <v>4083712.36</v>
      </c>
      <c r="U158" s="287">
        <f t="shared" si="19"/>
        <v>116</v>
      </c>
    </row>
    <row r="159" spans="1:21" ht="15" customHeight="1" x14ac:dyDescent="0.2">
      <c r="A159" s="1065"/>
      <c r="B159" s="1068"/>
      <c r="C159" s="288" t="s">
        <v>576</v>
      </c>
      <c r="D159" s="289">
        <v>1464300.9</v>
      </c>
      <c r="E159" s="290">
        <v>66</v>
      </c>
      <c r="F159" s="289">
        <v>323452.40000000002</v>
      </c>
      <c r="G159" s="290">
        <v>10</v>
      </c>
      <c r="H159" s="289">
        <v>1706655.66</v>
      </c>
      <c r="I159" s="290">
        <v>22</v>
      </c>
      <c r="J159" s="289">
        <v>106146.59</v>
      </c>
      <c r="K159" s="290">
        <v>1</v>
      </c>
      <c r="L159" s="289">
        <v>304661</v>
      </c>
      <c r="M159" s="290">
        <v>6</v>
      </c>
      <c r="N159" s="289">
        <v>108000</v>
      </c>
      <c r="O159" s="290">
        <v>1</v>
      </c>
      <c r="P159" s="289">
        <f t="shared" si="18"/>
        <v>3475617.5599999996</v>
      </c>
      <c r="Q159" s="290">
        <f t="shared" si="18"/>
        <v>94</v>
      </c>
      <c r="R159" s="289">
        <f t="shared" si="18"/>
        <v>537598.99</v>
      </c>
      <c r="S159" s="290">
        <f t="shared" si="18"/>
        <v>12</v>
      </c>
      <c r="T159" s="291">
        <f t="shared" si="19"/>
        <v>4013216.55</v>
      </c>
      <c r="U159" s="292">
        <f t="shared" si="19"/>
        <v>106</v>
      </c>
    </row>
    <row r="160" spans="1:21" ht="15" customHeight="1" x14ac:dyDescent="0.2">
      <c r="A160" s="1065"/>
      <c r="B160" s="1068"/>
      <c r="C160" s="288" t="s">
        <v>577</v>
      </c>
      <c r="D160" s="289">
        <v>1321996.49</v>
      </c>
      <c r="E160" s="290">
        <v>57</v>
      </c>
      <c r="F160" s="289">
        <v>195320.05</v>
      </c>
      <c r="G160" s="290">
        <v>7</v>
      </c>
      <c r="H160" s="289">
        <v>2956250.91</v>
      </c>
      <c r="I160" s="290">
        <v>28</v>
      </c>
      <c r="J160" s="289">
        <v>0</v>
      </c>
      <c r="K160" s="290">
        <v>0</v>
      </c>
      <c r="L160" s="289">
        <v>60000</v>
      </c>
      <c r="M160" s="290">
        <v>1</v>
      </c>
      <c r="N160" s="289">
        <v>99000</v>
      </c>
      <c r="O160" s="290">
        <v>3</v>
      </c>
      <c r="P160" s="289">
        <f t="shared" si="18"/>
        <v>4338247.4000000004</v>
      </c>
      <c r="Q160" s="290">
        <f t="shared" si="18"/>
        <v>86</v>
      </c>
      <c r="R160" s="289">
        <f t="shared" si="18"/>
        <v>294320.05</v>
      </c>
      <c r="S160" s="290">
        <f t="shared" si="18"/>
        <v>10</v>
      </c>
      <c r="T160" s="291">
        <f t="shared" si="19"/>
        <v>4632567.45</v>
      </c>
      <c r="U160" s="292">
        <f t="shared" si="19"/>
        <v>96</v>
      </c>
    </row>
    <row r="161" spans="1:21" ht="15" customHeight="1" x14ac:dyDescent="0.2">
      <c r="A161" s="1066"/>
      <c r="B161" s="1069"/>
      <c r="C161" s="288" t="s">
        <v>578</v>
      </c>
      <c r="D161" s="289"/>
      <c r="E161" s="290"/>
      <c r="F161" s="289"/>
      <c r="G161" s="290"/>
      <c r="H161" s="289"/>
      <c r="I161" s="290"/>
      <c r="J161" s="289"/>
      <c r="K161" s="290"/>
      <c r="L161" s="289"/>
      <c r="M161" s="290"/>
      <c r="N161" s="289"/>
      <c r="O161" s="290"/>
      <c r="P161" s="289">
        <f t="shared" si="18"/>
        <v>0</v>
      </c>
      <c r="Q161" s="290">
        <f t="shared" si="18"/>
        <v>0</v>
      </c>
      <c r="R161" s="289">
        <f t="shared" si="18"/>
        <v>0</v>
      </c>
      <c r="S161" s="290">
        <f t="shared" si="18"/>
        <v>0</v>
      </c>
      <c r="T161" s="291">
        <f t="shared" si="19"/>
        <v>0</v>
      </c>
      <c r="U161" s="292">
        <f t="shared" si="19"/>
        <v>0</v>
      </c>
    </row>
    <row r="162" spans="1:21" ht="15" customHeight="1" thickBot="1" x14ac:dyDescent="0.25">
      <c r="A162" s="1070" t="s">
        <v>579</v>
      </c>
      <c r="B162" s="1071"/>
      <c r="C162" s="1072"/>
      <c r="D162" s="294">
        <f t="shared" ref="D162:U162" si="34">SUM(D158:D161)</f>
        <v>5394408.1600000001</v>
      </c>
      <c r="E162" s="294">
        <f t="shared" si="34"/>
        <v>211</v>
      </c>
      <c r="F162" s="294">
        <f t="shared" si="34"/>
        <v>850468.55</v>
      </c>
      <c r="G162" s="294">
        <f t="shared" si="34"/>
        <v>32</v>
      </c>
      <c r="H162" s="294">
        <f t="shared" si="34"/>
        <v>5626736.0600000005</v>
      </c>
      <c r="I162" s="294">
        <f t="shared" si="34"/>
        <v>60</v>
      </c>
      <c r="J162" s="294">
        <f t="shared" si="34"/>
        <v>106146.59</v>
      </c>
      <c r="K162" s="294">
        <f t="shared" si="34"/>
        <v>1</v>
      </c>
      <c r="L162" s="294">
        <f t="shared" si="34"/>
        <v>472737</v>
      </c>
      <c r="M162" s="294">
        <f t="shared" si="34"/>
        <v>9</v>
      </c>
      <c r="N162" s="294">
        <f t="shared" si="34"/>
        <v>279000</v>
      </c>
      <c r="O162" s="294">
        <f t="shared" si="34"/>
        <v>5</v>
      </c>
      <c r="P162" s="294">
        <f t="shared" si="34"/>
        <v>11493881.219999999</v>
      </c>
      <c r="Q162" s="294">
        <f t="shared" si="34"/>
        <v>280</v>
      </c>
      <c r="R162" s="294">
        <f t="shared" si="34"/>
        <v>1235615.1399999999</v>
      </c>
      <c r="S162" s="294">
        <f t="shared" si="34"/>
        <v>38</v>
      </c>
      <c r="T162" s="294">
        <f t="shared" si="34"/>
        <v>12729496.359999999</v>
      </c>
      <c r="U162" s="295">
        <f t="shared" si="34"/>
        <v>318</v>
      </c>
    </row>
    <row r="163" spans="1:21" ht="15" customHeight="1" x14ac:dyDescent="0.2">
      <c r="A163" s="1076">
        <v>32</v>
      </c>
      <c r="B163" s="1079" t="s">
        <v>503</v>
      </c>
      <c r="C163" s="296" t="s">
        <v>575</v>
      </c>
      <c r="D163" s="297">
        <v>2223883.33</v>
      </c>
      <c r="E163" s="298">
        <v>48</v>
      </c>
      <c r="F163" s="297">
        <v>270122.08</v>
      </c>
      <c r="G163" s="298">
        <v>10</v>
      </c>
      <c r="H163" s="297">
        <v>1125065.58</v>
      </c>
      <c r="I163" s="298">
        <v>13</v>
      </c>
      <c r="J163" s="297">
        <v>0</v>
      </c>
      <c r="K163" s="298">
        <v>0</v>
      </c>
      <c r="L163" s="297">
        <v>482046.48</v>
      </c>
      <c r="M163" s="298">
        <v>8</v>
      </c>
      <c r="N163" s="297">
        <v>0</v>
      </c>
      <c r="O163" s="298">
        <v>0</v>
      </c>
      <c r="P163" s="297">
        <f t="shared" si="18"/>
        <v>3830995.39</v>
      </c>
      <c r="Q163" s="298">
        <f t="shared" si="18"/>
        <v>69</v>
      </c>
      <c r="R163" s="297">
        <f t="shared" si="18"/>
        <v>270122.08</v>
      </c>
      <c r="S163" s="298">
        <f t="shared" si="18"/>
        <v>10</v>
      </c>
      <c r="T163" s="299">
        <f t="shared" si="19"/>
        <v>4101117.47</v>
      </c>
      <c r="U163" s="300">
        <f t="shared" si="19"/>
        <v>79</v>
      </c>
    </row>
    <row r="164" spans="1:21" ht="15" customHeight="1" x14ac:dyDescent="0.2">
      <c r="A164" s="1077"/>
      <c r="B164" s="1080"/>
      <c r="C164" s="301" t="s">
        <v>576</v>
      </c>
      <c r="D164" s="302">
        <v>1969810</v>
      </c>
      <c r="E164" s="303">
        <v>45</v>
      </c>
      <c r="F164" s="302">
        <v>102000</v>
      </c>
      <c r="G164" s="303">
        <v>1</v>
      </c>
      <c r="H164" s="302">
        <v>2414231</v>
      </c>
      <c r="I164" s="303">
        <v>28</v>
      </c>
      <c r="J164" s="302">
        <v>0</v>
      </c>
      <c r="K164" s="303">
        <v>0</v>
      </c>
      <c r="L164" s="302">
        <v>118260</v>
      </c>
      <c r="M164" s="303">
        <v>3</v>
      </c>
      <c r="N164" s="302">
        <v>118718</v>
      </c>
      <c r="O164" s="303">
        <v>3</v>
      </c>
      <c r="P164" s="302">
        <f t="shared" si="18"/>
        <v>4502301</v>
      </c>
      <c r="Q164" s="303">
        <f t="shared" si="18"/>
        <v>76</v>
      </c>
      <c r="R164" s="302">
        <f t="shared" si="18"/>
        <v>220718</v>
      </c>
      <c r="S164" s="303">
        <f t="shared" si="18"/>
        <v>4</v>
      </c>
      <c r="T164" s="304">
        <f t="shared" si="19"/>
        <v>4723019</v>
      </c>
      <c r="U164" s="305">
        <f t="shared" si="19"/>
        <v>80</v>
      </c>
    </row>
    <row r="165" spans="1:21" ht="15" customHeight="1" x14ac:dyDescent="0.2">
      <c r="A165" s="1077"/>
      <c r="B165" s="1080"/>
      <c r="C165" s="301" t="s">
        <v>577</v>
      </c>
      <c r="D165" s="302">
        <v>848850.43</v>
      </c>
      <c r="E165" s="303">
        <v>19</v>
      </c>
      <c r="F165" s="302">
        <v>85016.95</v>
      </c>
      <c r="G165" s="303">
        <v>3</v>
      </c>
      <c r="H165" s="302">
        <v>2795599.5</v>
      </c>
      <c r="I165" s="303">
        <v>30</v>
      </c>
      <c r="J165" s="302">
        <v>0</v>
      </c>
      <c r="K165" s="303">
        <v>0</v>
      </c>
      <c r="L165" s="302">
        <v>399862</v>
      </c>
      <c r="M165" s="303">
        <v>7</v>
      </c>
      <c r="N165" s="302">
        <v>122550</v>
      </c>
      <c r="O165" s="303">
        <v>3</v>
      </c>
      <c r="P165" s="302">
        <f t="shared" si="18"/>
        <v>4044311.93</v>
      </c>
      <c r="Q165" s="303">
        <f t="shared" si="18"/>
        <v>56</v>
      </c>
      <c r="R165" s="302">
        <f t="shared" si="18"/>
        <v>207566.95</v>
      </c>
      <c r="S165" s="303">
        <f t="shared" si="18"/>
        <v>6</v>
      </c>
      <c r="T165" s="304">
        <f t="shared" si="19"/>
        <v>4251878.88</v>
      </c>
      <c r="U165" s="305">
        <f t="shared" si="19"/>
        <v>62</v>
      </c>
    </row>
    <row r="166" spans="1:21" ht="15" customHeight="1" x14ac:dyDescent="0.2">
      <c r="A166" s="1078"/>
      <c r="B166" s="1081"/>
      <c r="C166" s="301" t="s">
        <v>578</v>
      </c>
      <c r="D166" s="302"/>
      <c r="E166" s="303"/>
      <c r="F166" s="302"/>
      <c r="G166" s="303"/>
      <c r="H166" s="302"/>
      <c r="I166" s="303"/>
      <c r="J166" s="302"/>
      <c r="K166" s="303"/>
      <c r="L166" s="302"/>
      <c r="M166" s="303"/>
      <c r="N166" s="302"/>
      <c r="O166" s="303"/>
      <c r="P166" s="302">
        <f t="shared" si="18"/>
        <v>0</v>
      </c>
      <c r="Q166" s="303">
        <f t="shared" si="18"/>
        <v>0</v>
      </c>
      <c r="R166" s="302">
        <f t="shared" si="18"/>
        <v>0</v>
      </c>
      <c r="S166" s="303">
        <f t="shared" si="18"/>
        <v>0</v>
      </c>
      <c r="T166" s="304">
        <f t="shared" si="19"/>
        <v>0</v>
      </c>
      <c r="U166" s="305">
        <f t="shared" si="19"/>
        <v>0</v>
      </c>
    </row>
    <row r="167" spans="1:21" ht="15" customHeight="1" thickBot="1" x14ac:dyDescent="0.25">
      <c r="A167" s="1061" t="s">
        <v>579</v>
      </c>
      <c r="B167" s="1062"/>
      <c r="C167" s="1063"/>
      <c r="D167" s="308">
        <f t="shared" ref="D167:U167" si="35">SUM(D163:D166)</f>
        <v>5042543.76</v>
      </c>
      <c r="E167" s="308">
        <f t="shared" si="35"/>
        <v>112</v>
      </c>
      <c r="F167" s="308">
        <f t="shared" si="35"/>
        <v>457139.03</v>
      </c>
      <c r="G167" s="308">
        <f t="shared" si="35"/>
        <v>14</v>
      </c>
      <c r="H167" s="308">
        <f t="shared" si="35"/>
        <v>6334896.0800000001</v>
      </c>
      <c r="I167" s="308">
        <f t="shared" si="35"/>
        <v>71</v>
      </c>
      <c r="J167" s="308">
        <f t="shared" si="35"/>
        <v>0</v>
      </c>
      <c r="K167" s="308">
        <f t="shared" si="35"/>
        <v>0</v>
      </c>
      <c r="L167" s="308">
        <f t="shared" si="35"/>
        <v>1000168.48</v>
      </c>
      <c r="M167" s="308">
        <f t="shared" si="35"/>
        <v>18</v>
      </c>
      <c r="N167" s="308">
        <f t="shared" si="35"/>
        <v>241268</v>
      </c>
      <c r="O167" s="308">
        <f t="shared" si="35"/>
        <v>6</v>
      </c>
      <c r="P167" s="308">
        <f t="shared" si="35"/>
        <v>12377608.32</v>
      </c>
      <c r="Q167" s="308">
        <f t="shared" si="35"/>
        <v>201</v>
      </c>
      <c r="R167" s="308">
        <f t="shared" si="35"/>
        <v>698407.03</v>
      </c>
      <c r="S167" s="308">
        <f t="shared" si="35"/>
        <v>20</v>
      </c>
      <c r="T167" s="308">
        <f t="shared" si="35"/>
        <v>13076015.350000001</v>
      </c>
      <c r="U167" s="309">
        <f t="shared" si="35"/>
        <v>221</v>
      </c>
    </row>
    <row r="168" spans="1:21" ht="15" customHeight="1" x14ac:dyDescent="0.2">
      <c r="A168" s="1064">
        <v>33</v>
      </c>
      <c r="B168" s="1067" t="s">
        <v>504</v>
      </c>
      <c r="C168" s="283" t="s">
        <v>575</v>
      </c>
      <c r="D168" s="284">
        <v>9882848.4900000002</v>
      </c>
      <c r="E168" s="285">
        <v>155</v>
      </c>
      <c r="F168" s="284">
        <v>1911529.58</v>
      </c>
      <c r="G168" s="285">
        <v>51</v>
      </c>
      <c r="H168" s="284">
        <v>222230.93</v>
      </c>
      <c r="I168" s="285">
        <v>3</v>
      </c>
      <c r="J168" s="284">
        <v>0</v>
      </c>
      <c r="K168" s="285">
        <v>0</v>
      </c>
      <c r="L168" s="284">
        <v>2335887.17</v>
      </c>
      <c r="M168" s="285">
        <v>41</v>
      </c>
      <c r="N168" s="284">
        <v>609590.9</v>
      </c>
      <c r="O168" s="285">
        <v>12</v>
      </c>
      <c r="P168" s="284">
        <f t="shared" si="18"/>
        <v>12440966.59</v>
      </c>
      <c r="Q168" s="285">
        <f t="shared" si="18"/>
        <v>199</v>
      </c>
      <c r="R168" s="284">
        <f t="shared" si="18"/>
        <v>2521120.48</v>
      </c>
      <c r="S168" s="285">
        <f t="shared" si="18"/>
        <v>63</v>
      </c>
      <c r="T168" s="286">
        <f t="shared" si="19"/>
        <v>14962087.07</v>
      </c>
      <c r="U168" s="287">
        <f t="shared" si="19"/>
        <v>262</v>
      </c>
    </row>
    <row r="169" spans="1:21" ht="15" customHeight="1" x14ac:dyDescent="0.2">
      <c r="A169" s="1065"/>
      <c r="B169" s="1068"/>
      <c r="C169" s="288" t="s">
        <v>576</v>
      </c>
      <c r="D169" s="289">
        <v>4038138.23</v>
      </c>
      <c r="E169" s="290">
        <v>86</v>
      </c>
      <c r="F169" s="289">
        <v>1002876.91</v>
      </c>
      <c r="G169" s="290">
        <v>22</v>
      </c>
      <c r="H169" s="289">
        <v>1648270.6</v>
      </c>
      <c r="I169" s="290">
        <v>19</v>
      </c>
      <c r="J169" s="289">
        <v>0</v>
      </c>
      <c r="K169" s="290">
        <v>0</v>
      </c>
      <c r="L169" s="289">
        <v>1026948.94</v>
      </c>
      <c r="M169" s="290">
        <v>20</v>
      </c>
      <c r="N169" s="289">
        <v>475295.25</v>
      </c>
      <c r="O169" s="290">
        <v>7</v>
      </c>
      <c r="P169" s="289">
        <f t="shared" ref="P169:S181" si="36">D169+H169+L169</f>
        <v>6713357.7699999996</v>
      </c>
      <c r="Q169" s="290">
        <f t="shared" si="36"/>
        <v>125</v>
      </c>
      <c r="R169" s="289">
        <f t="shared" si="36"/>
        <v>1478172.1600000001</v>
      </c>
      <c r="S169" s="290">
        <f t="shared" si="36"/>
        <v>29</v>
      </c>
      <c r="T169" s="291">
        <f t="shared" ref="T169:U181" si="37">P169+R169</f>
        <v>8191529.9299999997</v>
      </c>
      <c r="U169" s="292">
        <f t="shared" si="37"/>
        <v>154</v>
      </c>
    </row>
    <row r="170" spans="1:21" ht="15" customHeight="1" x14ac:dyDescent="0.2">
      <c r="A170" s="1065"/>
      <c r="B170" s="1068"/>
      <c r="C170" s="288" t="s">
        <v>577</v>
      </c>
      <c r="D170" s="289">
        <v>2737043.62</v>
      </c>
      <c r="E170" s="290">
        <v>57</v>
      </c>
      <c r="F170" s="289">
        <v>1466442.39</v>
      </c>
      <c r="G170" s="290">
        <v>27</v>
      </c>
      <c r="H170" s="289">
        <v>3970976.22</v>
      </c>
      <c r="I170" s="290">
        <v>36</v>
      </c>
      <c r="J170" s="289">
        <v>96943.84</v>
      </c>
      <c r="K170" s="290">
        <v>1</v>
      </c>
      <c r="L170" s="289">
        <v>477437.58</v>
      </c>
      <c r="M170" s="290">
        <v>11</v>
      </c>
      <c r="N170" s="289">
        <v>285531</v>
      </c>
      <c r="O170" s="290">
        <v>5</v>
      </c>
      <c r="P170" s="289">
        <f t="shared" si="36"/>
        <v>7185457.4199999999</v>
      </c>
      <c r="Q170" s="290">
        <f t="shared" si="36"/>
        <v>104</v>
      </c>
      <c r="R170" s="289">
        <f t="shared" si="36"/>
        <v>1848917.23</v>
      </c>
      <c r="S170" s="290">
        <f t="shared" si="36"/>
        <v>33</v>
      </c>
      <c r="T170" s="291">
        <f t="shared" si="37"/>
        <v>9034374.6500000004</v>
      </c>
      <c r="U170" s="292">
        <f t="shared" si="37"/>
        <v>137</v>
      </c>
    </row>
    <row r="171" spans="1:21" ht="15" customHeight="1" x14ac:dyDescent="0.2">
      <c r="A171" s="1066"/>
      <c r="B171" s="1069"/>
      <c r="C171" s="288" t="s">
        <v>578</v>
      </c>
      <c r="D171" s="289"/>
      <c r="E171" s="290"/>
      <c r="F171" s="289"/>
      <c r="G171" s="290"/>
      <c r="H171" s="289"/>
      <c r="I171" s="290"/>
      <c r="J171" s="289"/>
      <c r="K171" s="290"/>
      <c r="L171" s="289"/>
      <c r="M171" s="290"/>
      <c r="N171" s="289"/>
      <c r="O171" s="290"/>
      <c r="P171" s="289">
        <f t="shared" si="36"/>
        <v>0</v>
      </c>
      <c r="Q171" s="290">
        <f t="shared" si="36"/>
        <v>0</v>
      </c>
      <c r="R171" s="289">
        <f t="shared" si="36"/>
        <v>0</v>
      </c>
      <c r="S171" s="290">
        <f t="shared" si="36"/>
        <v>0</v>
      </c>
      <c r="T171" s="291">
        <f t="shared" si="37"/>
        <v>0</v>
      </c>
      <c r="U171" s="292">
        <f t="shared" si="37"/>
        <v>0</v>
      </c>
    </row>
    <row r="172" spans="1:21" ht="15" customHeight="1" thickBot="1" x14ac:dyDescent="0.25">
      <c r="A172" s="1070" t="s">
        <v>579</v>
      </c>
      <c r="B172" s="1071"/>
      <c r="C172" s="1072"/>
      <c r="D172" s="294">
        <f t="shared" ref="D172:U172" si="38">SUM(D168:D171)</f>
        <v>16658030.34</v>
      </c>
      <c r="E172" s="294">
        <f t="shared" si="38"/>
        <v>298</v>
      </c>
      <c r="F172" s="294">
        <f t="shared" si="38"/>
        <v>4380848.88</v>
      </c>
      <c r="G172" s="294">
        <f t="shared" si="38"/>
        <v>100</v>
      </c>
      <c r="H172" s="294">
        <f t="shared" si="38"/>
        <v>5841477.75</v>
      </c>
      <c r="I172" s="294">
        <f t="shared" si="38"/>
        <v>58</v>
      </c>
      <c r="J172" s="294">
        <f t="shared" si="38"/>
        <v>96943.84</v>
      </c>
      <c r="K172" s="294">
        <f t="shared" si="38"/>
        <v>1</v>
      </c>
      <c r="L172" s="294">
        <f t="shared" si="38"/>
        <v>3840273.69</v>
      </c>
      <c r="M172" s="294">
        <f t="shared" si="38"/>
        <v>72</v>
      </c>
      <c r="N172" s="294">
        <f t="shared" si="38"/>
        <v>1370417.15</v>
      </c>
      <c r="O172" s="294">
        <f t="shared" si="38"/>
        <v>24</v>
      </c>
      <c r="P172" s="294">
        <f t="shared" si="38"/>
        <v>26339781.780000001</v>
      </c>
      <c r="Q172" s="294">
        <f t="shared" si="38"/>
        <v>428</v>
      </c>
      <c r="R172" s="294">
        <f t="shared" si="38"/>
        <v>5848209.8700000001</v>
      </c>
      <c r="S172" s="294">
        <f t="shared" si="38"/>
        <v>125</v>
      </c>
      <c r="T172" s="294">
        <f t="shared" si="38"/>
        <v>32187991.649999999</v>
      </c>
      <c r="U172" s="295">
        <f t="shared" si="38"/>
        <v>553</v>
      </c>
    </row>
    <row r="173" spans="1:21" ht="15" customHeight="1" x14ac:dyDescent="0.2">
      <c r="A173" s="1076">
        <v>34</v>
      </c>
      <c r="B173" s="1079" t="s">
        <v>505</v>
      </c>
      <c r="C173" s="296" t="s">
        <v>575</v>
      </c>
      <c r="D173" s="297">
        <v>958690</v>
      </c>
      <c r="E173" s="298">
        <v>18</v>
      </c>
      <c r="F173" s="297">
        <v>348200</v>
      </c>
      <c r="G173" s="298">
        <v>6</v>
      </c>
      <c r="H173" s="297">
        <v>0</v>
      </c>
      <c r="I173" s="298">
        <v>0</v>
      </c>
      <c r="J173" s="297">
        <v>0</v>
      </c>
      <c r="K173" s="298">
        <v>0</v>
      </c>
      <c r="L173" s="297">
        <v>378000</v>
      </c>
      <c r="M173" s="298">
        <v>10</v>
      </c>
      <c r="N173" s="297">
        <v>306400</v>
      </c>
      <c r="O173" s="298">
        <v>3</v>
      </c>
      <c r="P173" s="297">
        <f t="shared" si="36"/>
        <v>1336690</v>
      </c>
      <c r="Q173" s="298">
        <f t="shared" si="36"/>
        <v>28</v>
      </c>
      <c r="R173" s="297">
        <f t="shared" si="36"/>
        <v>654600</v>
      </c>
      <c r="S173" s="298">
        <f t="shared" si="36"/>
        <v>9</v>
      </c>
      <c r="T173" s="299">
        <f t="shared" si="37"/>
        <v>1991290</v>
      </c>
      <c r="U173" s="300">
        <f t="shared" si="37"/>
        <v>37</v>
      </c>
    </row>
    <row r="174" spans="1:21" ht="15" customHeight="1" x14ac:dyDescent="0.2">
      <c r="A174" s="1077"/>
      <c r="B174" s="1080"/>
      <c r="C174" s="301" t="s">
        <v>576</v>
      </c>
      <c r="D174" s="302">
        <v>24500</v>
      </c>
      <c r="E174" s="303">
        <v>1</v>
      </c>
      <c r="F174" s="302">
        <v>179600</v>
      </c>
      <c r="G174" s="303">
        <v>4</v>
      </c>
      <c r="H174" s="302">
        <v>207577</v>
      </c>
      <c r="I174" s="303">
        <v>2</v>
      </c>
      <c r="J174" s="302">
        <v>0</v>
      </c>
      <c r="K174" s="303">
        <v>0</v>
      </c>
      <c r="L174" s="302">
        <v>293348</v>
      </c>
      <c r="M174" s="303">
        <v>9</v>
      </c>
      <c r="N174" s="302">
        <v>50000</v>
      </c>
      <c r="O174" s="303">
        <v>1</v>
      </c>
      <c r="P174" s="302">
        <f t="shared" si="36"/>
        <v>525425</v>
      </c>
      <c r="Q174" s="303">
        <f t="shared" si="36"/>
        <v>12</v>
      </c>
      <c r="R174" s="302">
        <f t="shared" si="36"/>
        <v>229600</v>
      </c>
      <c r="S174" s="303">
        <f t="shared" si="36"/>
        <v>5</v>
      </c>
      <c r="T174" s="304">
        <f t="shared" si="37"/>
        <v>755025</v>
      </c>
      <c r="U174" s="305">
        <f t="shared" si="37"/>
        <v>17</v>
      </c>
    </row>
    <row r="175" spans="1:21" ht="15" customHeight="1" x14ac:dyDescent="0.2">
      <c r="A175" s="1077"/>
      <c r="B175" s="1080"/>
      <c r="C175" s="301" t="s">
        <v>577</v>
      </c>
      <c r="D175" s="302">
        <v>97531</v>
      </c>
      <c r="E175" s="303">
        <v>2</v>
      </c>
      <c r="F175" s="302">
        <v>0</v>
      </c>
      <c r="G175" s="303">
        <v>0</v>
      </c>
      <c r="H175" s="302">
        <v>367780</v>
      </c>
      <c r="I175" s="303">
        <v>5</v>
      </c>
      <c r="J175" s="302">
        <v>0</v>
      </c>
      <c r="K175" s="303">
        <v>0</v>
      </c>
      <c r="L175" s="302">
        <v>0</v>
      </c>
      <c r="M175" s="303">
        <v>0</v>
      </c>
      <c r="N175" s="302">
        <v>0</v>
      </c>
      <c r="O175" s="303">
        <v>0</v>
      </c>
      <c r="P175" s="302">
        <f t="shared" si="36"/>
        <v>465311</v>
      </c>
      <c r="Q175" s="303">
        <f t="shared" si="36"/>
        <v>7</v>
      </c>
      <c r="R175" s="302">
        <f t="shared" si="36"/>
        <v>0</v>
      </c>
      <c r="S175" s="303">
        <f t="shared" si="36"/>
        <v>0</v>
      </c>
      <c r="T175" s="304">
        <f t="shared" si="37"/>
        <v>465311</v>
      </c>
      <c r="U175" s="305">
        <f t="shared" si="37"/>
        <v>7</v>
      </c>
    </row>
    <row r="176" spans="1:21" ht="15" customHeight="1" x14ac:dyDescent="0.2">
      <c r="A176" s="1078"/>
      <c r="B176" s="1081"/>
      <c r="C176" s="301" t="s">
        <v>578</v>
      </c>
      <c r="D176" s="302"/>
      <c r="E176" s="303"/>
      <c r="F176" s="302"/>
      <c r="G176" s="303"/>
      <c r="H176" s="302"/>
      <c r="I176" s="303"/>
      <c r="J176" s="302"/>
      <c r="K176" s="303"/>
      <c r="L176" s="302"/>
      <c r="M176" s="303"/>
      <c r="N176" s="302"/>
      <c r="O176" s="303"/>
      <c r="P176" s="302">
        <f t="shared" si="36"/>
        <v>0</v>
      </c>
      <c r="Q176" s="303">
        <f t="shared" si="36"/>
        <v>0</v>
      </c>
      <c r="R176" s="302">
        <f t="shared" si="36"/>
        <v>0</v>
      </c>
      <c r="S176" s="303">
        <f t="shared" si="36"/>
        <v>0</v>
      </c>
      <c r="T176" s="304">
        <f t="shared" si="37"/>
        <v>0</v>
      </c>
      <c r="U176" s="305">
        <f t="shared" si="37"/>
        <v>0</v>
      </c>
    </row>
    <row r="177" spans="1:21" ht="15" customHeight="1" thickBot="1" x14ac:dyDescent="0.25">
      <c r="A177" s="1061" t="s">
        <v>579</v>
      </c>
      <c r="B177" s="1062"/>
      <c r="C177" s="1063"/>
      <c r="D177" s="308">
        <f t="shared" ref="D177:U177" si="39">SUM(D173:D176)</f>
        <v>1080721</v>
      </c>
      <c r="E177" s="308">
        <f t="shared" si="39"/>
        <v>21</v>
      </c>
      <c r="F177" s="308">
        <f t="shared" si="39"/>
        <v>527800</v>
      </c>
      <c r="G177" s="308">
        <f t="shared" si="39"/>
        <v>10</v>
      </c>
      <c r="H177" s="308">
        <f t="shared" si="39"/>
        <v>575357</v>
      </c>
      <c r="I177" s="308">
        <f t="shared" si="39"/>
        <v>7</v>
      </c>
      <c r="J177" s="308">
        <f t="shared" si="39"/>
        <v>0</v>
      </c>
      <c r="K177" s="308">
        <f t="shared" si="39"/>
        <v>0</v>
      </c>
      <c r="L177" s="308">
        <f t="shared" si="39"/>
        <v>671348</v>
      </c>
      <c r="M177" s="308">
        <f t="shared" si="39"/>
        <v>19</v>
      </c>
      <c r="N177" s="308">
        <f t="shared" si="39"/>
        <v>356400</v>
      </c>
      <c r="O177" s="308">
        <f t="shared" si="39"/>
        <v>4</v>
      </c>
      <c r="P177" s="308">
        <f t="shared" si="39"/>
        <v>2327426</v>
      </c>
      <c r="Q177" s="308">
        <f t="shared" si="39"/>
        <v>47</v>
      </c>
      <c r="R177" s="308">
        <f t="shared" si="39"/>
        <v>884200</v>
      </c>
      <c r="S177" s="308">
        <f t="shared" si="39"/>
        <v>14</v>
      </c>
      <c r="T177" s="308">
        <f t="shared" si="39"/>
        <v>3211626</v>
      </c>
      <c r="U177" s="309">
        <f t="shared" si="39"/>
        <v>61</v>
      </c>
    </row>
    <row r="178" spans="1:21" ht="15" customHeight="1" x14ac:dyDescent="0.2">
      <c r="A178" s="1064">
        <v>35</v>
      </c>
      <c r="B178" s="1067" t="s">
        <v>506</v>
      </c>
      <c r="C178" s="283" t="s">
        <v>575</v>
      </c>
      <c r="D178" s="284">
        <v>8219599</v>
      </c>
      <c r="E178" s="285">
        <v>200</v>
      </c>
      <c r="F178" s="284">
        <v>892407</v>
      </c>
      <c r="G178" s="285">
        <v>57</v>
      </c>
      <c r="H178" s="284">
        <v>1396522</v>
      </c>
      <c r="I178" s="285">
        <v>16</v>
      </c>
      <c r="J178" s="284">
        <v>0</v>
      </c>
      <c r="K178" s="285">
        <v>0</v>
      </c>
      <c r="L178" s="284">
        <v>646750</v>
      </c>
      <c r="M178" s="285">
        <v>15</v>
      </c>
      <c r="N178" s="284">
        <v>137409</v>
      </c>
      <c r="O178" s="285">
        <v>3</v>
      </c>
      <c r="P178" s="284">
        <f t="shared" si="36"/>
        <v>10262871</v>
      </c>
      <c r="Q178" s="285">
        <f t="shared" si="36"/>
        <v>231</v>
      </c>
      <c r="R178" s="284">
        <f t="shared" si="36"/>
        <v>1029816</v>
      </c>
      <c r="S178" s="285">
        <f t="shared" si="36"/>
        <v>60</v>
      </c>
      <c r="T178" s="286">
        <f t="shared" si="37"/>
        <v>11292687</v>
      </c>
      <c r="U178" s="287">
        <f t="shared" si="37"/>
        <v>291</v>
      </c>
    </row>
    <row r="179" spans="1:21" ht="15" customHeight="1" x14ac:dyDescent="0.2">
      <c r="A179" s="1065"/>
      <c r="B179" s="1068"/>
      <c r="C179" s="288" t="s">
        <v>576</v>
      </c>
      <c r="D179" s="289">
        <v>3524869</v>
      </c>
      <c r="E179" s="290">
        <v>133</v>
      </c>
      <c r="F179" s="289">
        <v>2202230</v>
      </c>
      <c r="G179" s="290">
        <v>57</v>
      </c>
      <c r="H179" s="289">
        <v>1693285</v>
      </c>
      <c r="I179" s="290">
        <v>23</v>
      </c>
      <c r="J179" s="289">
        <v>0</v>
      </c>
      <c r="K179" s="290">
        <v>0</v>
      </c>
      <c r="L179" s="289">
        <v>531590</v>
      </c>
      <c r="M179" s="290">
        <v>10</v>
      </c>
      <c r="N179" s="289">
        <v>47640</v>
      </c>
      <c r="O179" s="290">
        <v>1</v>
      </c>
      <c r="P179" s="289">
        <f t="shared" si="36"/>
        <v>5749744</v>
      </c>
      <c r="Q179" s="290">
        <f t="shared" si="36"/>
        <v>166</v>
      </c>
      <c r="R179" s="289">
        <f t="shared" si="36"/>
        <v>2249870</v>
      </c>
      <c r="S179" s="290">
        <f t="shared" si="36"/>
        <v>58</v>
      </c>
      <c r="T179" s="291">
        <f t="shared" si="37"/>
        <v>7999614</v>
      </c>
      <c r="U179" s="292">
        <f t="shared" si="37"/>
        <v>224</v>
      </c>
    </row>
    <row r="180" spans="1:21" ht="15" customHeight="1" x14ac:dyDescent="0.2">
      <c r="A180" s="1065"/>
      <c r="B180" s="1068"/>
      <c r="C180" s="288" t="s">
        <v>577</v>
      </c>
      <c r="D180" s="289">
        <v>1829617.4</v>
      </c>
      <c r="E180" s="290">
        <v>57</v>
      </c>
      <c r="F180" s="289">
        <v>1001953</v>
      </c>
      <c r="G180" s="290">
        <v>41</v>
      </c>
      <c r="H180" s="289">
        <v>908513</v>
      </c>
      <c r="I180" s="290">
        <v>17</v>
      </c>
      <c r="J180" s="289">
        <v>133690</v>
      </c>
      <c r="K180" s="290">
        <v>2</v>
      </c>
      <c r="L180" s="289">
        <v>539976</v>
      </c>
      <c r="M180" s="290">
        <v>6</v>
      </c>
      <c r="N180" s="289">
        <v>163627</v>
      </c>
      <c r="O180" s="290">
        <v>2</v>
      </c>
      <c r="P180" s="289">
        <f t="shared" si="36"/>
        <v>3278106.4</v>
      </c>
      <c r="Q180" s="290">
        <f t="shared" si="36"/>
        <v>80</v>
      </c>
      <c r="R180" s="289">
        <f t="shared" si="36"/>
        <v>1299270</v>
      </c>
      <c r="S180" s="290">
        <f t="shared" si="36"/>
        <v>45</v>
      </c>
      <c r="T180" s="291">
        <f t="shared" si="37"/>
        <v>4577376.4000000004</v>
      </c>
      <c r="U180" s="292">
        <f t="shared" si="37"/>
        <v>125</v>
      </c>
    </row>
    <row r="181" spans="1:21" ht="15" customHeight="1" x14ac:dyDescent="0.2">
      <c r="A181" s="1066"/>
      <c r="B181" s="1069"/>
      <c r="C181" s="288" t="s">
        <v>578</v>
      </c>
      <c r="D181" s="289"/>
      <c r="E181" s="290"/>
      <c r="F181" s="289"/>
      <c r="G181" s="290"/>
      <c r="H181" s="289"/>
      <c r="I181" s="290"/>
      <c r="J181" s="289"/>
      <c r="K181" s="290"/>
      <c r="L181" s="289"/>
      <c r="M181" s="290"/>
      <c r="N181" s="289"/>
      <c r="O181" s="290"/>
      <c r="P181" s="289">
        <f t="shared" si="36"/>
        <v>0</v>
      </c>
      <c r="Q181" s="290">
        <f t="shared" si="36"/>
        <v>0</v>
      </c>
      <c r="R181" s="289">
        <f t="shared" si="36"/>
        <v>0</v>
      </c>
      <c r="S181" s="290">
        <f t="shared" si="36"/>
        <v>0</v>
      </c>
      <c r="T181" s="291">
        <f t="shared" si="37"/>
        <v>0</v>
      </c>
      <c r="U181" s="292">
        <f t="shared" si="37"/>
        <v>0</v>
      </c>
    </row>
    <row r="182" spans="1:21" ht="15" customHeight="1" thickBot="1" x14ac:dyDescent="0.25">
      <c r="A182" s="1070" t="s">
        <v>579</v>
      </c>
      <c r="B182" s="1071"/>
      <c r="C182" s="1072"/>
      <c r="D182" s="294">
        <f t="shared" ref="D182:U182" si="40">SUM(D178:D181)</f>
        <v>13574085.4</v>
      </c>
      <c r="E182" s="318">
        <f t="shared" si="40"/>
        <v>390</v>
      </c>
      <c r="F182" s="294">
        <f t="shared" si="40"/>
        <v>4096590</v>
      </c>
      <c r="G182" s="318">
        <f t="shared" si="40"/>
        <v>155</v>
      </c>
      <c r="H182" s="294">
        <f t="shared" si="40"/>
        <v>3998320</v>
      </c>
      <c r="I182" s="318">
        <f t="shared" si="40"/>
        <v>56</v>
      </c>
      <c r="J182" s="294">
        <f t="shared" si="40"/>
        <v>133690</v>
      </c>
      <c r="K182" s="318">
        <f t="shared" si="40"/>
        <v>2</v>
      </c>
      <c r="L182" s="294">
        <f t="shared" si="40"/>
        <v>1718316</v>
      </c>
      <c r="M182" s="318">
        <f t="shared" si="40"/>
        <v>31</v>
      </c>
      <c r="N182" s="294">
        <f t="shared" si="40"/>
        <v>348676</v>
      </c>
      <c r="O182" s="318">
        <f t="shared" si="40"/>
        <v>6</v>
      </c>
      <c r="P182" s="294">
        <f t="shared" si="40"/>
        <v>19290721.399999999</v>
      </c>
      <c r="Q182" s="318">
        <f t="shared" si="40"/>
        <v>477</v>
      </c>
      <c r="R182" s="294">
        <f t="shared" si="40"/>
        <v>4578956</v>
      </c>
      <c r="S182" s="318">
        <f t="shared" si="40"/>
        <v>163</v>
      </c>
      <c r="T182" s="294">
        <f t="shared" si="40"/>
        <v>23869677.399999999</v>
      </c>
      <c r="U182" s="319">
        <f t="shared" si="40"/>
        <v>640</v>
      </c>
    </row>
    <row r="183" spans="1:21" s="322" customFormat="1" ht="22.5" customHeight="1" thickBot="1" x14ac:dyDescent="0.2">
      <c r="A183" s="1073" t="s">
        <v>306</v>
      </c>
      <c r="B183" s="1074"/>
      <c r="C183" s="1075"/>
      <c r="D183" s="320">
        <f>D182+D177+D172+D167+D162+D157+D152+D147+D142+D137+D132+D127+D122+D117+D112+D107+D102+D97+D92+D87+D82+D77+D72+D67+D62+D57+D52+D47+D42+D37+D32+D27+D22+D17+D12</f>
        <v>240376818.72499996</v>
      </c>
      <c r="E183" s="321">
        <f t="shared" ref="E183:U183" si="41">E182+E177+E172+E167+E162+E157+E152+E147+E142+E137+E132+E127+E122+E117+E112+E107+E102+E97+E92+E87+E82+E77+E72+E67+E62+E57+E52+E47+E42+E37+E32+E27+E22+E17+E12</f>
        <v>6635</v>
      </c>
      <c r="F183" s="320">
        <f t="shared" si="41"/>
        <v>39156268.419999987</v>
      </c>
      <c r="G183" s="321">
        <f t="shared" si="41"/>
        <v>1187</v>
      </c>
      <c r="H183" s="320">
        <f t="shared" si="41"/>
        <v>109246977.87999997</v>
      </c>
      <c r="I183" s="321">
        <f t="shared" si="41"/>
        <v>1353</v>
      </c>
      <c r="J183" s="320">
        <f t="shared" si="41"/>
        <v>6176365</v>
      </c>
      <c r="K183" s="321">
        <f t="shared" si="41"/>
        <v>48</v>
      </c>
      <c r="L183" s="320">
        <f t="shared" si="41"/>
        <v>35715765.409999996</v>
      </c>
      <c r="M183" s="321">
        <f t="shared" si="41"/>
        <v>732</v>
      </c>
      <c r="N183" s="320">
        <f t="shared" si="41"/>
        <v>6512414.7200000007</v>
      </c>
      <c r="O183" s="321">
        <f t="shared" si="41"/>
        <v>105</v>
      </c>
      <c r="P183" s="320">
        <f t="shared" si="41"/>
        <v>385339562.01500005</v>
      </c>
      <c r="Q183" s="321">
        <f t="shared" si="41"/>
        <v>8720</v>
      </c>
      <c r="R183" s="320">
        <f t="shared" si="41"/>
        <v>51845048.140000008</v>
      </c>
      <c r="S183" s="321">
        <f t="shared" si="41"/>
        <v>1340</v>
      </c>
      <c r="T183" s="320">
        <f t="shared" si="41"/>
        <v>437184610.15500009</v>
      </c>
      <c r="U183" s="321">
        <f t="shared" si="41"/>
        <v>10060</v>
      </c>
    </row>
  </sheetData>
  <mergeCells count="127">
    <mergeCell ref="R1:S1"/>
    <mergeCell ref="V1:W1"/>
    <mergeCell ref="A2:S2"/>
    <mergeCell ref="A3:S3"/>
    <mergeCell ref="A5:A7"/>
    <mergeCell ref="B5:B7"/>
    <mergeCell ref="C5:C7"/>
    <mergeCell ref="D5:G5"/>
    <mergeCell ref="H5:K5"/>
    <mergeCell ref="L5:O5"/>
    <mergeCell ref="V13:AD13"/>
    <mergeCell ref="P5:S5"/>
    <mergeCell ref="T5:U6"/>
    <mergeCell ref="D6:E6"/>
    <mergeCell ref="F6:G6"/>
    <mergeCell ref="H6:I6"/>
    <mergeCell ref="J6:K6"/>
    <mergeCell ref="L6:M6"/>
    <mergeCell ref="N6:O6"/>
    <mergeCell ref="P6:Q6"/>
    <mergeCell ref="R6:S6"/>
    <mergeCell ref="A17:C17"/>
    <mergeCell ref="A18:A21"/>
    <mergeCell ref="B18:B21"/>
    <mergeCell ref="A22:C22"/>
    <mergeCell ref="A23:A26"/>
    <mergeCell ref="B23:B26"/>
    <mergeCell ref="A8:A11"/>
    <mergeCell ref="B8:B11"/>
    <mergeCell ref="A12:C12"/>
    <mergeCell ref="A13:A16"/>
    <mergeCell ref="B13:B16"/>
    <mergeCell ref="A37:C37"/>
    <mergeCell ref="A38:A41"/>
    <mergeCell ref="B38:B41"/>
    <mergeCell ref="A42:C42"/>
    <mergeCell ref="A43:A46"/>
    <mergeCell ref="B43:B46"/>
    <mergeCell ref="A27:C27"/>
    <mergeCell ref="A28:A31"/>
    <mergeCell ref="B28:B31"/>
    <mergeCell ref="A32:C32"/>
    <mergeCell ref="A33:A36"/>
    <mergeCell ref="B33:B36"/>
    <mergeCell ref="A57:C57"/>
    <mergeCell ref="A58:A61"/>
    <mergeCell ref="B58:B61"/>
    <mergeCell ref="A62:C62"/>
    <mergeCell ref="A63:A66"/>
    <mergeCell ref="B63:B66"/>
    <mergeCell ref="A47:C47"/>
    <mergeCell ref="A48:A51"/>
    <mergeCell ref="B48:B51"/>
    <mergeCell ref="A52:C52"/>
    <mergeCell ref="A53:A56"/>
    <mergeCell ref="B53:B56"/>
    <mergeCell ref="A77:C77"/>
    <mergeCell ref="A78:A81"/>
    <mergeCell ref="B78:B81"/>
    <mergeCell ref="A82:C82"/>
    <mergeCell ref="A83:A86"/>
    <mergeCell ref="B83:B86"/>
    <mergeCell ref="A67:C67"/>
    <mergeCell ref="A68:A71"/>
    <mergeCell ref="B68:B71"/>
    <mergeCell ref="A72:C72"/>
    <mergeCell ref="A73:A76"/>
    <mergeCell ref="B73:B76"/>
    <mergeCell ref="A97:C97"/>
    <mergeCell ref="A98:A101"/>
    <mergeCell ref="B98:B101"/>
    <mergeCell ref="A102:C102"/>
    <mergeCell ref="A103:A106"/>
    <mergeCell ref="B103:B106"/>
    <mergeCell ref="A87:C87"/>
    <mergeCell ref="A88:A91"/>
    <mergeCell ref="B88:B91"/>
    <mergeCell ref="A92:C92"/>
    <mergeCell ref="A93:A96"/>
    <mergeCell ref="B93:B96"/>
    <mergeCell ref="A117:C117"/>
    <mergeCell ref="A118:A121"/>
    <mergeCell ref="B118:B121"/>
    <mergeCell ref="A122:C122"/>
    <mergeCell ref="A123:A126"/>
    <mergeCell ref="B123:B126"/>
    <mergeCell ref="A107:C107"/>
    <mergeCell ref="A108:A111"/>
    <mergeCell ref="B108:B111"/>
    <mergeCell ref="A112:C112"/>
    <mergeCell ref="A113:A116"/>
    <mergeCell ref="B113:B116"/>
    <mergeCell ref="A137:C137"/>
    <mergeCell ref="A138:A141"/>
    <mergeCell ref="B138:B141"/>
    <mergeCell ref="A142:C142"/>
    <mergeCell ref="A143:A146"/>
    <mergeCell ref="B143:B146"/>
    <mergeCell ref="A127:C127"/>
    <mergeCell ref="A128:A131"/>
    <mergeCell ref="B128:B131"/>
    <mergeCell ref="A132:C132"/>
    <mergeCell ref="A133:A136"/>
    <mergeCell ref="B133:B136"/>
    <mergeCell ref="A157:C157"/>
    <mergeCell ref="A158:A161"/>
    <mergeCell ref="B158:B161"/>
    <mergeCell ref="A162:C162"/>
    <mergeCell ref="A163:A166"/>
    <mergeCell ref="B163:B166"/>
    <mergeCell ref="A147:C147"/>
    <mergeCell ref="A148:A151"/>
    <mergeCell ref="B148:B151"/>
    <mergeCell ref="A152:C152"/>
    <mergeCell ref="A153:A156"/>
    <mergeCell ref="B153:B156"/>
    <mergeCell ref="A177:C177"/>
    <mergeCell ref="A178:A181"/>
    <mergeCell ref="B178:B181"/>
    <mergeCell ref="A182:C182"/>
    <mergeCell ref="A183:C183"/>
    <mergeCell ref="A167:C167"/>
    <mergeCell ref="A168:A171"/>
    <mergeCell ref="B168:B171"/>
    <mergeCell ref="A172:C172"/>
    <mergeCell ref="A173:A176"/>
    <mergeCell ref="B173:B176"/>
  </mergeCells>
  <printOptions horizontalCentered="1"/>
  <pageMargins left="0" right="0" top="0.59055118110236227" bottom="0" header="0.51181102362204722" footer="0.51181102362204722"/>
  <pageSetup paperSize="9"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K28"/>
  <sheetViews>
    <sheetView view="pageBreakPreview" zoomScaleNormal="55" zoomScaleSheetLayoutView="100" workbookViewId="0">
      <selection activeCell="A26" sqref="A26:B26"/>
    </sheetView>
  </sheetViews>
  <sheetFormatPr defaultRowHeight="12.75" x14ac:dyDescent="0.2"/>
  <cols>
    <col min="1" max="1" width="7.42578125" style="6" customWidth="1"/>
    <col min="2" max="2" width="55.28515625" style="6" customWidth="1"/>
    <col min="3" max="3" width="12.42578125" style="6" customWidth="1"/>
    <col min="4" max="4" width="13.85546875" style="6" customWidth="1"/>
    <col min="5" max="6" width="9.140625" style="6"/>
    <col min="7" max="7" width="36" style="6" customWidth="1"/>
    <col min="8" max="8" width="9.140625" style="6"/>
    <col min="9" max="9" width="10.28515625" style="6" customWidth="1"/>
    <col min="10" max="257" width="9.140625" style="6"/>
    <col min="258" max="258" width="7.42578125" style="6" customWidth="1"/>
    <col min="259" max="259" width="67.28515625" style="6" customWidth="1"/>
    <col min="260" max="260" width="13.85546875" style="6" customWidth="1"/>
    <col min="261" max="513" width="9.140625" style="6"/>
    <col min="514" max="514" width="7.42578125" style="6" customWidth="1"/>
    <col min="515" max="515" width="67.28515625" style="6" customWidth="1"/>
    <col min="516" max="516" width="13.85546875" style="6" customWidth="1"/>
    <col min="517" max="769" width="9.140625" style="6"/>
    <col min="770" max="770" width="7.42578125" style="6" customWidth="1"/>
    <col min="771" max="771" width="67.28515625" style="6" customWidth="1"/>
    <col min="772" max="772" width="13.85546875" style="6" customWidth="1"/>
    <col min="773" max="1025" width="9.140625" style="6"/>
    <col min="1026" max="1026" width="7.42578125" style="6" customWidth="1"/>
    <col min="1027" max="1027" width="67.28515625" style="6" customWidth="1"/>
    <col min="1028" max="1028" width="13.85546875" style="6" customWidth="1"/>
    <col min="1029" max="1281" width="9.140625" style="6"/>
    <col min="1282" max="1282" width="7.42578125" style="6" customWidth="1"/>
    <col min="1283" max="1283" width="67.28515625" style="6" customWidth="1"/>
    <col min="1284" max="1284" width="13.85546875" style="6" customWidth="1"/>
    <col min="1285" max="1537" width="9.140625" style="6"/>
    <col min="1538" max="1538" width="7.42578125" style="6" customWidth="1"/>
    <col min="1539" max="1539" width="67.28515625" style="6" customWidth="1"/>
    <col min="1540" max="1540" width="13.85546875" style="6" customWidth="1"/>
    <col min="1541" max="1793" width="9.140625" style="6"/>
    <col min="1794" max="1794" width="7.42578125" style="6" customWidth="1"/>
    <col min="1795" max="1795" width="67.28515625" style="6" customWidth="1"/>
    <col min="1796" max="1796" width="13.85546875" style="6" customWidth="1"/>
    <col min="1797" max="2049" width="9.140625" style="6"/>
    <col min="2050" max="2050" width="7.42578125" style="6" customWidth="1"/>
    <col min="2051" max="2051" width="67.28515625" style="6" customWidth="1"/>
    <col min="2052" max="2052" width="13.85546875" style="6" customWidth="1"/>
    <col min="2053" max="2305" width="9.140625" style="6"/>
    <col min="2306" max="2306" width="7.42578125" style="6" customWidth="1"/>
    <col min="2307" max="2307" width="67.28515625" style="6" customWidth="1"/>
    <col min="2308" max="2308" width="13.85546875" style="6" customWidth="1"/>
    <col min="2309" max="2561" width="9.140625" style="6"/>
    <col min="2562" max="2562" width="7.42578125" style="6" customWidth="1"/>
    <col min="2563" max="2563" width="67.28515625" style="6" customWidth="1"/>
    <col min="2564" max="2564" width="13.85546875" style="6" customWidth="1"/>
    <col min="2565" max="2817" width="9.140625" style="6"/>
    <col min="2818" max="2818" width="7.42578125" style="6" customWidth="1"/>
    <col min="2819" max="2819" width="67.28515625" style="6" customWidth="1"/>
    <col min="2820" max="2820" width="13.85546875" style="6" customWidth="1"/>
    <col min="2821" max="3073" width="9.140625" style="6"/>
    <col min="3074" max="3074" width="7.42578125" style="6" customWidth="1"/>
    <col min="3075" max="3075" width="67.28515625" style="6" customWidth="1"/>
    <col min="3076" max="3076" width="13.85546875" style="6" customWidth="1"/>
    <col min="3077" max="3329" width="9.140625" style="6"/>
    <col min="3330" max="3330" width="7.42578125" style="6" customWidth="1"/>
    <col min="3331" max="3331" width="67.28515625" style="6" customWidth="1"/>
    <col min="3332" max="3332" width="13.85546875" style="6" customWidth="1"/>
    <col min="3333" max="3585" width="9.140625" style="6"/>
    <col min="3586" max="3586" width="7.42578125" style="6" customWidth="1"/>
    <col min="3587" max="3587" width="67.28515625" style="6" customWidth="1"/>
    <col min="3588" max="3588" width="13.85546875" style="6" customWidth="1"/>
    <col min="3589" max="3841" width="9.140625" style="6"/>
    <col min="3842" max="3842" width="7.42578125" style="6" customWidth="1"/>
    <col min="3843" max="3843" width="67.28515625" style="6" customWidth="1"/>
    <col min="3844" max="3844" width="13.85546875" style="6" customWidth="1"/>
    <col min="3845" max="4097" width="9.140625" style="6"/>
    <col min="4098" max="4098" width="7.42578125" style="6" customWidth="1"/>
    <col min="4099" max="4099" width="67.28515625" style="6" customWidth="1"/>
    <col min="4100" max="4100" width="13.85546875" style="6" customWidth="1"/>
    <col min="4101" max="4353" width="9.140625" style="6"/>
    <col min="4354" max="4354" width="7.42578125" style="6" customWidth="1"/>
    <col min="4355" max="4355" width="67.28515625" style="6" customWidth="1"/>
    <col min="4356" max="4356" width="13.85546875" style="6" customWidth="1"/>
    <col min="4357" max="4609" width="9.140625" style="6"/>
    <col min="4610" max="4610" width="7.42578125" style="6" customWidth="1"/>
    <col min="4611" max="4611" width="67.28515625" style="6" customWidth="1"/>
    <col min="4612" max="4612" width="13.85546875" style="6" customWidth="1"/>
    <col min="4613" max="4865" width="9.140625" style="6"/>
    <col min="4866" max="4866" width="7.42578125" style="6" customWidth="1"/>
    <col min="4867" max="4867" width="67.28515625" style="6" customWidth="1"/>
    <col min="4868" max="4868" width="13.85546875" style="6" customWidth="1"/>
    <col min="4869" max="5121" width="9.140625" style="6"/>
    <col min="5122" max="5122" width="7.42578125" style="6" customWidth="1"/>
    <col min="5123" max="5123" width="67.28515625" style="6" customWidth="1"/>
    <col min="5124" max="5124" width="13.85546875" style="6" customWidth="1"/>
    <col min="5125" max="5377" width="9.140625" style="6"/>
    <col min="5378" max="5378" width="7.42578125" style="6" customWidth="1"/>
    <col min="5379" max="5379" width="67.28515625" style="6" customWidth="1"/>
    <col min="5380" max="5380" width="13.85546875" style="6" customWidth="1"/>
    <col min="5381" max="5633" width="9.140625" style="6"/>
    <col min="5634" max="5634" width="7.42578125" style="6" customWidth="1"/>
    <col min="5635" max="5635" width="67.28515625" style="6" customWidth="1"/>
    <col min="5636" max="5636" width="13.85546875" style="6" customWidth="1"/>
    <col min="5637" max="5889" width="9.140625" style="6"/>
    <col min="5890" max="5890" width="7.42578125" style="6" customWidth="1"/>
    <col min="5891" max="5891" width="67.28515625" style="6" customWidth="1"/>
    <col min="5892" max="5892" width="13.85546875" style="6" customWidth="1"/>
    <col min="5893" max="6145" width="9.140625" style="6"/>
    <col min="6146" max="6146" width="7.42578125" style="6" customWidth="1"/>
    <col min="6147" max="6147" width="67.28515625" style="6" customWidth="1"/>
    <col min="6148" max="6148" width="13.85546875" style="6" customWidth="1"/>
    <col min="6149" max="6401" width="9.140625" style="6"/>
    <col min="6402" max="6402" width="7.42578125" style="6" customWidth="1"/>
    <col min="6403" max="6403" width="67.28515625" style="6" customWidth="1"/>
    <col min="6404" max="6404" width="13.85546875" style="6" customWidth="1"/>
    <col min="6405" max="6657" width="9.140625" style="6"/>
    <col min="6658" max="6658" width="7.42578125" style="6" customWidth="1"/>
    <col min="6659" max="6659" width="67.28515625" style="6" customWidth="1"/>
    <col min="6660" max="6660" width="13.85546875" style="6" customWidth="1"/>
    <col min="6661" max="6913" width="9.140625" style="6"/>
    <col min="6914" max="6914" width="7.42578125" style="6" customWidth="1"/>
    <col min="6915" max="6915" width="67.28515625" style="6" customWidth="1"/>
    <col min="6916" max="6916" width="13.85546875" style="6" customWidth="1"/>
    <col min="6917" max="7169" width="9.140625" style="6"/>
    <col min="7170" max="7170" width="7.42578125" style="6" customWidth="1"/>
    <col min="7171" max="7171" width="67.28515625" style="6" customWidth="1"/>
    <col min="7172" max="7172" width="13.85546875" style="6" customWidth="1"/>
    <col min="7173" max="7425" width="9.140625" style="6"/>
    <col min="7426" max="7426" width="7.42578125" style="6" customWidth="1"/>
    <col min="7427" max="7427" width="67.28515625" style="6" customWidth="1"/>
    <col min="7428" max="7428" width="13.85546875" style="6" customWidth="1"/>
    <col min="7429" max="7681" width="9.140625" style="6"/>
    <col min="7682" max="7682" width="7.42578125" style="6" customWidth="1"/>
    <col min="7683" max="7683" width="67.28515625" style="6" customWidth="1"/>
    <col min="7684" max="7684" width="13.85546875" style="6" customWidth="1"/>
    <col min="7685" max="7937" width="9.140625" style="6"/>
    <col min="7938" max="7938" width="7.42578125" style="6" customWidth="1"/>
    <col min="7939" max="7939" width="67.28515625" style="6" customWidth="1"/>
    <col min="7940" max="7940" width="13.85546875" style="6" customWidth="1"/>
    <col min="7941" max="8193" width="9.140625" style="6"/>
    <col min="8194" max="8194" width="7.42578125" style="6" customWidth="1"/>
    <col min="8195" max="8195" width="67.28515625" style="6" customWidth="1"/>
    <col min="8196" max="8196" width="13.85546875" style="6" customWidth="1"/>
    <col min="8197" max="8449" width="9.140625" style="6"/>
    <col min="8450" max="8450" width="7.42578125" style="6" customWidth="1"/>
    <col min="8451" max="8451" width="67.28515625" style="6" customWidth="1"/>
    <col min="8452" max="8452" width="13.85546875" style="6" customWidth="1"/>
    <col min="8453" max="8705" width="9.140625" style="6"/>
    <col min="8706" max="8706" width="7.42578125" style="6" customWidth="1"/>
    <col min="8707" max="8707" width="67.28515625" style="6" customWidth="1"/>
    <col min="8708" max="8708" width="13.85546875" style="6" customWidth="1"/>
    <col min="8709" max="8961" width="9.140625" style="6"/>
    <col min="8962" max="8962" width="7.42578125" style="6" customWidth="1"/>
    <col min="8963" max="8963" width="67.28515625" style="6" customWidth="1"/>
    <col min="8964" max="8964" width="13.85546875" style="6" customWidth="1"/>
    <col min="8965" max="9217" width="9.140625" style="6"/>
    <col min="9218" max="9218" width="7.42578125" style="6" customWidth="1"/>
    <col min="9219" max="9219" width="67.28515625" style="6" customWidth="1"/>
    <col min="9220" max="9220" width="13.85546875" style="6" customWidth="1"/>
    <col min="9221" max="9473" width="9.140625" style="6"/>
    <col min="9474" max="9474" width="7.42578125" style="6" customWidth="1"/>
    <col min="9475" max="9475" width="67.28515625" style="6" customWidth="1"/>
    <col min="9476" max="9476" width="13.85546875" style="6" customWidth="1"/>
    <col min="9477" max="9729" width="9.140625" style="6"/>
    <col min="9730" max="9730" width="7.42578125" style="6" customWidth="1"/>
    <col min="9731" max="9731" width="67.28515625" style="6" customWidth="1"/>
    <col min="9732" max="9732" width="13.85546875" style="6" customWidth="1"/>
    <col min="9733" max="9985" width="9.140625" style="6"/>
    <col min="9986" max="9986" width="7.42578125" style="6" customWidth="1"/>
    <col min="9987" max="9987" width="67.28515625" style="6" customWidth="1"/>
    <col min="9988" max="9988" width="13.85546875" style="6" customWidth="1"/>
    <col min="9989" max="10241" width="9.140625" style="6"/>
    <col min="10242" max="10242" width="7.42578125" style="6" customWidth="1"/>
    <col min="10243" max="10243" width="67.28515625" style="6" customWidth="1"/>
    <col min="10244" max="10244" width="13.85546875" style="6" customWidth="1"/>
    <col min="10245" max="10497" width="9.140625" style="6"/>
    <col min="10498" max="10498" width="7.42578125" style="6" customWidth="1"/>
    <col min="10499" max="10499" width="67.28515625" style="6" customWidth="1"/>
    <col min="10500" max="10500" width="13.85546875" style="6" customWidth="1"/>
    <col min="10501" max="10753" width="9.140625" style="6"/>
    <col min="10754" max="10754" width="7.42578125" style="6" customWidth="1"/>
    <col min="10755" max="10755" width="67.28515625" style="6" customWidth="1"/>
    <col min="10756" max="10756" width="13.85546875" style="6" customWidth="1"/>
    <col min="10757" max="11009" width="9.140625" style="6"/>
    <col min="11010" max="11010" width="7.42578125" style="6" customWidth="1"/>
    <col min="11011" max="11011" width="67.28515625" style="6" customWidth="1"/>
    <col min="11012" max="11012" width="13.85546875" style="6" customWidth="1"/>
    <col min="11013" max="11265" width="9.140625" style="6"/>
    <col min="11266" max="11266" width="7.42578125" style="6" customWidth="1"/>
    <col min="11267" max="11267" width="67.28515625" style="6" customWidth="1"/>
    <col min="11268" max="11268" width="13.85546875" style="6" customWidth="1"/>
    <col min="11269" max="11521" width="9.140625" style="6"/>
    <col min="11522" max="11522" width="7.42578125" style="6" customWidth="1"/>
    <col min="11523" max="11523" width="67.28515625" style="6" customWidth="1"/>
    <col min="11524" max="11524" width="13.85546875" style="6" customWidth="1"/>
    <col min="11525" max="11777" width="9.140625" style="6"/>
    <col min="11778" max="11778" width="7.42578125" style="6" customWidth="1"/>
    <col min="11779" max="11779" width="67.28515625" style="6" customWidth="1"/>
    <col min="11780" max="11780" width="13.85546875" style="6" customWidth="1"/>
    <col min="11781" max="12033" width="9.140625" style="6"/>
    <col min="12034" max="12034" width="7.42578125" style="6" customWidth="1"/>
    <col min="12035" max="12035" width="67.28515625" style="6" customWidth="1"/>
    <col min="12036" max="12036" width="13.85546875" style="6" customWidth="1"/>
    <col min="12037" max="12289" width="9.140625" style="6"/>
    <col min="12290" max="12290" width="7.42578125" style="6" customWidth="1"/>
    <col min="12291" max="12291" width="67.28515625" style="6" customWidth="1"/>
    <col min="12292" max="12292" width="13.85546875" style="6" customWidth="1"/>
    <col min="12293" max="12545" width="9.140625" style="6"/>
    <col min="12546" max="12546" width="7.42578125" style="6" customWidth="1"/>
    <col min="12547" max="12547" width="67.28515625" style="6" customWidth="1"/>
    <col min="12548" max="12548" width="13.85546875" style="6" customWidth="1"/>
    <col min="12549" max="12801" width="9.140625" style="6"/>
    <col min="12802" max="12802" width="7.42578125" style="6" customWidth="1"/>
    <col min="12803" max="12803" width="67.28515625" style="6" customWidth="1"/>
    <col min="12804" max="12804" width="13.85546875" style="6" customWidth="1"/>
    <col min="12805" max="13057" width="9.140625" style="6"/>
    <col min="13058" max="13058" width="7.42578125" style="6" customWidth="1"/>
    <col min="13059" max="13059" width="67.28515625" style="6" customWidth="1"/>
    <col min="13060" max="13060" width="13.85546875" style="6" customWidth="1"/>
    <col min="13061" max="13313" width="9.140625" style="6"/>
    <col min="13314" max="13314" width="7.42578125" style="6" customWidth="1"/>
    <col min="13315" max="13315" width="67.28515625" style="6" customWidth="1"/>
    <col min="13316" max="13316" width="13.85546875" style="6" customWidth="1"/>
    <col min="13317" max="13569" width="9.140625" style="6"/>
    <col min="13570" max="13570" width="7.42578125" style="6" customWidth="1"/>
    <col min="13571" max="13571" width="67.28515625" style="6" customWidth="1"/>
    <col min="13572" max="13572" width="13.85546875" style="6" customWidth="1"/>
    <col min="13573" max="13825" width="9.140625" style="6"/>
    <col min="13826" max="13826" width="7.42578125" style="6" customWidth="1"/>
    <col min="13827" max="13827" width="67.28515625" style="6" customWidth="1"/>
    <col min="13828" max="13828" width="13.85546875" style="6" customWidth="1"/>
    <col min="13829" max="14081" width="9.140625" style="6"/>
    <col min="14082" max="14082" width="7.42578125" style="6" customWidth="1"/>
    <col min="14083" max="14083" width="67.28515625" style="6" customWidth="1"/>
    <col min="14084" max="14084" width="13.85546875" style="6" customWidth="1"/>
    <col min="14085" max="14337" width="9.140625" style="6"/>
    <col min="14338" max="14338" width="7.42578125" style="6" customWidth="1"/>
    <col min="14339" max="14339" width="67.28515625" style="6" customWidth="1"/>
    <col min="14340" max="14340" width="13.85546875" style="6" customWidth="1"/>
    <col min="14341" max="14593" width="9.140625" style="6"/>
    <col min="14594" max="14594" width="7.42578125" style="6" customWidth="1"/>
    <col min="14595" max="14595" width="67.28515625" style="6" customWidth="1"/>
    <col min="14596" max="14596" width="13.85546875" style="6" customWidth="1"/>
    <col min="14597" max="14849" width="9.140625" style="6"/>
    <col min="14850" max="14850" width="7.42578125" style="6" customWidth="1"/>
    <col min="14851" max="14851" width="67.28515625" style="6" customWidth="1"/>
    <col min="14852" max="14852" width="13.85546875" style="6" customWidth="1"/>
    <col min="14853" max="15105" width="9.140625" style="6"/>
    <col min="15106" max="15106" width="7.42578125" style="6" customWidth="1"/>
    <col min="15107" max="15107" width="67.28515625" style="6" customWidth="1"/>
    <col min="15108" max="15108" width="13.85546875" style="6" customWidth="1"/>
    <col min="15109" max="15361" width="9.140625" style="6"/>
    <col min="15362" max="15362" width="7.42578125" style="6" customWidth="1"/>
    <col min="15363" max="15363" width="67.28515625" style="6" customWidth="1"/>
    <col min="15364" max="15364" width="13.85546875" style="6" customWidth="1"/>
    <col min="15365" max="15617" width="9.140625" style="6"/>
    <col min="15618" max="15618" width="7.42578125" style="6" customWidth="1"/>
    <col min="15619" max="15619" width="67.28515625" style="6" customWidth="1"/>
    <col min="15620" max="15620" width="13.85546875" style="6" customWidth="1"/>
    <col min="15621" max="15873" width="9.140625" style="6"/>
    <col min="15874" max="15874" width="7.42578125" style="6" customWidth="1"/>
    <col min="15875" max="15875" width="67.28515625" style="6" customWidth="1"/>
    <col min="15876" max="15876" width="13.85546875" style="6" customWidth="1"/>
    <col min="15877" max="16129" width="9.140625" style="6"/>
    <col min="16130" max="16130" width="7.42578125" style="6" customWidth="1"/>
    <col min="16131" max="16131" width="67.28515625" style="6" customWidth="1"/>
    <col min="16132" max="16132" width="13.85546875" style="6" customWidth="1"/>
    <col min="16133" max="16384" width="9.140625" style="6"/>
  </cols>
  <sheetData>
    <row r="1" spans="1:11" s="7" customFormat="1" ht="16.5" customHeight="1" x14ac:dyDescent="0.2">
      <c r="A1" s="3"/>
      <c r="B1" s="803" t="s">
        <v>374</v>
      </c>
      <c r="C1" s="803"/>
      <c r="D1" s="803"/>
      <c r="E1" s="3"/>
      <c r="F1" s="6"/>
      <c r="G1" s="6"/>
      <c r="H1" s="3"/>
      <c r="I1" s="5"/>
      <c r="J1" s="799"/>
      <c r="K1" s="799"/>
    </row>
    <row r="2" spans="1:11" s="7" customFormat="1" ht="16.5" customHeight="1" x14ac:dyDescent="0.2">
      <c r="A2" s="800" t="s">
        <v>375</v>
      </c>
      <c r="B2" s="800"/>
      <c r="C2" s="800"/>
      <c r="D2" s="800"/>
      <c r="E2" s="8"/>
      <c r="F2" s="8"/>
      <c r="G2" s="8"/>
      <c r="H2" s="9"/>
      <c r="I2" s="9"/>
      <c r="J2" s="9"/>
      <c r="K2" s="10"/>
    </row>
    <row r="3" spans="1:11" s="7" customFormat="1" ht="16.5" customHeight="1" x14ac:dyDescent="0.2">
      <c r="A3" s="800" t="s">
        <v>648</v>
      </c>
      <c r="B3" s="800"/>
      <c r="C3" s="800"/>
      <c r="D3" s="800"/>
      <c r="E3" s="8"/>
      <c r="F3" s="8"/>
      <c r="G3" s="8"/>
      <c r="H3" s="9"/>
      <c r="I3" s="9"/>
      <c r="J3" s="9"/>
      <c r="K3" s="10"/>
    </row>
    <row r="4" spans="1:11" s="7" customFormat="1" ht="16.5" customHeight="1" thickBot="1" x14ac:dyDescent="0.25">
      <c r="A4" s="11"/>
      <c r="B4" s="12"/>
      <c r="C4" s="520"/>
      <c r="D4" s="12"/>
      <c r="E4" s="12"/>
      <c r="F4" s="12"/>
      <c r="G4" s="12"/>
      <c r="H4" s="12"/>
      <c r="I4" s="12"/>
      <c r="J4" s="12"/>
      <c r="K4" s="10"/>
    </row>
    <row r="5" spans="1:11" s="14" customFormat="1" ht="33" customHeight="1" thickBot="1" x14ac:dyDescent="0.3">
      <c r="A5" s="337" t="s">
        <v>335</v>
      </c>
      <c r="B5" s="330" t="s">
        <v>376</v>
      </c>
      <c r="C5" s="330" t="s">
        <v>651</v>
      </c>
      <c r="D5" s="331" t="s">
        <v>652</v>
      </c>
      <c r="E5" s="13"/>
      <c r="F5" s="13"/>
    </row>
    <row r="6" spans="1:11" s="15" customFormat="1" ht="16.5" customHeight="1" x14ac:dyDescent="0.25">
      <c r="A6" s="334">
        <v>1</v>
      </c>
      <c r="B6" s="23" t="s">
        <v>377</v>
      </c>
      <c r="C6" s="19">
        <v>34</v>
      </c>
      <c r="D6" s="531">
        <v>42</v>
      </c>
      <c r="G6" s="419"/>
      <c r="H6" s="420"/>
    </row>
    <row r="7" spans="1:11" s="15" customFormat="1" ht="16.5" customHeight="1" x14ac:dyDescent="0.25">
      <c r="A7" s="335">
        <v>2</v>
      </c>
      <c r="B7" s="16" t="s">
        <v>378</v>
      </c>
      <c r="C7" s="18">
        <v>25</v>
      </c>
      <c r="D7" s="532">
        <v>12</v>
      </c>
      <c r="G7" s="419"/>
      <c r="H7" s="421"/>
    </row>
    <row r="8" spans="1:11" s="15" customFormat="1" ht="16.5" customHeight="1" x14ac:dyDescent="0.25">
      <c r="A8" s="336">
        <v>3</v>
      </c>
      <c r="B8" s="17" t="s">
        <v>379</v>
      </c>
      <c r="C8" s="19">
        <v>14</v>
      </c>
      <c r="D8" s="533">
        <v>10</v>
      </c>
      <c r="G8" s="419"/>
      <c r="H8" s="421"/>
    </row>
    <row r="9" spans="1:11" s="15" customFormat="1" ht="16.5" customHeight="1" x14ac:dyDescent="0.25">
      <c r="A9" s="335">
        <v>4</v>
      </c>
      <c r="B9" s="16" t="s">
        <v>741</v>
      </c>
      <c r="C9" s="18">
        <v>171</v>
      </c>
      <c r="D9" s="532">
        <v>146</v>
      </c>
      <c r="G9" s="419"/>
      <c r="H9" s="422"/>
    </row>
    <row r="10" spans="1:11" s="15" customFormat="1" ht="16.5" customHeight="1" x14ac:dyDescent="0.25">
      <c r="A10" s="336">
        <v>5</v>
      </c>
      <c r="B10" s="17" t="s">
        <v>380</v>
      </c>
      <c r="C10" s="19">
        <v>158</v>
      </c>
      <c r="D10" s="533">
        <v>131</v>
      </c>
      <c r="G10" s="419"/>
      <c r="H10" s="421"/>
    </row>
    <row r="11" spans="1:11" s="15" customFormat="1" ht="16.5" customHeight="1" x14ac:dyDescent="0.25">
      <c r="A11" s="335">
        <v>6</v>
      </c>
      <c r="B11" s="16" t="s">
        <v>381</v>
      </c>
      <c r="C11" s="18">
        <v>16</v>
      </c>
      <c r="D11" s="532">
        <v>10</v>
      </c>
      <c r="G11" s="419"/>
      <c r="H11" s="421"/>
    </row>
    <row r="12" spans="1:11" s="15" customFormat="1" ht="16.5" customHeight="1" x14ac:dyDescent="0.25">
      <c r="A12" s="336">
        <v>7</v>
      </c>
      <c r="B12" s="17" t="s">
        <v>382</v>
      </c>
      <c r="C12" s="19">
        <v>136</v>
      </c>
      <c r="D12" s="533">
        <v>238</v>
      </c>
      <c r="G12" s="419"/>
      <c r="H12" s="421"/>
    </row>
    <row r="13" spans="1:11" s="15" customFormat="1" ht="16.5" customHeight="1" x14ac:dyDescent="0.25">
      <c r="A13" s="335">
        <v>8</v>
      </c>
      <c r="B13" s="16" t="s">
        <v>383</v>
      </c>
      <c r="C13" s="18">
        <v>360</v>
      </c>
      <c r="D13" s="532">
        <v>268</v>
      </c>
      <c r="G13" s="419"/>
      <c r="H13" s="421"/>
    </row>
    <row r="14" spans="1:11" s="15" customFormat="1" ht="16.5" customHeight="1" x14ac:dyDescent="0.25">
      <c r="A14" s="336">
        <v>9</v>
      </c>
      <c r="B14" s="17" t="s">
        <v>384</v>
      </c>
      <c r="C14" s="19">
        <v>161</v>
      </c>
      <c r="D14" s="533">
        <v>133</v>
      </c>
      <c r="G14" s="419"/>
      <c r="H14" s="421"/>
    </row>
    <row r="15" spans="1:11" s="15" customFormat="1" ht="16.5" customHeight="1" x14ac:dyDescent="0.25">
      <c r="A15" s="335">
        <v>10</v>
      </c>
      <c r="B15" s="16" t="s">
        <v>385</v>
      </c>
      <c r="C15" s="18">
        <v>68</v>
      </c>
      <c r="D15" s="532">
        <v>34</v>
      </c>
      <c r="G15" s="419"/>
      <c r="H15" s="422"/>
    </row>
    <row r="16" spans="1:11" s="15" customFormat="1" ht="16.5" customHeight="1" x14ac:dyDescent="0.25">
      <c r="A16" s="336">
        <v>11</v>
      </c>
      <c r="B16" s="17" t="s">
        <v>386</v>
      </c>
      <c r="C16" s="19">
        <v>157</v>
      </c>
      <c r="D16" s="533">
        <v>178</v>
      </c>
      <c r="G16" s="419"/>
      <c r="H16" s="421"/>
    </row>
    <row r="17" spans="1:11" s="15" customFormat="1" ht="16.5" customHeight="1" x14ac:dyDescent="0.25">
      <c r="A17" s="335">
        <v>12</v>
      </c>
      <c r="B17" s="16" t="s">
        <v>387</v>
      </c>
      <c r="C17" s="18">
        <v>92</v>
      </c>
      <c r="D17" s="532">
        <v>51</v>
      </c>
      <c r="G17" s="419"/>
      <c r="H17" s="421"/>
    </row>
    <row r="18" spans="1:11" s="15" customFormat="1" ht="16.5" customHeight="1" x14ac:dyDescent="0.25">
      <c r="A18" s="417">
        <v>13</v>
      </c>
      <c r="B18" s="418" t="s">
        <v>605</v>
      </c>
      <c r="C18" s="332">
        <v>456</v>
      </c>
      <c r="D18" s="535">
        <v>294</v>
      </c>
      <c r="G18" s="419"/>
      <c r="H18" s="421"/>
    </row>
    <row r="19" spans="1:11" s="15" customFormat="1" ht="16.5" customHeight="1" thickBot="1" x14ac:dyDescent="0.3">
      <c r="A19" s="527">
        <v>14</v>
      </c>
      <c r="B19" s="687" t="s">
        <v>388</v>
      </c>
      <c r="C19" s="688">
        <v>201</v>
      </c>
      <c r="D19" s="534">
        <v>180</v>
      </c>
      <c r="G19" s="419"/>
      <c r="H19" s="421"/>
    </row>
    <row r="20" spans="1:11" ht="20.25" customHeight="1" thickBot="1" x14ac:dyDescent="0.3">
      <c r="A20" s="801" t="s">
        <v>306</v>
      </c>
      <c r="B20" s="804"/>
      <c r="C20" s="333">
        <v>2049</v>
      </c>
      <c r="D20" s="529">
        <f>SUM(D6:D19)</f>
        <v>1727</v>
      </c>
      <c r="G20" s="528"/>
      <c r="H20" s="422"/>
      <c r="J20" s="530"/>
    </row>
    <row r="21" spans="1:11" ht="15" x14ac:dyDescent="0.25">
      <c r="G21" s="419"/>
      <c r="H21" s="421"/>
    </row>
    <row r="22" spans="1:11" ht="15" x14ac:dyDescent="0.25">
      <c r="G22" s="419"/>
      <c r="H22" s="422"/>
    </row>
    <row r="23" spans="1:11" x14ac:dyDescent="0.2">
      <c r="G23" s="161"/>
      <c r="H23" s="161"/>
    </row>
    <row r="28" spans="1:11" s="22" customFormat="1" x14ac:dyDescent="0.2">
      <c r="A28" s="6"/>
      <c r="B28" s="21"/>
      <c r="C28" s="21"/>
      <c r="D28" s="6"/>
      <c r="E28" s="6"/>
      <c r="F28" s="6"/>
      <c r="G28" s="6"/>
      <c r="H28" s="6"/>
      <c r="I28" s="6"/>
      <c r="J28" s="6"/>
      <c r="K28" s="6"/>
    </row>
  </sheetData>
  <mergeCells count="5">
    <mergeCell ref="B1:D1"/>
    <mergeCell ref="J1:K1"/>
    <mergeCell ref="A2:D2"/>
    <mergeCell ref="A3:D3"/>
    <mergeCell ref="A20:B20"/>
  </mergeCells>
  <printOptions horizontalCentered="1"/>
  <pageMargins left="0.98425196850393704" right="0.39370078740157483" top="0.39370078740157483" bottom="0.39370078740157483" header="0" footer="0"/>
  <pageSetup paperSize="9" scale="98" fitToHeight="0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F204"/>
  <sheetViews>
    <sheetView view="pageBreakPreview" zoomScaleNormal="85" zoomScaleSheetLayoutView="100" workbookViewId="0">
      <pane ySplit="6" topLeftCell="A179" activePane="bottomLeft" state="frozen"/>
      <selection activeCell="A26" sqref="A26:B26"/>
      <selection pane="bottomLeft" activeCell="A26" sqref="A26:B26"/>
    </sheetView>
  </sheetViews>
  <sheetFormatPr defaultColWidth="4.7109375" defaultRowHeight="12.75" x14ac:dyDescent="0.2"/>
  <cols>
    <col min="1" max="1" width="8.7109375" style="30" customWidth="1"/>
    <col min="2" max="2" width="55.28515625" style="31" customWidth="1"/>
    <col min="3" max="4" width="9.42578125" style="32" customWidth="1"/>
    <col min="5" max="6" width="9.42578125" style="6" customWidth="1"/>
    <col min="7" max="7" width="9.140625" style="6" customWidth="1"/>
    <col min="8" max="8" width="10.28515625" style="6" customWidth="1"/>
    <col min="9" max="255" width="9.140625" style="6" customWidth="1"/>
    <col min="256" max="256" width="4.7109375" style="6"/>
    <col min="257" max="257" width="8.7109375" style="6" customWidth="1"/>
    <col min="258" max="258" width="51.7109375" style="6" customWidth="1"/>
    <col min="259" max="260" width="14.5703125" style="6" customWidth="1"/>
    <col min="261" max="511" width="9.140625" style="6" customWidth="1"/>
    <col min="512" max="512" width="4.7109375" style="6"/>
    <col min="513" max="513" width="8.7109375" style="6" customWidth="1"/>
    <col min="514" max="514" width="51.7109375" style="6" customWidth="1"/>
    <col min="515" max="516" width="14.5703125" style="6" customWidth="1"/>
    <col min="517" max="767" width="9.140625" style="6" customWidth="1"/>
    <col min="768" max="768" width="4.7109375" style="6"/>
    <col min="769" max="769" width="8.7109375" style="6" customWidth="1"/>
    <col min="770" max="770" width="51.7109375" style="6" customWidth="1"/>
    <col min="771" max="772" width="14.5703125" style="6" customWidth="1"/>
    <col min="773" max="1023" width="9.140625" style="6" customWidth="1"/>
    <col min="1024" max="1024" width="4.7109375" style="6"/>
    <col min="1025" max="1025" width="8.7109375" style="6" customWidth="1"/>
    <col min="1026" max="1026" width="51.7109375" style="6" customWidth="1"/>
    <col min="1027" max="1028" width="14.5703125" style="6" customWidth="1"/>
    <col min="1029" max="1279" width="9.140625" style="6" customWidth="1"/>
    <col min="1280" max="1280" width="4.7109375" style="6"/>
    <col min="1281" max="1281" width="8.7109375" style="6" customWidth="1"/>
    <col min="1282" max="1282" width="51.7109375" style="6" customWidth="1"/>
    <col min="1283" max="1284" width="14.5703125" style="6" customWidth="1"/>
    <col min="1285" max="1535" width="9.140625" style="6" customWidth="1"/>
    <col min="1536" max="1536" width="4.7109375" style="6"/>
    <col min="1537" max="1537" width="8.7109375" style="6" customWidth="1"/>
    <col min="1538" max="1538" width="51.7109375" style="6" customWidth="1"/>
    <col min="1539" max="1540" width="14.5703125" style="6" customWidth="1"/>
    <col min="1541" max="1791" width="9.140625" style="6" customWidth="1"/>
    <col min="1792" max="1792" width="4.7109375" style="6"/>
    <col min="1793" max="1793" width="8.7109375" style="6" customWidth="1"/>
    <col min="1794" max="1794" width="51.7109375" style="6" customWidth="1"/>
    <col min="1795" max="1796" width="14.5703125" style="6" customWidth="1"/>
    <col min="1797" max="2047" width="9.140625" style="6" customWidth="1"/>
    <col min="2048" max="2048" width="4.7109375" style="6"/>
    <col min="2049" max="2049" width="8.7109375" style="6" customWidth="1"/>
    <col min="2050" max="2050" width="51.7109375" style="6" customWidth="1"/>
    <col min="2051" max="2052" width="14.5703125" style="6" customWidth="1"/>
    <col min="2053" max="2303" width="9.140625" style="6" customWidth="1"/>
    <col min="2304" max="2304" width="4.7109375" style="6"/>
    <col min="2305" max="2305" width="8.7109375" style="6" customWidth="1"/>
    <col min="2306" max="2306" width="51.7109375" style="6" customWidth="1"/>
    <col min="2307" max="2308" width="14.5703125" style="6" customWidth="1"/>
    <col min="2309" max="2559" width="9.140625" style="6" customWidth="1"/>
    <col min="2560" max="2560" width="4.7109375" style="6"/>
    <col min="2561" max="2561" width="8.7109375" style="6" customWidth="1"/>
    <col min="2562" max="2562" width="51.7109375" style="6" customWidth="1"/>
    <col min="2563" max="2564" width="14.5703125" style="6" customWidth="1"/>
    <col min="2565" max="2815" width="9.140625" style="6" customWidth="1"/>
    <col min="2816" max="2816" width="4.7109375" style="6"/>
    <col min="2817" max="2817" width="8.7109375" style="6" customWidth="1"/>
    <col min="2818" max="2818" width="51.7109375" style="6" customWidth="1"/>
    <col min="2819" max="2820" width="14.5703125" style="6" customWidth="1"/>
    <col min="2821" max="3071" width="9.140625" style="6" customWidth="1"/>
    <col min="3072" max="3072" width="4.7109375" style="6"/>
    <col min="3073" max="3073" width="8.7109375" style="6" customWidth="1"/>
    <col min="3074" max="3074" width="51.7109375" style="6" customWidth="1"/>
    <col min="3075" max="3076" width="14.5703125" style="6" customWidth="1"/>
    <col min="3077" max="3327" width="9.140625" style="6" customWidth="1"/>
    <col min="3328" max="3328" width="4.7109375" style="6"/>
    <col min="3329" max="3329" width="8.7109375" style="6" customWidth="1"/>
    <col min="3330" max="3330" width="51.7109375" style="6" customWidth="1"/>
    <col min="3331" max="3332" width="14.5703125" style="6" customWidth="1"/>
    <col min="3333" max="3583" width="9.140625" style="6" customWidth="1"/>
    <col min="3584" max="3584" width="4.7109375" style="6"/>
    <col min="3585" max="3585" width="8.7109375" style="6" customWidth="1"/>
    <col min="3586" max="3586" width="51.7109375" style="6" customWidth="1"/>
    <col min="3587" max="3588" width="14.5703125" style="6" customWidth="1"/>
    <col min="3589" max="3839" width="9.140625" style="6" customWidth="1"/>
    <col min="3840" max="3840" width="4.7109375" style="6"/>
    <col min="3841" max="3841" width="8.7109375" style="6" customWidth="1"/>
    <col min="3842" max="3842" width="51.7109375" style="6" customWidth="1"/>
    <col min="3843" max="3844" width="14.5703125" style="6" customWidth="1"/>
    <col min="3845" max="4095" width="9.140625" style="6" customWidth="1"/>
    <col min="4096" max="4096" width="4.7109375" style="6"/>
    <col min="4097" max="4097" width="8.7109375" style="6" customWidth="1"/>
    <col min="4098" max="4098" width="51.7109375" style="6" customWidth="1"/>
    <col min="4099" max="4100" width="14.5703125" style="6" customWidth="1"/>
    <col min="4101" max="4351" width="9.140625" style="6" customWidth="1"/>
    <col min="4352" max="4352" width="4.7109375" style="6"/>
    <col min="4353" max="4353" width="8.7109375" style="6" customWidth="1"/>
    <col min="4354" max="4354" width="51.7109375" style="6" customWidth="1"/>
    <col min="4355" max="4356" width="14.5703125" style="6" customWidth="1"/>
    <col min="4357" max="4607" width="9.140625" style="6" customWidth="1"/>
    <col min="4608" max="4608" width="4.7109375" style="6"/>
    <col min="4609" max="4609" width="8.7109375" style="6" customWidth="1"/>
    <col min="4610" max="4610" width="51.7109375" style="6" customWidth="1"/>
    <col min="4611" max="4612" width="14.5703125" style="6" customWidth="1"/>
    <col min="4613" max="4863" width="9.140625" style="6" customWidth="1"/>
    <col min="4864" max="4864" width="4.7109375" style="6"/>
    <col min="4865" max="4865" width="8.7109375" style="6" customWidth="1"/>
    <col min="4866" max="4866" width="51.7109375" style="6" customWidth="1"/>
    <col min="4867" max="4868" width="14.5703125" style="6" customWidth="1"/>
    <col min="4869" max="5119" width="9.140625" style="6" customWidth="1"/>
    <col min="5120" max="5120" width="4.7109375" style="6"/>
    <col min="5121" max="5121" width="8.7109375" style="6" customWidth="1"/>
    <col min="5122" max="5122" width="51.7109375" style="6" customWidth="1"/>
    <col min="5123" max="5124" width="14.5703125" style="6" customWidth="1"/>
    <col min="5125" max="5375" width="9.140625" style="6" customWidth="1"/>
    <col min="5376" max="5376" width="4.7109375" style="6"/>
    <col min="5377" max="5377" width="8.7109375" style="6" customWidth="1"/>
    <col min="5378" max="5378" width="51.7109375" style="6" customWidth="1"/>
    <col min="5379" max="5380" width="14.5703125" style="6" customWidth="1"/>
    <col min="5381" max="5631" width="9.140625" style="6" customWidth="1"/>
    <col min="5632" max="5632" width="4.7109375" style="6"/>
    <col min="5633" max="5633" width="8.7109375" style="6" customWidth="1"/>
    <col min="5634" max="5634" width="51.7109375" style="6" customWidth="1"/>
    <col min="5635" max="5636" width="14.5703125" style="6" customWidth="1"/>
    <col min="5637" max="5887" width="9.140625" style="6" customWidth="1"/>
    <col min="5888" max="5888" width="4.7109375" style="6"/>
    <col min="5889" max="5889" width="8.7109375" style="6" customWidth="1"/>
    <col min="5890" max="5890" width="51.7109375" style="6" customWidth="1"/>
    <col min="5891" max="5892" width="14.5703125" style="6" customWidth="1"/>
    <col min="5893" max="6143" width="9.140625" style="6" customWidth="1"/>
    <col min="6144" max="6144" width="4.7109375" style="6"/>
    <col min="6145" max="6145" width="8.7109375" style="6" customWidth="1"/>
    <col min="6146" max="6146" width="51.7109375" style="6" customWidth="1"/>
    <col min="6147" max="6148" width="14.5703125" style="6" customWidth="1"/>
    <col min="6149" max="6399" width="9.140625" style="6" customWidth="1"/>
    <col min="6400" max="6400" width="4.7109375" style="6"/>
    <col min="6401" max="6401" width="8.7109375" style="6" customWidth="1"/>
    <col min="6402" max="6402" width="51.7109375" style="6" customWidth="1"/>
    <col min="6403" max="6404" width="14.5703125" style="6" customWidth="1"/>
    <col min="6405" max="6655" width="9.140625" style="6" customWidth="1"/>
    <col min="6656" max="6656" width="4.7109375" style="6"/>
    <col min="6657" max="6657" width="8.7109375" style="6" customWidth="1"/>
    <col min="6658" max="6658" width="51.7109375" style="6" customWidth="1"/>
    <col min="6659" max="6660" width="14.5703125" style="6" customWidth="1"/>
    <col min="6661" max="6911" width="9.140625" style="6" customWidth="1"/>
    <col min="6912" max="6912" width="4.7109375" style="6"/>
    <col min="6913" max="6913" width="8.7109375" style="6" customWidth="1"/>
    <col min="6914" max="6914" width="51.7109375" style="6" customWidth="1"/>
    <col min="6915" max="6916" width="14.5703125" style="6" customWidth="1"/>
    <col min="6917" max="7167" width="9.140625" style="6" customWidth="1"/>
    <col min="7168" max="7168" width="4.7109375" style="6"/>
    <col min="7169" max="7169" width="8.7109375" style="6" customWidth="1"/>
    <col min="7170" max="7170" width="51.7109375" style="6" customWidth="1"/>
    <col min="7171" max="7172" width="14.5703125" style="6" customWidth="1"/>
    <col min="7173" max="7423" width="9.140625" style="6" customWidth="1"/>
    <col min="7424" max="7424" width="4.7109375" style="6"/>
    <col min="7425" max="7425" width="8.7109375" style="6" customWidth="1"/>
    <col min="7426" max="7426" width="51.7109375" style="6" customWidth="1"/>
    <col min="7427" max="7428" width="14.5703125" style="6" customWidth="1"/>
    <col min="7429" max="7679" width="9.140625" style="6" customWidth="1"/>
    <col min="7680" max="7680" width="4.7109375" style="6"/>
    <col min="7681" max="7681" width="8.7109375" style="6" customWidth="1"/>
    <col min="7682" max="7682" width="51.7109375" style="6" customWidth="1"/>
    <col min="7683" max="7684" width="14.5703125" style="6" customWidth="1"/>
    <col min="7685" max="7935" width="9.140625" style="6" customWidth="1"/>
    <col min="7936" max="7936" width="4.7109375" style="6"/>
    <col min="7937" max="7937" width="8.7109375" style="6" customWidth="1"/>
    <col min="7938" max="7938" width="51.7109375" style="6" customWidth="1"/>
    <col min="7939" max="7940" width="14.5703125" style="6" customWidth="1"/>
    <col min="7941" max="8191" width="9.140625" style="6" customWidth="1"/>
    <col min="8192" max="8192" width="4.7109375" style="6"/>
    <col min="8193" max="8193" width="8.7109375" style="6" customWidth="1"/>
    <col min="8194" max="8194" width="51.7109375" style="6" customWidth="1"/>
    <col min="8195" max="8196" width="14.5703125" style="6" customWidth="1"/>
    <col min="8197" max="8447" width="9.140625" style="6" customWidth="1"/>
    <col min="8448" max="8448" width="4.7109375" style="6"/>
    <col min="8449" max="8449" width="8.7109375" style="6" customWidth="1"/>
    <col min="8450" max="8450" width="51.7109375" style="6" customWidth="1"/>
    <col min="8451" max="8452" width="14.5703125" style="6" customWidth="1"/>
    <col min="8453" max="8703" width="9.140625" style="6" customWidth="1"/>
    <col min="8704" max="8704" width="4.7109375" style="6"/>
    <col min="8705" max="8705" width="8.7109375" style="6" customWidth="1"/>
    <col min="8706" max="8706" width="51.7109375" style="6" customWidth="1"/>
    <col min="8707" max="8708" width="14.5703125" style="6" customWidth="1"/>
    <col min="8709" max="8959" width="9.140625" style="6" customWidth="1"/>
    <col min="8960" max="8960" width="4.7109375" style="6"/>
    <col min="8961" max="8961" width="8.7109375" style="6" customWidth="1"/>
    <col min="8962" max="8962" width="51.7109375" style="6" customWidth="1"/>
    <col min="8963" max="8964" width="14.5703125" style="6" customWidth="1"/>
    <col min="8965" max="9215" width="9.140625" style="6" customWidth="1"/>
    <col min="9216" max="9216" width="4.7109375" style="6"/>
    <col min="9217" max="9217" width="8.7109375" style="6" customWidth="1"/>
    <col min="9218" max="9218" width="51.7109375" style="6" customWidth="1"/>
    <col min="9219" max="9220" width="14.5703125" style="6" customWidth="1"/>
    <col min="9221" max="9471" width="9.140625" style="6" customWidth="1"/>
    <col min="9472" max="9472" width="4.7109375" style="6"/>
    <col min="9473" max="9473" width="8.7109375" style="6" customWidth="1"/>
    <col min="9474" max="9474" width="51.7109375" style="6" customWidth="1"/>
    <col min="9475" max="9476" width="14.5703125" style="6" customWidth="1"/>
    <col min="9477" max="9727" width="9.140625" style="6" customWidth="1"/>
    <col min="9728" max="9728" width="4.7109375" style="6"/>
    <col min="9729" max="9729" width="8.7109375" style="6" customWidth="1"/>
    <col min="9730" max="9730" width="51.7109375" style="6" customWidth="1"/>
    <col min="9731" max="9732" width="14.5703125" style="6" customWidth="1"/>
    <col min="9733" max="9983" width="9.140625" style="6" customWidth="1"/>
    <col min="9984" max="9984" width="4.7109375" style="6"/>
    <col min="9985" max="9985" width="8.7109375" style="6" customWidth="1"/>
    <col min="9986" max="9986" width="51.7109375" style="6" customWidth="1"/>
    <col min="9987" max="9988" width="14.5703125" style="6" customWidth="1"/>
    <col min="9989" max="10239" width="9.140625" style="6" customWidth="1"/>
    <col min="10240" max="10240" width="4.7109375" style="6"/>
    <col min="10241" max="10241" width="8.7109375" style="6" customWidth="1"/>
    <col min="10242" max="10242" width="51.7109375" style="6" customWidth="1"/>
    <col min="10243" max="10244" width="14.5703125" style="6" customWidth="1"/>
    <col min="10245" max="10495" width="9.140625" style="6" customWidth="1"/>
    <col min="10496" max="10496" width="4.7109375" style="6"/>
    <col min="10497" max="10497" width="8.7109375" style="6" customWidth="1"/>
    <col min="10498" max="10498" width="51.7109375" style="6" customWidth="1"/>
    <col min="10499" max="10500" width="14.5703125" style="6" customWidth="1"/>
    <col min="10501" max="10751" width="9.140625" style="6" customWidth="1"/>
    <col min="10752" max="10752" width="4.7109375" style="6"/>
    <col min="10753" max="10753" width="8.7109375" style="6" customWidth="1"/>
    <col min="10754" max="10754" width="51.7109375" style="6" customWidth="1"/>
    <col min="10755" max="10756" width="14.5703125" style="6" customWidth="1"/>
    <col min="10757" max="11007" width="9.140625" style="6" customWidth="1"/>
    <col min="11008" max="11008" width="4.7109375" style="6"/>
    <col min="11009" max="11009" width="8.7109375" style="6" customWidth="1"/>
    <col min="11010" max="11010" width="51.7109375" style="6" customWidth="1"/>
    <col min="11011" max="11012" width="14.5703125" style="6" customWidth="1"/>
    <col min="11013" max="11263" width="9.140625" style="6" customWidth="1"/>
    <col min="11264" max="11264" width="4.7109375" style="6"/>
    <col min="11265" max="11265" width="8.7109375" style="6" customWidth="1"/>
    <col min="11266" max="11266" width="51.7109375" style="6" customWidth="1"/>
    <col min="11267" max="11268" width="14.5703125" style="6" customWidth="1"/>
    <col min="11269" max="11519" width="9.140625" style="6" customWidth="1"/>
    <col min="11520" max="11520" width="4.7109375" style="6"/>
    <col min="11521" max="11521" width="8.7109375" style="6" customWidth="1"/>
    <col min="11522" max="11522" width="51.7109375" style="6" customWidth="1"/>
    <col min="11523" max="11524" width="14.5703125" style="6" customWidth="1"/>
    <col min="11525" max="11775" width="9.140625" style="6" customWidth="1"/>
    <col min="11776" max="11776" width="4.7109375" style="6"/>
    <col min="11777" max="11777" width="8.7109375" style="6" customWidth="1"/>
    <col min="11778" max="11778" width="51.7109375" style="6" customWidth="1"/>
    <col min="11779" max="11780" width="14.5703125" style="6" customWidth="1"/>
    <col min="11781" max="12031" width="9.140625" style="6" customWidth="1"/>
    <col min="12032" max="12032" width="4.7109375" style="6"/>
    <col min="12033" max="12033" width="8.7109375" style="6" customWidth="1"/>
    <col min="12034" max="12034" width="51.7109375" style="6" customWidth="1"/>
    <col min="12035" max="12036" width="14.5703125" style="6" customWidth="1"/>
    <col min="12037" max="12287" width="9.140625" style="6" customWidth="1"/>
    <col min="12288" max="12288" width="4.7109375" style="6"/>
    <col min="12289" max="12289" width="8.7109375" style="6" customWidth="1"/>
    <col min="12290" max="12290" width="51.7109375" style="6" customWidth="1"/>
    <col min="12291" max="12292" width="14.5703125" style="6" customWidth="1"/>
    <col min="12293" max="12543" width="9.140625" style="6" customWidth="1"/>
    <col min="12544" max="12544" width="4.7109375" style="6"/>
    <col min="12545" max="12545" width="8.7109375" style="6" customWidth="1"/>
    <col min="12546" max="12546" width="51.7109375" style="6" customWidth="1"/>
    <col min="12547" max="12548" width="14.5703125" style="6" customWidth="1"/>
    <col min="12549" max="12799" width="9.140625" style="6" customWidth="1"/>
    <col min="12800" max="12800" width="4.7109375" style="6"/>
    <col min="12801" max="12801" width="8.7109375" style="6" customWidth="1"/>
    <col min="12802" max="12802" width="51.7109375" style="6" customWidth="1"/>
    <col min="12803" max="12804" width="14.5703125" style="6" customWidth="1"/>
    <col min="12805" max="13055" width="9.140625" style="6" customWidth="1"/>
    <col min="13056" max="13056" width="4.7109375" style="6"/>
    <col min="13057" max="13057" width="8.7109375" style="6" customWidth="1"/>
    <col min="13058" max="13058" width="51.7109375" style="6" customWidth="1"/>
    <col min="13059" max="13060" width="14.5703125" style="6" customWidth="1"/>
    <col min="13061" max="13311" width="9.140625" style="6" customWidth="1"/>
    <col min="13312" max="13312" width="4.7109375" style="6"/>
    <col min="13313" max="13313" width="8.7109375" style="6" customWidth="1"/>
    <col min="13314" max="13314" width="51.7109375" style="6" customWidth="1"/>
    <col min="13315" max="13316" width="14.5703125" style="6" customWidth="1"/>
    <col min="13317" max="13567" width="9.140625" style="6" customWidth="1"/>
    <col min="13568" max="13568" width="4.7109375" style="6"/>
    <col min="13569" max="13569" width="8.7109375" style="6" customWidth="1"/>
    <col min="13570" max="13570" width="51.7109375" style="6" customWidth="1"/>
    <col min="13571" max="13572" width="14.5703125" style="6" customWidth="1"/>
    <col min="13573" max="13823" width="9.140625" style="6" customWidth="1"/>
    <col min="13824" max="13824" width="4.7109375" style="6"/>
    <col min="13825" max="13825" width="8.7109375" style="6" customWidth="1"/>
    <col min="13826" max="13826" width="51.7109375" style="6" customWidth="1"/>
    <col min="13827" max="13828" width="14.5703125" style="6" customWidth="1"/>
    <col min="13829" max="14079" width="9.140625" style="6" customWidth="1"/>
    <col min="14080" max="14080" width="4.7109375" style="6"/>
    <col min="14081" max="14081" width="8.7109375" style="6" customWidth="1"/>
    <col min="14082" max="14082" width="51.7109375" style="6" customWidth="1"/>
    <col min="14083" max="14084" width="14.5703125" style="6" customWidth="1"/>
    <col min="14085" max="14335" width="9.140625" style="6" customWidth="1"/>
    <col min="14336" max="14336" width="4.7109375" style="6"/>
    <col min="14337" max="14337" width="8.7109375" style="6" customWidth="1"/>
    <col min="14338" max="14338" width="51.7109375" style="6" customWidth="1"/>
    <col min="14339" max="14340" width="14.5703125" style="6" customWidth="1"/>
    <col min="14341" max="14591" width="9.140625" style="6" customWidth="1"/>
    <col min="14592" max="14592" width="4.7109375" style="6"/>
    <col min="14593" max="14593" width="8.7109375" style="6" customWidth="1"/>
    <col min="14594" max="14594" width="51.7109375" style="6" customWidth="1"/>
    <col min="14595" max="14596" width="14.5703125" style="6" customWidth="1"/>
    <col min="14597" max="14847" width="9.140625" style="6" customWidth="1"/>
    <col min="14848" max="14848" width="4.7109375" style="6"/>
    <col min="14849" max="14849" width="8.7109375" style="6" customWidth="1"/>
    <col min="14850" max="14850" width="51.7109375" style="6" customWidth="1"/>
    <col min="14851" max="14852" width="14.5703125" style="6" customWidth="1"/>
    <col min="14853" max="15103" width="9.140625" style="6" customWidth="1"/>
    <col min="15104" max="15104" width="4.7109375" style="6"/>
    <col min="15105" max="15105" width="8.7109375" style="6" customWidth="1"/>
    <col min="15106" max="15106" width="51.7109375" style="6" customWidth="1"/>
    <col min="15107" max="15108" width="14.5703125" style="6" customWidth="1"/>
    <col min="15109" max="15359" width="9.140625" style="6" customWidth="1"/>
    <col min="15360" max="15360" width="4.7109375" style="6"/>
    <col min="15361" max="15361" width="8.7109375" style="6" customWidth="1"/>
    <col min="15362" max="15362" width="51.7109375" style="6" customWidth="1"/>
    <col min="15363" max="15364" width="14.5703125" style="6" customWidth="1"/>
    <col min="15365" max="15615" width="9.140625" style="6" customWidth="1"/>
    <col min="15616" max="15616" width="4.7109375" style="6"/>
    <col min="15617" max="15617" width="8.7109375" style="6" customWidth="1"/>
    <col min="15618" max="15618" width="51.7109375" style="6" customWidth="1"/>
    <col min="15619" max="15620" width="14.5703125" style="6" customWidth="1"/>
    <col min="15621" max="15871" width="9.140625" style="6" customWidth="1"/>
    <col min="15872" max="15872" width="4.7109375" style="6"/>
    <col min="15873" max="15873" width="8.7109375" style="6" customWidth="1"/>
    <col min="15874" max="15874" width="51.7109375" style="6" customWidth="1"/>
    <col min="15875" max="15876" width="14.5703125" style="6" customWidth="1"/>
    <col min="15877" max="16127" width="9.140625" style="6" customWidth="1"/>
    <col min="16128" max="16128" width="4.7109375" style="6"/>
    <col min="16129" max="16129" width="8.7109375" style="6" customWidth="1"/>
    <col min="16130" max="16130" width="51.7109375" style="6" customWidth="1"/>
    <col min="16131" max="16132" width="14.5703125" style="6" customWidth="1"/>
    <col min="16133" max="16383" width="9.140625" style="6" customWidth="1"/>
    <col min="16384" max="16384" width="4.7109375" style="6"/>
  </cols>
  <sheetData>
    <row r="1" spans="1:6" ht="16.5" customHeight="1" x14ac:dyDescent="0.2">
      <c r="A1" s="24"/>
      <c r="B1" s="25"/>
      <c r="E1" s="805" t="s">
        <v>389</v>
      </c>
      <c r="F1" s="805"/>
    </row>
    <row r="2" spans="1:6" ht="45.75" customHeight="1" x14ac:dyDescent="0.2">
      <c r="A2" s="810" t="s">
        <v>692</v>
      </c>
      <c r="B2" s="810"/>
      <c r="C2" s="810"/>
      <c r="D2" s="810"/>
      <c r="E2" s="810"/>
      <c r="F2" s="810"/>
    </row>
    <row r="3" spans="1:6" ht="15.75" customHeight="1" x14ac:dyDescent="0.2">
      <c r="A3" s="810"/>
      <c r="B3" s="810"/>
      <c r="C3" s="810"/>
      <c r="D3" s="810"/>
      <c r="E3" s="810"/>
      <c r="F3" s="810"/>
    </row>
    <row r="4" spans="1:6" ht="16.5" thickBot="1" x14ac:dyDescent="0.25">
      <c r="A4" s="494"/>
      <c r="B4" s="26"/>
      <c r="C4" s="26"/>
      <c r="D4" s="26"/>
    </row>
    <row r="5" spans="1:6" ht="39" customHeight="1" x14ac:dyDescent="0.2">
      <c r="A5" s="806" t="s">
        <v>2</v>
      </c>
      <c r="B5" s="808" t="s">
        <v>390</v>
      </c>
      <c r="C5" s="344" t="s">
        <v>326</v>
      </c>
      <c r="D5" s="344" t="s">
        <v>351</v>
      </c>
      <c r="E5" s="344" t="s">
        <v>584</v>
      </c>
      <c r="F5" s="721" t="s">
        <v>685</v>
      </c>
    </row>
    <row r="6" spans="1:6" ht="24.75" customHeight="1" thickBot="1" x14ac:dyDescent="0.25">
      <c r="A6" s="807"/>
      <c r="B6" s="809"/>
      <c r="C6" s="615" t="s">
        <v>335</v>
      </c>
      <c r="D6" s="615" t="s">
        <v>335</v>
      </c>
      <c r="E6" s="615" t="s">
        <v>335</v>
      </c>
      <c r="F6" s="722" t="s">
        <v>335</v>
      </c>
    </row>
    <row r="7" spans="1:6" s="14" customFormat="1" x14ac:dyDescent="0.2">
      <c r="A7" s="723" t="s">
        <v>16</v>
      </c>
      <c r="B7" s="561" t="s">
        <v>17</v>
      </c>
      <c r="C7" s="52">
        <v>2</v>
      </c>
      <c r="D7" s="52">
        <v>19</v>
      </c>
      <c r="E7" s="52"/>
      <c r="F7" s="724">
        <v>21</v>
      </c>
    </row>
    <row r="8" spans="1:6" s="14" customFormat="1" x14ac:dyDescent="0.2">
      <c r="A8" s="725" t="s">
        <v>18</v>
      </c>
      <c r="B8" s="560" t="s">
        <v>19</v>
      </c>
      <c r="C8" s="57">
        <v>7</v>
      </c>
      <c r="D8" s="57">
        <v>19</v>
      </c>
      <c r="E8" s="504"/>
      <c r="F8" s="726">
        <v>26</v>
      </c>
    </row>
    <row r="9" spans="1:6" s="14" customFormat="1" x14ac:dyDescent="0.2">
      <c r="A9" s="727" t="s">
        <v>20</v>
      </c>
      <c r="B9" s="559" t="s">
        <v>741</v>
      </c>
      <c r="C9" s="52">
        <v>2</v>
      </c>
      <c r="D9" s="52">
        <v>18</v>
      </c>
      <c r="E9" s="52"/>
      <c r="F9" s="724">
        <v>20</v>
      </c>
    </row>
    <row r="10" spans="1:6" s="14" customFormat="1" x14ac:dyDescent="0.2">
      <c r="A10" s="725" t="s">
        <v>22</v>
      </c>
      <c r="B10" s="560" t="s">
        <v>23</v>
      </c>
      <c r="C10" s="57"/>
      <c r="D10" s="57">
        <v>3</v>
      </c>
      <c r="E10" s="504"/>
      <c r="F10" s="726">
        <v>3</v>
      </c>
    </row>
    <row r="11" spans="1:6" s="14" customFormat="1" x14ac:dyDescent="0.2">
      <c r="A11" s="727" t="s">
        <v>24</v>
      </c>
      <c r="B11" s="559" t="s">
        <v>25</v>
      </c>
      <c r="C11" s="52"/>
      <c r="D11" s="52">
        <v>8</v>
      </c>
      <c r="E11" s="52"/>
      <c r="F11" s="724">
        <v>8</v>
      </c>
    </row>
    <row r="12" spans="1:6" s="14" customFormat="1" x14ac:dyDescent="0.2">
      <c r="A12" s="725" t="s">
        <v>26</v>
      </c>
      <c r="B12" s="560" t="s">
        <v>27</v>
      </c>
      <c r="C12" s="57">
        <v>38</v>
      </c>
      <c r="D12" s="57">
        <v>91</v>
      </c>
      <c r="E12" s="504"/>
      <c r="F12" s="726">
        <v>129</v>
      </c>
    </row>
    <row r="13" spans="1:6" s="14" customFormat="1" x14ac:dyDescent="0.2">
      <c r="A13" s="727" t="s">
        <v>28</v>
      </c>
      <c r="B13" s="559" t="s">
        <v>29</v>
      </c>
      <c r="C13" s="52">
        <v>40</v>
      </c>
      <c r="D13" s="52">
        <v>134</v>
      </c>
      <c r="E13" s="52"/>
      <c r="F13" s="724">
        <v>174</v>
      </c>
    </row>
    <row r="14" spans="1:6" s="14" customFormat="1" x14ac:dyDescent="0.2">
      <c r="A14" s="725" t="s">
        <v>30</v>
      </c>
      <c r="B14" s="560" t="s">
        <v>31</v>
      </c>
      <c r="C14" s="57">
        <v>1</v>
      </c>
      <c r="D14" s="57">
        <v>2</v>
      </c>
      <c r="E14" s="504"/>
      <c r="F14" s="726">
        <v>3</v>
      </c>
    </row>
    <row r="15" spans="1:6" s="14" customFormat="1" x14ac:dyDescent="0.2">
      <c r="A15" s="727" t="s">
        <v>615</v>
      </c>
      <c r="B15" s="559" t="s">
        <v>616</v>
      </c>
      <c r="C15" s="52"/>
      <c r="D15" s="52">
        <v>1</v>
      </c>
      <c r="E15" s="52"/>
      <c r="F15" s="724">
        <v>1</v>
      </c>
    </row>
    <row r="16" spans="1:6" s="14" customFormat="1" x14ac:dyDescent="0.2">
      <c r="A16" s="725" t="s">
        <v>391</v>
      </c>
      <c r="B16" s="560" t="s">
        <v>392</v>
      </c>
      <c r="C16" s="57"/>
      <c r="D16" s="57">
        <v>2</v>
      </c>
      <c r="E16" s="504"/>
      <c r="F16" s="726">
        <v>2</v>
      </c>
    </row>
    <row r="17" spans="1:6" s="14" customFormat="1" x14ac:dyDescent="0.2">
      <c r="A17" s="727" t="s">
        <v>32</v>
      </c>
      <c r="B17" s="559" t="s">
        <v>33</v>
      </c>
      <c r="C17" s="52">
        <v>6</v>
      </c>
      <c r="D17" s="52">
        <v>8</v>
      </c>
      <c r="E17" s="52"/>
      <c r="F17" s="724">
        <v>14</v>
      </c>
    </row>
    <row r="18" spans="1:6" s="14" customFormat="1" x14ac:dyDescent="0.2">
      <c r="A18" s="725" t="s">
        <v>34</v>
      </c>
      <c r="B18" s="560" t="s">
        <v>35</v>
      </c>
      <c r="C18" s="57"/>
      <c r="D18" s="57">
        <v>1</v>
      </c>
      <c r="E18" s="504"/>
      <c r="F18" s="726">
        <v>1</v>
      </c>
    </row>
    <row r="19" spans="1:6" s="14" customFormat="1" x14ac:dyDescent="0.2">
      <c r="A19" s="727" t="s">
        <v>653</v>
      </c>
      <c r="B19" s="559" t="s">
        <v>654</v>
      </c>
      <c r="C19" s="52"/>
      <c r="D19" s="52">
        <v>2</v>
      </c>
      <c r="E19" s="52"/>
      <c r="F19" s="724">
        <v>2</v>
      </c>
    </row>
    <row r="20" spans="1:6" s="14" customFormat="1" x14ac:dyDescent="0.2">
      <c r="A20" s="725" t="s">
        <v>36</v>
      </c>
      <c r="B20" s="560" t="s">
        <v>686</v>
      </c>
      <c r="C20" s="57">
        <v>78</v>
      </c>
      <c r="D20" s="57">
        <v>330</v>
      </c>
      <c r="E20" s="504"/>
      <c r="F20" s="726">
        <v>408</v>
      </c>
    </row>
    <row r="21" spans="1:6" s="14" customFormat="1" x14ac:dyDescent="0.2">
      <c r="A21" s="727" t="s">
        <v>38</v>
      </c>
      <c r="B21" s="559" t="s">
        <v>39</v>
      </c>
      <c r="C21" s="52">
        <v>1</v>
      </c>
      <c r="D21" s="52">
        <v>17</v>
      </c>
      <c r="E21" s="52"/>
      <c r="F21" s="724">
        <v>18</v>
      </c>
    </row>
    <row r="22" spans="1:6" s="14" customFormat="1" x14ac:dyDescent="0.2">
      <c r="A22" s="725" t="s">
        <v>395</v>
      </c>
      <c r="B22" s="560" t="s">
        <v>396</v>
      </c>
      <c r="C22" s="57"/>
      <c r="D22" s="57">
        <v>1</v>
      </c>
      <c r="E22" s="504"/>
      <c r="F22" s="726">
        <v>1</v>
      </c>
    </row>
    <row r="23" spans="1:6" s="14" customFormat="1" x14ac:dyDescent="0.2">
      <c r="A23" s="727" t="s">
        <v>40</v>
      </c>
      <c r="B23" s="559" t="s">
        <v>41</v>
      </c>
      <c r="C23" s="52">
        <v>2</v>
      </c>
      <c r="D23" s="52">
        <v>27</v>
      </c>
      <c r="E23" s="52"/>
      <c r="F23" s="724">
        <v>29</v>
      </c>
    </row>
    <row r="24" spans="1:6" s="14" customFormat="1" x14ac:dyDescent="0.2">
      <c r="A24" s="725" t="s">
        <v>44</v>
      </c>
      <c r="B24" s="560" t="s">
        <v>45</v>
      </c>
      <c r="C24" s="57"/>
      <c r="D24" s="57">
        <v>1</v>
      </c>
      <c r="E24" s="504"/>
      <c r="F24" s="726">
        <v>1</v>
      </c>
    </row>
    <row r="25" spans="1:6" s="14" customFormat="1" x14ac:dyDescent="0.2">
      <c r="A25" s="727" t="s">
        <v>46</v>
      </c>
      <c r="B25" s="559" t="s">
        <v>47</v>
      </c>
      <c r="C25" s="52">
        <v>73</v>
      </c>
      <c r="D25" s="52">
        <v>182</v>
      </c>
      <c r="E25" s="52"/>
      <c r="F25" s="724">
        <v>255</v>
      </c>
    </row>
    <row r="26" spans="1:6" s="14" customFormat="1" x14ac:dyDescent="0.2">
      <c r="A26" s="725" t="s">
        <v>397</v>
      </c>
      <c r="B26" s="560" t="s">
        <v>398</v>
      </c>
      <c r="C26" s="57"/>
      <c r="D26" s="57">
        <v>1</v>
      </c>
      <c r="E26" s="504"/>
      <c r="F26" s="726">
        <v>1</v>
      </c>
    </row>
    <row r="27" spans="1:6" s="14" customFormat="1" x14ac:dyDescent="0.2">
      <c r="A27" s="727" t="s">
        <v>655</v>
      </c>
      <c r="B27" s="559" t="s">
        <v>656</v>
      </c>
      <c r="C27" s="52"/>
      <c r="D27" s="52">
        <v>3</v>
      </c>
      <c r="E27" s="52"/>
      <c r="F27" s="724">
        <v>3</v>
      </c>
    </row>
    <row r="28" spans="1:6" s="14" customFormat="1" x14ac:dyDescent="0.2">
      <c r="A28" s="725" t="s">
        <v>617</v>
      </c>
      <c r="B28" s="560" t="s">
        <v>618</v>
      </c>
      <c r="C28" s="57">
        <v>2</v>
      </c>
      <c r="D28" s="57">
        <v>1</v>
      </c>
      <c r="E28" s="504"/>
      <c r="F28" s="726">
        <v>3</v>
      </c>
    </row>
    <row r="29" spans="1:6" s="14" customFormat="1" x14ac:dyDescent="0.2">
      <c r="A29" s="727" t="s">
        <v>657</v>
      </c>
      <c r="B29" s="559" t="s">
        <v>658</v>
      </c>
      <c r="C29" s="52"/>
      <c r="D29" s="52">
        <v>1</v>
      </c>
      <c r="E29" s="52"/>
      <c r="F29" s="724">
        <v>1</v>
      </c>
    </row>
    <row r="30" spans="1:6" s="14" customFormat="1" x14ac:dyDescent="0.2">
      <c r="A30" s="725" t="s">
        <v>48</v>
      </c>
      <c r="B30" s="560" t="s">
        <v>49</v>
      </c>
      <c r="C30" s="57">
        <v>5</v>
      </c>
      <c r="D30" s="57">
        <v>1</v>
      </c>
      <c r="E30" s="504"/>
      <c r="F30" s="726">
        <v>6</v>
      </c>
    </row>
    <row r="31" spans="1:6" s="14" customFormat="1" x14ac:dyDescent="0.2">
      <c r="A31" s="727" t="s">
        <v>586</v>
      </c>
      <c r="B31" s="559" t="s">
        <v>587</v>
      </c>
      <c r="C31" s="52">
        <v>2</v>
      </c>
      <c r="D31" s="52">
        <v>4</v>
      </c>
      <c r="E31" s="52"/>
      <c r="F31" s="724">
        <v>6</v>
      </c>
    </row>
    <row r="32" spans="1:6" s="14" customFormat="1" x14ac:dyDescent="0.2">
      <c r="A32" s="725" t="s">
        <v>50</v>
      </c>
      <c r="B32" s="560" t="s">
        <v>51</v>
      </c>
      <c r="C32" s="57">
        <v>2</v>
      </c>
      <c r="D32" s="57">
        <v>4</v>
      </c>
      <c r="E32" s="504"/>
      <c r="F32" s="726">
        <v>6</v>
      </c>
    </row>
    <row r="33" spans="1:6" s="14" customFormat="1" x14ac:dyDescent="0.2">
      <c r="A33" s="727" t="s">
        <v>52</v>
      </c>
      <c r="B33" s="559" t="s">
        <v>53</v>
      </c>
      <c r="C33" s="52">
        <v>3</v>
      </c>
      <c r="D33" s="52">
        <v>3</v>
      </c>
      <c r="E33" s="52"/>
      <c r="F33" s="724">
        <v>6</v>
      </c>
    </row>
    <row r="34" spans="1:6" s="14" customFormat="1" x14ac:dyDescent="0.2">
      <c r="A34" s="725" t="s">
        <v>54</v>
      </c>
      <c r="B34" s="560" t="s">
        <v>55</v>
      </c>
      <c r="C34" s="57">
        <v>3</v>
      </c>
      <c r="D34" s="57">
        <v>1</v>
      </c>
      <c r="E34" s="504"/>
      <c r="F34" s="726">
        <v>4</v>
      </c>
    </row>
    <row r="35" spans="1:6" s="14" customFormat="1" x14ac:dyDescent="0.2">
      <c r="A35" s="727" t="s">
        <v>56</v>
      </c>
      <c r="B35" s="559" t="s">
        <v>57</v>
      </c>
      <c r="C35" s="52"/>
      <c r="D35" s="52">
        <v>1</v>
      </c>
      <c r="E35" s="52"/>
      <c r="F35" s="724">
        <v>1</v>
      </c>
    </row>
    <row r="36" spans="1:6" s="14" customFormat="1" x14ac:dyDescent="0.2">
      <c r="A36" s="725" t="s">
        <v>58</v>
      </c>
      <c r="B36" s="560" t="s">
        <v>59</v>
      </c>
      <c r="C36" s="57"/>
      <c r="D36" s="57">
        <v>5</v>
      </c>
      <c r="E36" s="504"/>
      <c r="F36" s="726">
        <v>5</v>
      </c>
    </row>
    <row r="37" spans="1:6" s="14" customFormat="1" x14ac:dyDescent="0.2">
      <c r="A37" s="727" t="s">
        <v>588</v>
      </c>
      <c r="B37" s="559" t="s">
        <v>589</v>
      </c>
      <c r="C37" s="52"/>
      <c r="D37" s="52">
        <v>2</v>
      </c>
      <c r="E37" s="52"/>
      <c r="F37" s="724">
        <v>2</v>
      </c>
    </row>
    <row r="38" spans="1:6" s="14" customFormat="1" x14ac:dyDescent="0.2">
      <c r="A38" s="725" t="s">
        <v>60</v>
      </c>
      <c r="B38" s="560" t="s">
        <v>61</v>
      </c>
      <c r="C38" s="57"/>
      <c r="D38" s="57">
        <v>1</v>
      </c>
      <c r="E38" s="504"/>
      <c r="F38" s="726">
        <v>1</v>
      </c>
    </row>
    <row r="39" spans="1:6" s="14" customFormat="1" x14ac:dyDescent="0.2">
      <c r="A39" s="727" t="s">
        <v>62</v>
      </c>
      <c r="B39" s="559" t="s">
        <v>63</v>
      </c>
      <c r="C39" s="52"/>
      <c r="D39" s="52">
        <v>1</v>
      </c>
      <c r="E39" s="52"/>
      <c r="F39" s="724">
        <v>1</v>
      </c>
    </row>
    <row r="40" spans="1:6" s="14" customFormat="1" x14ac:dyDescent="0.2">
      <c r="A40" s="725" t="s">
        <v>64</v>
      </c>
      <c r="B40" s="560" t="s">
        <v>65</v>
      </c>
      <c r="C40" s="57">
        <v>2</v>
      </c>
      <c r="D40" s="57">
        <v>2</v>
      </c>
      <c r="E40" s="504"/>
      <c r="F40" s="726">
        <v>4</v>
      </c>
    </row>
    <row r="41" spans="1:6" s="14" customFormat="1" x14ac:dyDescent="0.2">
      <c r="A41" s="727" t="s">
        <v>66</v>
      </c>
      <c r="B41" s="559" t="s">
        <v>67</v>
      </c>
      <c r="C41" s="52"/>
      <c r="D41" s="52">
        <v>3</v>
      </c>
      <c r="E41" s="52"/>
      <c r="F41" s="724">
        <v>3</v>
      </c>
    </row>
    <row r="42" spans="1:6" s="14" customFormat="1" x14ac:dyDescent="0.2">
      <c r="A42" s="725" t="s">
        <v>659</v>
      </c>
      <c r="B42" s="560" t="s">
        <v>660</v>
      </c>
      <c r="C42" s="57"/>
      <c r="D42" s="57">
        <v>1</v>
      </c>
      <c r="E42" s="504"/>
      <c r="F42" s="726">
        <v>1</v>
      </c>
    </row>
    <row r="43" spans="1:6" s="14" customFormat="1" ht="22.5" x14ac:dyDescent="0.2">
      <c r="A43" s="727" t="s">
        <v>68</v>
      </c>
      <c r="B43" s="559" t="s">
        <v>69</v>
      </c>
      <c r="C43" s="52">
        <v>1</v>
      </c>
      <c r="D43" s="52">
        <v>8</v>
      </c>
      <c r="E43" s="52"/>
      <c r="F43" s="724">
        <v>9</v>
      </c>
    </row>
    <row r="44" spans="1:6" s="14" customFormat="1" ht="22.5" x14ac:dyDescent="0.2">
      <c r="A44" s="725" t="s">
        <v>70</v>
      </c>
      <c r="B44" s="560" t="s">
        <v>71</v>
      </c>
      <c r="C44" s="57"/>
      <c r="D44" s="57">
        <v>17</v>
      </c>
      <c r="E44" s="504"/>
      <c r="F44" s="726">
        <v>17</v>
      </c>
    </row>
    <row r="45" spans="1:6" s="14" customFormat="1" x14ac:dyDescent="0.2">
      <c r="A45" s="727" t="s">
        <v>72</v>
      </c>
      <c r="B45" s="559" t="s">
        <v>73</v>
      </c>
      <c r="C45" s="52"/>
      <c r="D45" s="52">
        <v>3</v>
      </c>
      <c r="E45" s="52"/>
      <c r="F45" s="724">
        <v>3</v>
      </c>
    </row>
    <row r="46" spans="1:6" s="14" customFormat="1" x14ac:dyDescent="0.2">
      <c r="A46" s="725" t="s">
        <v>74</v>
      </c>
      <c r="B46" s="560" t="s">
        <v>75</v>
      </c>
      <c r="C46" s="57">
        <v>1</v>
      </c>
      <c r="D46" s="57">
        <v>2</v>
      </c>
      <c r="E46" s="504"/>
      <c r="F46" s="726">
        <v>3</v>
      </c>
    </row>
    <row r="47" spans="1:6" s="14" customFormat="1" x14ac:dyDescent="0.2">
      <c r="A47" s="727" t="s">
        <v>76</v>
      </c>
      <c r="B47" s="559" t="s">
        <v>77</v>
      </c>
      <c r="C47" s="52">
        <v>2</v>
      </c>
      <c r="D47" s="52">
        <v>3</v>
      </c>
      <c r="E47" s="52"/>
      <c r="F47" s="724">
        <v>5</v>
      </c>
    </row>
    <row r="48" spans="1:6" s="14" customFormat="1" x14ac:dyDescent="0.2">
      <c r="A48" s="725" t="s">
        <v>78</v>
      </c>
      <c r="B48" s="560" t="s">
        <v>79</v>
      </c>
      <c r="C48" s="57"/>
      <c r="D48" s="57">
        <v>2</v>
      </c>
      <c r="E48" s="504"/>
      <c r="F48" s="726">
        <v>2</v>
      </c>
    </row>
    <row r="49" spans="1:6" s="14" customFormat="1" x14ac:dyDescent="0.2">
      <c r="A49" s="727" t="s">
        <v>80</v>
      </c>
      <c r="B49" s="559" t="s">
        <v>81</v>
      </c>
      <c r="C49" s="52">
        <v>6</v>
      </c>
      <c r="D49" s="52">
        <v>20</v>
      </c>
      <c r="E49" s="52"/>
      <c r="F49" s="724">
        <v>26</v>
      </c>
    </row>
    <row r="50" spans="1:6" s="14" customFormat="1" x14ac:dyDescent="0.2">
      <c r="A50" s="725" t="s">
        <v>661</v>
      </c>
      <c r="B50" s="560" t="s">
        <v>662</v>
      </c>
      <c r="C50" s="57"/>
      <c r="D50" s="57">
        <v>1</v>
      </c>
      <c r="E50" s="504"/>
      <c r="F50" s="726">
        <v>1</v>
      </c>
    </row>
    <row r="51" spans="1:6" s="14" customFormat="1" x14ac:dyDescent="0.2">
      <c r="A51" s="727" t="s">
        <v>82</v>
      </c>
      <c r="B51" s="559" t="s">
        <v>83</v>
      </c>
      <c r="C51" s="52">
        <v>2</v>
      </c>
      <c r="D51" s="52"/>
      <c r="E51" s="52"/>
      <c r="F51" s="724">
        <v>2</v>
      </c>
    </row>
    <row r="52" spans="1:6" s="14" customFormat="1" ht="22.5" x14ac:dyDescent="0.2">
      <c r="A52" s="725" t="s">
        <v>84</v>
      </c>
      <c r="B52" s="560" t="s">
        <v>85</v>
      </c>
      <c r="C52" s="57">
        <v>10</v>
      </c>
      <c r="D52" s="57">
        <v>23</v>
      </c>
      <c r="E52" s="504"/>
      <c r="F52" s="726">
        <v>33</v>
      </c>
    </row>
    <row r="53" spans="1:6" s="14" customFormat="1" ht="22.5" x14ac:dyDescent="0.2">
      <c r="A53" s="727" t="s">
        <v>86</v>
      </c>
      <c r="B53" s="559" t="s">
        <v>87</v>
      </c>
      <c r="C53" s="52">
        <v>7</v>
      </c>
      <c r="D53" s="52">
        <v>32</v>
      </c>
      <c r="E53" s="52"/>
      <c r="F53" s="724">
        <v>39</v>
      </c>
    </row>
    <row r="54" spans="1:6" s="14" customFormat="1" x14ac:dyDescent="0.2">
      <c r="A54" s="725" t="s">
        <v>88</v>
      </c>
      <c r="B54" s="560" t="s">
        <v>89</v>
      </c>
      <c r="C54" s="57">
        <v>7</v>
      </c>
      <c r="D54" s="57">
        <v>19</v>
      </c>
      <c r="E54" s="504"/>
      <c r="F54" s="726">
        <v>26</v>
      </c>
    </row>
    <row r="55" spans="1:6" s="14" customFormat="1" x14ac:dyDescent="0.2">
      <c r="A55" s="727" t="s">
        <v>663</v>
      </c>
      <c r="B55" s="559" t="s">
        <v>664</v>
      </c>
      <c r="C55" s="52">
        <v>2</v>
      </c>
      <c r="D55" s="52">
        <v>9</v>
      </c>
      <c r="E55" s="52"/>
      <c r="F55" s="724">
        <v>11</v>
      </c>
    </row>
    <row r="56" spans="1:6" s="14" customFormat="1" x14ac:dyDescent="0.2">
      <c r="A56" s="725" t="s">
        <v>90</v>
      </c>
      <c r="B56" s="560" t="s">
        <v>91</v>
      </c>
      <c r="C56" s="57">
        <v>2</v>
      </c>
      <c r="D56" s="57">
        <v>1</v>
      </c>
      <c r="E56" s="504"/>
      <c r="F56" s="726">
        <v>3</v>
      </c>
    </row>
    <row r="57" spans="1:6" s="14" customFormat="1" x14ac:dyDescent="0.2">
      <c r="A57" s="727" t="s">
        <v>448</v>
      </c>
      <c r="B57" s="559" t="s">
        <v>449</v>
      </c>
      <c r="C57" s="52">
        <v>1</v>
      </c>
      <c r="D57" s="52"/>
      <c r="E57" s="52"/>
      <c r="F57" s="724">
        <v>1</v>
      </c>
    </row>
    <row r="58" spans="1:6" s="14" customFormat="1" x14ac:dyDescent="0.2">
      <c r="A58" s="725" t="s">
        <v>450</v>
      </c>
      <c r="B58" s="560" t="s">
        <v>451</v>
      </c>
      <c r="C58" s="57"/>
      <c r="D58" s="57">
        <v>1</v>
      </c>
      <c r="E58" s="504"/>
      <c r="F58" s="726">
        <v>1</v>
      </c>
    </row>
    <row r="59" spans="1:6" s="14" customFormat="1" x14ac:dyDescent="0.2">
      <c r="A59" s="727" t="s">
        <v>92</v>
      </c>
      <c r="B59" s="559" t="s">
        <v>93</v>
      </c>
      <c r="C59" s="52">
        <v>1</v>
      </c>
      <c r="D59" s="52">
        <v>7</v>
      </c>
      <c r="E59" s="52"/>
      <c r="F59" s="724">
        <v>8</v>
      </c>
    </row>
    <row r="60" spans="1:6" s="14" customFormat="1" x14ac:dyDescent="0.2">
      <c r="A60" s="725" t="s">
        <v>94</v>
      </c>
      <c r="B60" s="560" t="s">
        <v>95</v>
      </c>
      <c r="C60" s="57">
        <v>1</v>
      </c>
      <c r="D60" s="57">
        <v>3</v>
      </c>
      <c r="E60" s="504"/>
      <c r="F60" s="726">
        <v>4</v>
      </c>
    </row>
    <row r="61" spans="1:6" s="14" customFormat="1" x14ac:dyDescent="0.2">
      <c r="A61" s="727" t="s">
        <v>621</v>
      </c>
      <c r="B61" s="559" t="s">
        <v>622</v>
      </c>
      <c r="C61" s="52"/>
      <c r="D61" s="52">
        <v>3</v>
      </c>
      <c r="E61" s="52"/>
      <c r="F61" s="724">
        <v>3</v>
      </c>
    </row>
    <row r="62" spans="1:6" s="14" customFormat="1" ht="22.5" x14ac:dyDescent="0.2">
      <c r="A62" s="725" t="s">
        <v>96</v>
      </c>
      <c r="B62" s="560" t="s">
        <v>97</v>
      </c>
      <c r="C62" s="57"/>
      <c r="D62" s="57">
        <v>1</v>
      </c>
      <c r="E62" s="504"/>
      <c r="F62" s="726">
        <v>1</v>
      </c>
    </row>
    <row r="63" spans="1:6" s="14" customFormat="1" ht="22.5" x14ac:dyDescent="0.2">
      <c r="A63" s="727" t="s">
        <v>641</v>
      </c>
      <c r="B63" s="559" t="s">
        <v>642</v>
      </c>
      <c r="C63" s="52">
        <v>1</v>
      </c>
      <c r="D63" s="52"/>
      <c r="E63" s="52"/>
      <c r="F63" s="724">
        <v>1</v>
      </c>
    </row>
    <row r="64" spans="1:6" s="14" customFormat="1" ht="22.5" x14ac:dyDescent="0.2">
      <c r="A64" s="725" t="s">
        <v>98</v>
      </c>
      <c r="B64" s="560" t="s">
        <v>99</v>
      </c>
      <c r="C64" s="57">
        <v>4</v>
      </c>
      <c r="D64" s="57">
        <v>23</v>
      </c>
      <c r="E64" s="504"/>
      <c r="F64" s="726">
        <v>27</v>
      </c>
    </row>
    <row r="65" spans="1:6" s="14" customFormat="1" x14ac:dyDescent="0.2">
      <c r="A65" s="727" t="s">
        <v>399</v>
      </c>
      <c r="B65" s="559" t="s">
        <v>400</v>
      </c>
      <c r="C65" s="52"/>
      <c r="D65" s="52">
        <v>2</v>
      </c>
      <c r="E65" s="52"/>
      <c r="F65" s="724">
        <v>2</v>
      </c>
    </row>
    <row r="66" spans="1:6" s="14" customFormat="1" x14ac:dyDescent="0.2">
      <c r="A66" s="725" t="s">
        <v>623</v>
      </c>
      <c r="B66" s="560" t="s">
        <v>624</v>
      </c>
      <c r="C66" s="57"/>
      <c r="D66" s="57">
        <v>1</v>
      </c>
      <c r="E66" s="504"/>
      <c r="F66" s="726">
        <v>1</v>
      </c>
    </row>
    <row r="67" spans="1:6" s="14" customFormat="1" ht="22.5" x14ac:dyDescent="0.2">
      <c r="A67" s="727" t="s">
        <v>100</v>
      </c>
      <c r="B67" s="559" t="s">
        <v>101</v>
      </c>
      <c r="C67" s="52">
        <v>36</v>
      </c>
      <c r="D67" s="52">
        <v>36</v>
      </c>
      <c r="E67" s="52"/>
      <c r="F67" s="724">
        <v>72</v>
      </c>
    </row>
    <row r="68" spans="1:6" s="14" customFormat="1" x14ac:dyDescent="0.2">
      <c r="A68" s="725" t="s">
        <v>102</v>
      </c>
      <c r="B68" s="560" t="s">
        <v>103</v>
      </c>
      <c r="C68" s="57">
        <v>34</v>
      </c>
      <c r="D68" s="57">
        <v>65</v>
      </c>
      <c r="E68" s="504"/>
      <c r="F68" s="726">
        <v>99</v>
      </c>
    </row>
    <row r="69" spans="1:6" s="14" customFormat="1" x14ac:dyDescent="0.2">
      <c r="A69" s="727" t="s">
        <v>104</v>
      </c>
      <c r="B69" s="559" t="s">
        <v>105</v>
      </c>
      <c r="C69" s="52">
        <v>47</v>
      </c>
      <c r="D69" s="52">
        <v>69</v>
      </c>
      <c r="E69" s="52"/>
      <c r="F69" s="724">
        <v>116</v>
      </c>
    </row>
    <row r="70" spans="1:6" s="14" customFormat="1" x14ac:dyDescent="0.2">
      <c r="A70" s="725" t="s">
        <v>106</v>
      </c>
      <c r="B70" s="560" t="s">
        <v>107</v>
      </c>
      <c r="C70" s="57">
        <v>1</v>
      </c>
      <c r="D70" s="57">
        <v>4</v>
      </c>
      <c r="E70" s="504"/>
      <c r="F70" s="726">
        <v>5</v>
      </c>
    </row>
    <row r="71" spans="1:6" s="14" customFormat="1" x14ac:dyDescent="0.2">
      <c r="A71" s="727" t="s">
        <v>665</v>
      </c>
      <c r="B71" s="559" t="s">
        <v>666</v>
      </c>
      <c r="C71" s="52"/>
      <c r="D71" s="52">
        <v>1</v>
      </c>
      <c r="E71" s="52"/>
      <c r="F71" s="724">
        <v>1</v>
      </c>
    </row>
    <row r="72" spans="1:6" s="14" customFormat="1" x14ac:dyDescent="0.2">
      <c r="A72" s="725" t="s">
        <v>108</v>
      </c>
      <c r="B72" s="560" t="s">
        <v>109</v>
      </c>
      <c r="C72" s="57">
        <v>1</v>
      </c>
      <c r="D72" s="57">
        <v>5</v>
      </c>
      <c r="E72" s="504"/>
      <c r="F72" s="726">
        <v>6</v>
      </c>
    </row>
    <row r="73" spans="1:6" s="14" customFormat="1" x14ac:dyDescent="0.2">
      <c r="A73" s="727" t="s">
        <v>110</v>
      </c>
      <c r="B73" s="559" t="s">
        <v>111</v>
      </c>
      <c r="C73" s="52">
        <v>62</v>
      </c>
      <c r="D73" s="52">
        <v>43</v>
      </c>
      <c r="E73" s="52"/>
      <c r="F73" s="724">
        <v>105</v>
      </c>
    </row>
    <row r="74" spans="1:6" s="14" customFormat="1" x14ac:dyDescent="0.2">
      <c r="A74" s="725" t="s">
        <v>590</v>
      </c>
      <c r="B74" s="560" t="s">
        <v>591</v>
      </c>
      <c r="C74" s="57"/>
      <c r="D74" s="57">
        <v>1</v>
      </c>
      <c r="E74" s="504"/>
      <c r="F74" s="726">
        <v>1</v>
      </c>
    </row>
    <row r="75" spans="1:6" s="14" customFormat="1" x14ac:dyDescent="0.2">
      <c r="A75" s="727" t="s">
        <v>112</v>
      </c>
      <c r="B75" s="559" t="s">
        <v>113</v>
      </c>
      <c r="C75" s="52">
        <v>3</v>
      </c>
      <c r="D75" s="52">
        <v>9</v>
      </c>
      <c r="E75" s="52"/>
      <c r="F75" s="724">
        <v>12</v>
      </c>
    </row>
    <row r="76" spans="1:6" s="14" customFormat="1" x14ac:dyDescent="0.2">
      <c r="A76" s="725" t="s">
        <v>114</v>
      </c>
      <c r="B76" s="560" t="s">
        <v>115</v>
      </c>
      <c r="C76" s="57"/>
      <c r="D76" s="57">
        <v>1</v>
      </c>
      <c r="E76" s="504"/>
      <c r="F76" s="726">
        <v>1</v>
      </c>
    </row>
    <row r="77" spans="1:6" s="14" customFormat="1" x14ac:dyDescent="0.2">
      <c r="A77" s="727" t="s">
        <v>667</v>
      </c>
      <c r="B77" s="559" t="s">
        <v>668</v>
      </c>
      <c r="C77" s="52"/>
      <c r="D77" s="52">
        <v>1</v>
      </c>
      <c r="E77" s="52"/>
      <c r="F77" s="724">
        <v>1</v>
      </c>
    </row>
    <row r="78" spans="1:6" s="14" customFormat="1" x14ac:dyDescent="0.2">
      <c r="A78" s="725" t="s">
        <v>116</v>
      </c>
      <c r="B78" s="560" t="s">
        <v>117</v>
      </c>
      <c r="C78" s="57">
        <v>7</v>
      </c>
      <c r="D78" s="57">
        <v>23</v>
      </c>
      <c r="E78" s="504"/>
      <c r="F78" s="726">
        <v>30</v>
      </c>
    </row>
    <row r="79" spans="1:6" s="14" customFormat="1" ht="22.5" x14ac:dyDescent="0.2">
      <c r="A79" s="727" t="s">
        <v>118</v>
      </c>
      <c r="B79" s="559" t="s">
        <v>119</v>
      </c>
      <c r="C79" s="52">
        <v>1</v>
      </c>
      <c r="D79" s="52">
        <v>1</v>
      </c>
      <c r="E79" s="52"/>
      <c r="F79" s="724">
        <v>2</v>
      </c>
    </row>
    <row r="80" spans="1:6" s="14" customFormat="1" ht="22.5" x14ac:dyDescent="0.2">
      <c r="A80" s="725" t="s">
        <v>401</v>
      </c>
      <c r="B80" s="560" t="s">
        <v>402</v>
      </c>
      <c r="C80" s="57">
        <v>1</v>
      </c>
      <c r="D80" s="57">
        <v>5</v>
      </c>
      <c r="E80" s="504"/>
      <c r="F80" s="726">
        <v>6</v>
      </c>
    </row>
    <row r="81" spans="1:6" s="14" customFormat="1" x14ac:dyDescent="0.2">
      <c r="A81" s="727" t="s">
        <v>625</v>
      </c>
      <c r="B81" s="559" t="s">
        <v>626</v>
      </c>
      <c r="C81" s="52"/>
      <c r="D81" s="52">
        <v>2</v>
      </c>
      <c r="E81" s="52"/>
      <c r="F81" s="724">
        <v>2</v>
      </c>
    </row>
    <row r="82" spans="1:6" s="14" customFormat="1" x14ac:dyDescent="0.2">
      <c r="A82" s="725" t="s">
        <v>120</v>
      </c>
      <c r="B82" s="560" t="s">
        <v>121</v>
      </c>
      <c r="C82" s="57">
        <v>1</v>
      </c>
      <c r="D82" s="57">
        <v>5</v>
      </c>
      <c r="E82" s="504"/>
      <c r="F82" s="726">
        <v>6</v>
      </c>
    </row>
    <row r="83" spans="1:6" s="14" customFormat="1" x14ac:dyDescent="0.2">
      <c r="A83" s="727" t="s">
        <v>122</v>
      </c>
      <c r="B83" s="559" t="s">
        <v>123</v>
      </c>
      <c r="C83" s="52">
        <v>4</v>
      </c>
      <c r="D83" s="52">
        <v>9</v>
      </c>
      <c r="E83" s="52"/>
      <c r="F83" s="724">
        <v>13</v>
      </c>
    </row>
    <row r="84" spans="1:6" s="14" customFormat="1" x14ac:dyDescent="0.2">
      <c r="A84" s="725" t="s">
        <v>124</v>
      </c>
      <c r="B84" s="560" t="s">
        <v>125</v>
      </c>
      <c r="C84" s="57">
        <v>5</v>
      </c>
      <c r="D84" s="57">
        <v>2</v>
      </c>
      <c r="E84" s="504"/>
      <c r="F84" s="726">
        <v>7</v>
      </c>
    </row>
    <row r="85" spans="1:6" s="14" customFormat="1" x14ac:dyDescent="0.2">
      <c r="A85" s="727" t="s">
        <v>126</v>
      </c>
      <c r="B85" s="559" t="s">
        <v>127</v>
      </c>
      <c r="C85" s="52"/>
      <c r="D85" s="52">
        <v>1</v>
      </c>
      <c r="E85" s="52"/>
      <c r="F85" s="724">
        <v>1</v>
      </c>
    </row>
    <row r="86" spans="1:6" s="14" customFormat="1" x14ac:dyDescent="0.2">
      <c r="A86" s="725" t="s">
        <v>128</v>
      </c>
      <c r="B86" s="560" t="s">
        <v>129</v>
      </c>
      <c r="C86" s="57"/>
      <c r="D86" s="57">
        <v>2</v>
      </c>
      <c r="E86" s="504"/>
      <c r="F86" s="726">
        <v>2</v>
      </c>
    </row>
    <row r="87" spans="1:6" s="14" customFormat="1" x14ac:dyDescent="0.2">
      <c r="A87" s="727" t="s">
        <v>130</v>
      </c>
      <c r="B87" s="559" t="s">
        <v>131</v>
      </c>
      <c r="C87" s="52">
        <v>1</v>
      </c>
      <c r="D87" s="52"/>
      <c r="E87" s="52"/>
      <c r="F87" s="724">
        <v>1</v>
      </c>
    </row>
    <row r="88" spans="1:6" s="14" customFormat="1" x14ac:dyDescent="0.2">
      <c r="A88" s="725" t="s">
        <v>132</v>
      </c>
      <c r="B88" s="560" t="s">
        <v>133</v>
      </c>
      <c r="C88" s="57"/>
      <c r="D88" s="57">
        <v>3</v>
      </c>
      <c r="E88" s="504"/>
      <c r="F88" s="726">
        <v>3</v>
      </c>
    </row>
    <row r="89" spans="1:6" s="14" customFormat="1" ht="22.5" x14ac:dyDescent="0.2">
      <c r="A89" s="727" t="s">
        <v>134</v>
      </c>
      <c r="B89" s="559" t="s">
        <v>135</v>
      </c>
      <c r="C89" s="52">
        <v>8</v>
      </c>
      <c r="D89" s="52">
        <v>27</v>
      </c>
      <c r="E89" s="52"/>
      <c r="F89" s="724">
        <v>35</v>
      </c>
    </row>
    <row r="90" spans="1:6" s="14" customFormat="1" x14ac:dyDescent="0.2">
      <c r="A90" s="725" t="s">
        <v>136</v>
      </c>
      <c r="B90" s="560" t="s">
        <v>137</v>
      </c>
      <c r="C90" s="57">
        <v>22</v>
      </c>
      <c r="D90" s="57">
        <v>61</v>
      </c>
      <c r="E90" s="504"/>
      <c r="F90" s="726">
        <v>83</v>
      </c>
    </row>
    <row r="91" spans="1:6" s="14" customFormat="1" x14ac:dyDescent="0.2">
      <c r="A91" s="727" t="s">
        <v>138</v>
      </c>
      <c r="B91" s="559" t="s">
        <v>139</v>
      </c>
      <c r="C91" s="52"/>
      <c r="D91" s="52">
        <v>13</v>
      </c>
      <c r="E91" s="52"/>
      <c r="F91" s="724">
        <v>13</v>
      </c>
    </row>
    <row r="92" spans="1:6" s="14" customFormat="1" x14ac:dyDescent="0.2">
      <c r="A92" s="725" t="s">
        <v>140</v>
      </c>
      <c r="B92" s="560" t="s">
        <v>141</v>
      </c>
      <c r="C92" s="57"/>
      <c r="D92" s="57">
        <v>1</v>
      </c>
      <c r="E92" s="504"/>
      <c r="F92" s="726">
        <v>1</v>
      </c>
    </row>
    <row r="93" spans="1:6" s="14" customFormat="1" x14ac:dyDescent="0.2">
      <c r="A93" s="727" t="s">
        <v>142</v>
      </c>
      <c r="B93" s="559" t="s">
        <v>143</v>
      </c>
      <c r="C93" s="52"/>
      <c r="D93" s="52">
        <v>4</v>
      </c>
      <c r="E93" s="52"/>
      <c r="F93" s="724">
        <v>4</v>
      </c>
    </row>
    <row r="94" spans="1:6" s="14" customFormat="1" x14ac:dyDescent="0.2">
      <c r="A94" s="725" t="s">
        <v>144</v>
      </c>
      <c r="B94" s="560" t="s">
        <v>145</v>
      </c>
      <c r="C94" s="57">
        <v>4</v>
      </c>
      <c r="D94" s="57">
        <v>13</v>
      </c>
      <c r="E94" s="504"/>
      <c r="F94" s="726">
        <v>17</v>
      </c>
    </row>
    <row r="95" spans="1:6" s="14" customFormat="1" x14ac:dyDescent="0.2">
      <c r="A95" s="727" t="s">
        <v>146</v>
      </c>
      <c r="B95" s="559" t="s">
        <v>147</v>
      </c>
      <c r="C95" s="52">
        <v>3</v>
      </c>
      <c r="D95" s="52">
        <v>22</v>
      </c>
      <c r="E95" s="52"/>
      <c r="F95" s="724">
        <v>25</v>
      </c>
    </row>
    <row r="96" spans="1:6" s="14" customFormat="1" x14ac:dyDescent="0.2">
      <c r="A96" s="725" t="s">
        <v>403</v>
      </c>
      <c r="B96" s="560" t="s">
        <v>404</v>
      </c>
      <c r="C96" s="57">
        <v>1</v>
      </c>
      <c r="D96" s="57">
        <v>3</v>
      </c>
      <c r="E96" s="504"/>
      <c r="F96" s="726">
        <v>4</v>
      </c>
    </row>
    <row r="97" spans="1:6" s="14" customFormat="1" x14ac:dyDescent="0.2">
      <c r="A97" s="727" t="s">
        <v>627</v>
      </c>
      <c r="B97" s="559" t="s">
        <v>628</v>
      </c>
      <c r="C97" s="52"/>
      <c r="D97" s="52">
        <v>2</v>
      </c>
      <c r="E97" s="52"/>
      <c r="F97" s="724">
        <v>2</v>
      </c>
    </row>
    <row r="98" spans="1:6" s="14" customFormat="1" x14ac:dyDescent="0.2">
      <c r="A98" s="725" t="s">
        <v>669</v>
      </c>
      <c r="B98" s="560" t="s">
        <v>670</v>
      </c>
      <c r="C98" s="57">
        <v>1</v>
      </c>
      <c r="D98" s="57">
        <v>4</v>
      </c>
      <c r="E98" s="504"/>
      <c r="F98" s="726">
        <v>5</v>
      </c>
    </row>
    <row r="99" spans="1:6" s="14" customFormat="1" x14ac:dyDescent="0.2">
      <c r="A99" s="727" t="s">
        <v>629</v>
      </c>
      <c r="B99" s="559" t="s">
        <v>630</v>
      </c>
      <c r="C99" s="52"/>
      <c r="D99" s="52">
        <v>1</v>
      </c>
      <c r="E99" s="52"/>
      <c r="F99" s="724">
        <v>1</v>
      </c>
    </row>
    <row r="100" spans="1:6" s="14" customFormat="1" x14ac:dyDescent="0.2">
      <c r="A100" s="725" t="s">
        <v>671</v>
      </c>
      <c r="B100" s="560" t="s">
        <v>672</v>
      </c>
      <c r="C100" s="57"/>
      <c r="D100" s="57">
        <v>2</v>
      </c>
      <c r="E100" s="504"/>
      <c r="F100" s="726">
        <v>2</v>
      </c>
    </row>
    <row r="101" spans="1:6" s="14" customFormat="1" x14ac:dyDescent="0.2">
      <c r="A101" s="727" t="s">
        <v>152</v>
      </c>
      <c r="B101" s="559" t="s">
        <v>153</v>
      </c>
      <c r="C101" s="52">
        <v>3</v>
      </c>
      <c r="D101" s="52">
        <v>7</v>
      </c>
      <c r="E101" s="52"/>
      <c r="F101" s="724">
        <v>10</v>
      </c>
    </row>
    <row r="102" spans="1:6" s="14" customFormat="1" x14ac:dyDescent="0.2">
      <c r="A102" s="725" t="s">
        <v>154</v>
      </c>
      <c r="B102" s="560" t="s">
        <v>155</v>
      </c>
      <c r="C102" s="57">
        <v>1</v>
      </c>
      <c r="D102" s="57"/>
      <c r="E102" s="504"/>
      <c r="F102" s="726">
        <v>1</v>
      </c>
    </row>
    <row r="103" spans="1:6" s="14" customFormat="1" x14ac:dyDescent="0.2">
      <c r="A103" s="727" t="s">
        <v>156</v>
      </c>
      <c r="B103" s="559" t="s">
        <v>157</v>
      </c>
      <c r="C103" s="52">
        <v>1</v>
      </c>
      <c r="D103" s="52"/>
      <c r="E103" s="52"/>
      <c r="F103" s="724">
        <v>1</v>
      </c>
    </row>
    <row r="104" spans="1:6" s="14" customFormat="1" x14ac:dyDescent="0.2">
      <c r="A104" s="725" t="s">
        <v>673</v>
      </c>
      <c r="B104" s="560" t="s">
        <v>674</v>
      </c>
      <c r="C104" s="57"/>
      <c r="D104" s="57">
        <v>1</v>
      </c>
      <c r="E104" s="504"/>
      <c r="F104" s="726">
        <v>1</v>
      </c>
    </row>
    <row r="105" spans="1:6" s="14" customFormat="1" x14ac:dyDescent="0.2">
      <c r="A105" s="727" t="s">
        <v>675</v>
      </c>
      <c r="B105" s="559" t="s">
        <v>676</v>
      </c>
      <c r="C105" s="52">
        <v>1</v>
      </c>
      <c r="D105" s="52"/>
      <c r="E105" s="52"/>
      <c r="F105" s="724">
        <v>1</v>
      </c>
    </row>
    <row r="106" spans="1:6" s="14" customFormat="1" ht="22.5" x14ac:dyDescent="0.2">
      <c r="A106" s="725" t="s">
        <v>677</v>
      </c>
      <c r="B106" s="560" t="s">
        <v>678</v>
      </c>
      <c r="C106" s="57">
        <v>8</v>
      </c>
      <c r="D106" s="57">
        <v>19</v>
      </c>
      <c r="E106" s="504"/>
      <c r="F106" s="726">
        <v>27</v>
      </c>
    </row>
    <row r="107" spans="1:6" s="14" customFormat="1" x14ac:dyDescent="0.2">
      <c r="A107" s="727" t="s">
        <v>158</v>
      </c>
      <c r="B107" s="559" t="s">
        <v>159</v>
      </c>
      <c r="C107" s="52">
        <v>26</v>
      </c>
      <c r="D107" s="52">
        <v>67</v>
      </c>
      <c r="E107" s="52"/>
      <c r="F107" s="724">
        <v>93</v>
      </c>
    </row>
    <row r="108" spans="1:6" s="14" customFormat="1" x14ac:dyDescent="0.2">
      <c r="A108" s="725" t="s">
        <v>160</v>
      </c>
      <c r="B108" s="560" t="s">
        <v>161</v>
      </c>
      <c r="C108" s="57">
        <v>1</v>
      </c>
      <c r="D108" s="57">
        <v>19</v>
      </c>
      <c r="E108" s="504"/>
      <c r="F108" s="726">
        <v>20</v>
      </c>
    </row>
    <row r="109" spans="1:6" s="14" customFormat="1" x14ac:dyDescent="0.2">
      <c r="A109" s="727" t="s">
        <v>592</v>
      </c>
      <c r="B109" s="559" t="s">
        <v>593</v>
      </c>
      <c r="C109" s="52"/>
      <c r="D109" s="52">
        <v>2</v>
      </c>
      <c r="E109" s="52"/>
      <c r="F109" s="724">
        <v>2</v>
      </c>
    </row>
    <row r="110" spans="1:6" s="14" customFormat="1" x14ac:dyDescent="0.2">
      <c r="A110" s="725" t="s">
        <v>405</v>
      </c>
      <c r="B110" s="560" t="s">
        <v>406</v>
      </c>
      <c r="C110" s="57">
        <v>1</v>
      </c>
      <c r="D110" s="57">
        <v>3</v>
      </c>
      <c r="E110" s="504">
        <v>1</v>
      </c>
      <c r="F110" s="726">
        <v>5</v>
      </c>
    </row>
    <row r="111" spans="1:6" s="14" customFormat="1" x14ac:dyDescent="0.2">
      <c r="A111" s="727" t="s">
        <v>162</v>
      </c>
      <c r="B111" s="559" t="s">
        <v>163</v>
      </c>
      <c r="C111" s="52">
        <v>2</v>
      </c>
      <c r="D111" s="52">
        <v>2</v>
      </c>
      <c r="E111" s="52"/>
      <c r="F111" s="724">
        <v>4</v>
      </c>
    </row>
    <row r="112" spans="1:6" s="14" customFormat="1" ht="22.5" x14ac:dyDescent="0.2">
      <c r="A112" s="725" t="s">
        <v>164</v>
      </c>
      <c r="B112" s="560" t="s">
        <v>165</v>
      </c>
      <c r="C112" s="57">
        <v>1</v>
      </c>
      <c r="D112" s="57">
        <v>1</v>
      </c>
      <c r="E112" s="504"/>
      <c r="F112" s="726">
        <v>2</v>
      </c>
    </row>
    <row r="113" spans="1:6" s="14" customFormat="1" x14ac:dyDescent="0.2">
      <c r="A113" s="727" t="s">
        <v>166</v>
      </c>
      <c r="B113" s="559" t="s">
        <v>167</v>
      </c>
      <c r="C113" s="52"/>
      <c r="D113" s="52">
        <v>2</v>
      </c>
      <c r="E113" s="52"/>
      <c r="F113" s="724">
        <v>2</v>
      </c>
    </row>
    <row r="114" spans="1:6" s="14" customFormat="1" x14ac:dyDescent="0.2">
      <c r="A114" s="725" t="s">
        <v>631</v>
      </c>
      <c r="B114" s="560" t="s">
        <v>632</v>
      </c>
      <c r="C114" s="57"/>
      <c r="D114" s="57">
        <v>2</v>
      </c>
      <c r="E114" s="504"/>
      <c r="F114" s="726">
        <v>2</v>
      </c>
    </row>
    <row r="115" spans="1:6" s="14" customFormat="1" x14ac:dyDescent="0.2">
      <c r="A115" s="727" t="s">
        <v>168</v>
      </c>
      <c r="B115" s="559" t="s">
        <v>169</v>
      </c>
      <c r="C115" s="52">
        <v>46</v>
      </c>
      <c r="D115" s="52">
        <v>175</v>
      </c>
      <c r="E115" s="52"/>
      <c r="F115" s="724">
        <v>221</v>
      </c>
    </row>
    <row r="116" spans="1:6" s="14" customFormat="1" x14ac:dyDescent="0.2">
      <c r="A116" s="725" t="s">
        <v>170</v>
      </c>
      <c r="B116" s="560" t="s">
        <v>171</v>
      </c>
      <c r="C116" s="57">
        <v>4</v>
      </c>
      <c r="D116" s="57">
        <v>28</v>
      </c>
      <c r="E116" s="504"/>
      <c r="F116" s="726">
        <v>32</v>
      </c>
    </row>
    <row r="117" spans="1:6" s="14" customFormat="1" x14ac:dyDescent="0.2">
      <c r="A117" s="727" t="s">
        <v>172</v>
      </c>
      <c r="B117" s="559" t="s">
        <v>173</v>
      </c>
      <c r="C117" s="52">
        <v>284</v>
      </c>
      <c r="D117" s="52">
        <v>1120</v>
      </c>
      <c r="E117" s="52"/>
      <c r="F117" s="724">
        <v>1404</v>
      </c>
    </row>
    <row r="118" spans="1:6" s="14" customFormat="1" x14ac:dyDescent="0.2">
      <c r="A118" s="725" t="s">
        <v>174</v>
      </c>
      <c r="B118" s="560" t="s">
        <v>175</v>
      </c>
      <c r="C118" s="57">
        <v>19</v>
      </c>
      <c r="D118" s="57">
        <v>179</v>
      </c>
      <c r="E118" s="504"/>
      <c r="F118" s="726">
        <v>198</v>
      </c>
    </row>
    <row r="119" spans="1:6" s="14" customFormat="1" x14ac:dyDescent="0.2">
      <c r="A119" s="727" t="s">
        <v>176</v>
      </c>
      <c r="B119" s="559" t="s">
        <v>177</v>
      </c>
      <c r="C119" s="52">
        <v>108</v>
      </c>
      <c r="D119" s="52">
        <v>686</v>
      </c>
      <c r="E119" s="52"/>
      <c r="F119" s="724">
        <v>794</v>
      </c>
    </row>
    <row r="120" spans="1:6" s="14" customFormat="1" x14ac:dyDescent="0.2">
      <c r="A120" s="725" t="s">
        <v>455</v>
      </c>
      <c r="B120" s="560" t="s">
        <v>456</v>
      </c>
      <c r="C120" s="57">
        <v>1</v>
      </c>
      <c r="D120" s="57"/>
      <c r="E120" s="504"/>
      <c r="F120" s="726">
        <v>1</v>
      </c>
    </row>
    <row r="121" spans="1:6" s="14" customFormat="1" x14ac:dyDescent="0.2">
      <c r="A121" s="727" t="s">
        <v>679</v>
      </c>
      <c r="B121" s="559" t="s">
        <v>680</v>
      </c>
      <c r="C121" s="52">
        <v>1</v>
      </c>
      <c r="D121" s="52">
        <v>3</v>
      </c>
      <c r="E121" s="52"/>
      <c r="F121" s="724">
        <v>4</v>
      </c>
    </row>
    <row r="122" spans="1:6" s="14" customFormat="1" x14ac:dyDescent="0.2">
      <c r="A122" s="725" t="s">
        <v>182</v>
      </c>
      <c r="B122" s="560" t="s">
        <v>183</v>
      </c>
      <c r="C122" s="57"/>
      <c r="D122" s="57">
        <v>1</v>
      </c>
      <c r="E122" s="504"/>
      <c r="F122" s="726">
        <v>1</v>
      </c>
    </row>
    <row r="123" spans="1:6" s="14" customFormat="1" x14ac:dyDescent="0.2">
      <c r="A123" s="727" t="s">
        <v>184</v>
      </c>
      <c r="B123" s="559" t="s">
        <v>185</v>
      </c>
      <c r="C123" s="52">
        <v>3</v>
      </c>
      <c r="D123" s="52">
        <v>11</v>
      </c>
      <c r="E123" s="52"/>
      <c r="F123" s="724">
        <v>14</v>
      </c>
    </row>
    <row r="124" spans="1:6" s="14" customFormat="1" ht="22.5" x14ac:dyDescent="0.2">
      <c r="A124" s="725" t="s">
        <v>186</v>
      </c>
      <c r="B124" s="560" t="s">
        <v>187</v>
      </c>
      <c r="C124" s="57">
        <v>4</v>
      </c>
      <c r="D124" s="57">
        <v>26</v>
      </c>
      <c r="E124" s="504"/>
      <c r="F124" s="726">
        <v>30</v>
      </c>
    </row>
    <row r="125" spans="1:6" s="14" customFormat="1" ht="22.5" x14ac:dyDescent="0.2">
      <c r="A125" s="727" t="s">
        <v>188</v>
      </c>
      <c r="B125" s="559" t="s">
        <v>189</v>
      </c>
      <c r="C125" s="52">
        <v>1</v>
      </c>
      <c r="D125" s="52">
        <v>6</v>
      </c>
      <c r="E125" s="52"/>
      <c r="F125" s="724">
        <v>7</v>
      </c>
    </row>
    <row r="126" spans="1:6" s="14" customFormat="1" ht="33.75" x14ac:dyDescent="0.2">
      <c r="A126" s="725" t="s">
        <v>190</v>
      </c>
      <c r="B126" s="560" t="s">
        <v>191</v>
      </c>
      <c r="C126" s="57">
        <v>1</v>
      </c>
      <c r="D126" s="57">
        <v>7</v>
      </c>
      <c r="E126" s="504"/>
      <c r="F126" s="726">
        <v>8</v>
      </c>
    </row>
    <row r="127" spans="1:6" s="14" customFormat="1" x14ac:dyDescent="0.2">
      <c r="A127" s="727" t="s">
        <v>192</v>
      </c>
      <c r="B127" s="559" t="s">
        <v>193</v>
      </c>
      <c r="C127" s="52">
        <v>5</v>
      </c>
      <c r="D127" s="52">
        <v>10</v>
      </c>
      <c r="E127" s="52"/>
      <c r="F127" s="724">
        <v>15</v>
      </c>
    </row>
    <row r="128" spans="1:6" s="14" customFormat="1" ht="22.5" x14ac:dyDescent="0.2">
      <c r="A128" s="725" t="s">
        <v>194</v>
      </c>
      <c r="B128" s="560" t="s">
        <v>195</v>
      </c>
      <c r="C128" s="57"/>
      <c r="D128" s="57">
        <v>2</v>
      </c>
      <c r="E128" s="504"/>
      <c r="F128" s="726">
        <v>2</v>
      </c>
    </row>
    <row r="129" spans="1:6" s="14" customFormat="1" x14ac:dyDescent="0.2">
      <c r="A129" s="727" t="s">
        <v>681</v>
      </c>
      <c r="B129" s="559" t="s">
        <v>682</v>
      </c>
      <c r="C129" s="52"/>
      <c r="D129" s="52">
        <v>2</v>
      </c>
      <c r="E129" s="52"/>
      <c r="F129" s="724">
        <v>2</v>
      </c>
    </row>
    <row r="130" spans="1:6" s="14" customFormat="1" x14ac:dyDescent="0.2">
      <c r="A130" s="725" t="s">
        <v>196</v>
      </c>
      <c r="B130" s="560" t="s">
        <v>197</v>
      </c>
      <c r="C130" s="57">
        <v>2</v>
      </c>
      <c r="D130" s="57">
        <v>5</v>
      </c>
      <c r="E130" s="504"/>
      <c r="F130" s="726">
        <v>7</v>
      </c>
    </row>
    <row r="131" spans="1:6" s="14" customFormat="1" x14ac:dyDescent="0.2">
      <c r="A131" s="727" t="s">
        <v>198</v>
      </c>
      <c r="B131" s="559" t="s">
        <v>199</v>
      </c>
      <c r="C131" s="52"/>
      <c r="D131" s="52">
        <v>1</v>
      </c>
      <c r="E131" s="52"/>
      <c r="F131" s="724">
        <v>1</v>
      </c>
    </row>
    <row r="132" spans="1:6" s="14" customFormat="1" x14ac:dyDescent="0.2">
      <c r="A132" s="725" t="s">
        <v>646</v>
      </c>
      <c r="B132" s="560" t="s">
        <v>647</v>
      </c>
      <c r="C132" s="57"/>
      <c r="D132" s="57">
        <v>1</v>
      </c>
      <c r="E132" s="504"/>
      <c r="F132" s="726">
        <v>1</v>
      </c>
    </row>
    <row r="133" spans="1:6" s="14" customFormat="1" x14ac:dyDescent="0.2">
      <c r="A133" s="727" t="s">
        <v>200</v>
      </c>
      <c r="B133" s="559" t="s">
        <v>201</v>
      </c>
      <c r="C133" s="52">
        <v>2</v>
      </c>
      <c r="D133" s="52"/>
      <c r="E133" s="52"/>
      <c r="F133" s="724">
        <v>2</v>
      </c>
    </row>
    <row r="134" spans="1:6" s="14" customFormat="1" x14ac:dyDescent="0.2">
      <c r="A134" s="725" t="s">
        <v>202</v>
      </c>
      <c r="B134" s="560" t="s">
        <v>203</v>
      </c>
      <c r="C134" s="57">
        <v>4</v>
      </c>
      <c r="D134" s="57">
        <v>2</v>
      </c>
      <c r="E134" s="504"/>
      <c r="F134" s="726">
        <v>6</v>
      </c>
    </row>
    <row r="135" spans="1:6" s="14" customFormat="1" x14ac:dyDescent="0.2">
      <c r="A135" s="727" t="s">
        <v>204</v>
      </c>
      <c r="B135" s="559" t="s">
        <v>205</v>
      </c>
      <c r="C135" s="52">
        <v>10</v>
      </c>
      <c r="D135" s="52">
        <v>4</v>
      </c>
      <c r="E135" s="52"/>
      <c r="F135" s="724">
        <v>14</v>
      </c>
    </row>
    <row r="136" spans="1:6" s="14" customFormat="1" x14ac:dyDescent="0.2">
      <c r="A136" s="725" t="s">
        <v>206</v>
      </c>
      <c r="B136" s="560" t="s">
        <v>207</v>
      </c>
      <c r="C136" s="57">
        <v>3</v>
      </c>
      <c r="D136" s="57">
        <v>2</v>
      </c>
      <c r="E136" s="504"/>
      <c r="F136" s="726">
        <v>5</v>
      </c>
    </row>
    <row r="137" spans="1:6" s="14" customFormat="1" x14ac:dyDescent="0.2">
      <c r="A137" s="727" t="s">
        <v>208</v>
      </c>
      <c r="B137" s="559" t="s">
        <v>209</v>
      </c>
      <c r="C137" s="52">
        <v>5</v>
      </c>
      <c r="D137" s="52">
        <v>23</v>
      </c>
      <c r="E137" s="52"/>
      <c r="F137" s="724">
        <v>28</v>
      </c>
    </row>
    <row r="138" spans="1:6" s="14" customFormat="1" x14ac:dyDescent="0.2">
      <c r="A138" s="725" t="s">
        <v>210</v>
      </c>
      <c r="B138" s="560" t="s">
        <v>211</v>
      </c>
      <c r="C138" s="57">
        <v>1</v>
      </c>
      <c r="D138" s="57">
        <v>1</v>
      </c>
      <c r="E138" s="504"/>
      <c r="F138" s="726">
        <v>2</v>
      </c>
    </row>
    <row r="139" spans="1:6" s="14" customFormat="1" x14ac:dyDescent="0.2">
      <c r="A139" s="727" t="s">
        <v>212</v>
      </c>
      <c r="B139" s="559" t="s">
        <v>213</v>
      </c>
      <c r="C139" s="52"/>
      <c r="D139" s="52">
        <v>4</v>
      </c>
      <c r="E139" s="52"/>
      <c r="F139" s="724">
        <v>4</v>
      </c>
    </row>
    <row r="140" spans="1:6" s="14" customFormat="1" x14ac:dyDescent="0.2">
      <c r="A140" s="725" t="s">
        <v>214</v>
      </c>
      <c r="B140" s="560" t="s">
        <v>215</v>
      </c>
      <c r="C140" s="57">
        <v>3</v>
      </c>
      <c r="D140" s="57">
        <v>29</v>
      </c>
      <c r="E140" s="504"/>
      <c r="F140" s="726">
        <v>32</v>
      </c>
    </row>
    <row r="141" spans="1:6" s="14" customFormat="1" x14ac:dyDescent="0.2">
      <c r="A141" s="727" t="s">
        <v>216</v>
      </c>
      <c r="B141" s="559" t="s">
        <v>217</v>
      </c>
      <c r="C141" s="52">
        <v>6</v>
      </c>
      <c r="D141" s="52">
        <v>2</v>
      </c>
      <c r="E141" s="52">
        <v>10</v>
      </c>
      <c r="F141" s="724">
        <v>18</v>
      </c>
    </row>
    <row r="142" spans="1:6" s="14" customFormat="1" x14ac:dyDescent="0.2">
      <c r="A142" s="725" t="s">
        <v>218</v>
      </c>
      <c r="B142" s="560" t="s">
        <v>219</v>
      </c>
      <c r="C142" s="57"/>
      <c r="D142" s="57">
        <v>2</v>
      </c>
      <c r="E142" s="504"/>
      <c r="F142" s="726">
        <v>2</v>
      </c>
    </row>
    <row r="143" spans="1:6" s="14" customFormat="1" x14ac:dyDescent="0.2">
      <c r="A143" s="727" t="s">
        <v>407</v>
      </c>
      <c r="B143" s="559" t="s">
        <v>408</v>
      </c>
      <c r="C143" s="52"/>
      <c r="D143" s="52">
        <v>2</v>
      </c>
      <c r="E143" s="52"/>
      <c r="F143" s="724">
        <v>2</v>
      </c>
    </row>
    <row r="144" spans="1:6" s="14" customFormat="1" x14ac:dyDescent="0.2">
      <c r="A144" s="725" t="s">
        <v>683</v>
      </c>
      <c r="B144" s="560" t="s">
        <v>684</v>
      </c>
      <c r="C144" s="57">
        <v>6</v>
      </c>
      <c r="D144" s="57">
        <v>1</v>
      </c>
      <c r="E144" s="504"/>
      <c r="F144" s="726">
        <v>7</v>
      </c>
    </row>
    <row r="145" spans="1:6" s="14" customFormat="1" x14ac:dyDescent="0.2">
      <c r="A145" s="727" t="s">
        <v>220</v>
      </c>
      <c r="B145" s="559" t="s">
        <v>221</v>
      </c>
      <c r="C145" s="52"/>
      <c r="D145" s="52">
        <v>1</v>
      </c>
      <c r="E145" s="52"/>
      <c r="F145" s="724">
        <v>1</v>
      </c>
    </row>
    <row r="146" spans="1:6" s="14" customFormat="1" x14ac:dyDescent="0.2">
      <c r="A146" s="725" t="s">
        <v>222</v>
      </c>
      <c r="B146" s="560" t="s">
        <v>223</v>
      </c>
      <c r="C146" s="57"/>
      <c r="D146" s="57">
        <v>9</v>
      </c>
      <c r="E146" s="504"/>
      <c r="F146" s="726">
        <v>9</v>
      </c>
    </row>
    <row r="147" spans="1:6" s="14" customFormat="1" x14ac:dyDescent="0.2">
      <c r="A147" s="727" t="s">
        <v>224</v>
      </c>
      <c r="B147" s="559" t="s">
        <v>225</v>
      </c>
      <c r="C147" s="52">
        <v>2</v>
      </c>
      <c r="D147" s="52">
        <v>13</v>
      </c>
      <c r="E147" s="52"/>
      <c r="F147" s="724">
        <v>15</v>
      </c>
    </row>
    <row r="148" spans="1:6" s="14" customFormat="1" x14ac:dyDescent="0.2">
      <c r="A148" s="725" t="s">
        <v>452</v>
      </c>
      <c r="B148" s="560" t="s">
        <v>453</v>
      </c>
      <c r="C148" s="57"/>
      <c r="D148" s="57">
        <v>2</v>
      </c>
      <c r="E148" s="504"/>
      <c r="F148" s="726">
        <v>2</v>
      </c>
    </row>
    <row r="149" spans="1:6" s="14" customFormat="1" x14ac:dyDescent="0.2">
      <c r="A149" s="727" t="s">
        <v>228</v>
      </c>
      <c r="B149" s="559" t="s">
        <v>229</v>
      </c>
      <c r="C149" s="52">
        <v>1</v>
      </c>
      <c r="D149" s="52">
        <v>2</v>
      </c>
      <c r="E149" s="52"/>
      <c r="F149" s="724">
        <v>3</v>
      </c>
    </row>
    <row r="150" spans="1:6" s="14" customFormat="1" x14ac:dyDescent="0.2">
      <c r="A150" s="725" t="s">
        <v>230</v>
      </c>
      <c r="B150" s="560" t="s">
        <v>231</v>
      </c>
      <c r="C150" s="57">
        <v>3</v>
      </c>
      <c r="D150" s="57">
        <v>7</v>
      </c>
      <c r="E150" s="504"/>
      <c r="F150" s="726">
        <v>10</v>
      </c>
    </row>
    <row r="151" spans="1:6" s="14" customFormat="1" x14ac:dyDescent="0.2">
      <c r="A151" s="727" t="s">
        <v>232</v>
      </c>
      <c r="B151" s="559" t="s">
        <v>233</v>
      </c>
      <c r="C151" s="52">
        <v>2</v>
      </c>
      <c r="D151" s="52"/>
      <c r="E151" s="52"/>
      <c r="F151" s="724">
        <v>2</v>
      </c>
    </row>
    <row r="152" spans="1:6" s="14" customFormat="1" x14ac:dyDescent="0.2">
      <c r="A152" s="725" t="s">
        <v>411</v>
      </c>
      <c r="B152" s="560" t="s">
        <v>412</v>
      </c>
      <c r="C152" s="57">
        <v>3</v>
      </c>
      <c r="D152" s="57"/>
      <c r="E152" s="504"/>
      <c r="F152" s="726">
        <v>3</v>
      </c>
    </row>
    <row r="153" spans="1:6" s="14" customFormat="1" x14ac:dyDescent="0.2">
      <c r="A153" s="727" t="s">
        <v>234</v>
      </c>
      <c r="B153" s="559" t="s">
        <v>235</v>
      </c>
      <c r="C153" s="52">
        <v>4</v>
      </c>
      <c r="D153" s="52">
        <v>9</v>
      </c>
      <c r="E153" s="52"/>
      <c r="F153" s="724">
        <v>13</v>
      </c>
    </row>
    <row r="154" spans="1:6" s="14" customFormat="1" x14ac:dyDescent="0.2">
      <c r="A154" s="725" t="s">
        <v>236</v>
      </c>
      <c r="B154" s="560" t="s">
        <v>237</v>
      </c>
      <c r="C154" s="57">
        <v>6</v>
      </c>
      <c r="D154" s="57">
        <v>37</v>
      </c>
      <c r="E154" s="504"/>
      <c r="F154" s="726">
        <v>43</v>
      </c>
    </row>
    <row r="155" spans="1:6" s="14" customFormat="1" x14ac:dyDescent="0.2">
      <c r="A155" s="727" t="s">
        <v>238</v>
      </c>
      <c r="B155" s="559" t="s">
        <v>239</v>
      </c>
      <c r="C155" s="52">
        <v>11</v>
      </c>
      <c r="D155" s="52">
        <v>71</v>
      </c>
      <c r="E155" s="52"/>
      <c r="F155" s="724">
        <v>82</v>
      </c>
    </row>
    <row r="156" spans="1:6" s="14" customFormat="1" x14ac:dyDescent="0.2">
      <c r="A156" s="725" t="s">
        <v>240</v>
      </c>
      <c r="B156" s="560" t="s">
        <v>241</v>
      </c>
      <c r="C156" s="57">
        <v>4</v>
      </c>
      <c r="D156" s="57">
        <v>1</v>
      </c>
      <c r="E156" s="504"/>
      <c r="F156" s="726">
        <v>5</v>
      </c>
    </row>
    <row r="157" spans="1:6" s="14" customFormat="1" x14ac:dyDescent="0.2">
      <c r="A157" s="727" t="s">
        <v>242</v>
      </c>
      <c r="B157" s="559" t="s">
        <v>243</v>
      </c>
      <c r="C157" s="52">
        <v>4</v>
      </c>
      <c r="D157" s="52">
        <v>15</v>
      </c>
      <c r="E157" s="52"/>
      <c r="F157" s="724">
        <v>19</v>
      </c>
    </row>
    <row r="158" spans="1:6" s="14" customFormat="1" x14ac:dyDescent="0.2">
      <c r="A158" s="725" t="s">
        <v>413</v>
      </c>
      <c r="B158" s="560" t="s">
        <v>414</v>
      </c>
      <c r="C158" s="57"/>
      <c r="D158" s="57">
        <v>1</v>
      </c>
      <c r="E158" s="504"/>
      <c r="F158" s="726">
        <v>1</v>
      </c>
    </row>
    <row r="159" spans="1:6" s="14" customFormat="1" x14ac:dyDescent="0.2">
      <c r="A159" s="727" t="s">
        <v>246</v>
      </c>
      <c r="B159" s="559" t="s">
        <v>247</v>
      </c>
      <c r="C159" s="52">
        <v>2</v>
      </c>
      <c r="D159" s="52">
        <v>5</v>
      </c>
      <c r="E159" s="52"/>
      <c r="F159" s="724">
        <v>7</v>
      </c>
    </row>
    <row r="160" spans="1:6" s="14" customFormat="1" x14ac:dyDescent="0.2">
      <c r="A160" s="725" t="s">
        <v>248</v>
      </c>
      <c r="B160" s="560" t="s">
        <v>249</v>
      </c>
      <c r="C160" s="57"/>
      <c r="D160" s="57">
        <v>3</v>
      </c>
      <c r="E160" s="504"/>
      <c r="F160" s="726">
        <v>3</v>
      </c>
    </row>
    <row r="161" spans="1:6" s="14" customFormat="1" x14ac:dyDescent="0.2">
      <c r="A161" s="727" t="s">
        <v>250</v>
      </c>
      <c r="B161" s="559" t="s">
        <v>251</v>
      </c>
      <c r="C161" s="52">
        <v>1</v>
      </c>
      <c r="D161" s="52">
        <v>11</v>
      </c>
      <c r="E161" s="52"/>
      <c r="F161" s="724">
        <v>12</v>
      </c>
    </row>
    <row r="162" spans="1:6" s="14" customFormat="1" x14ac:dyDescent="0.2">
      <c r="A162" s="725" t="s">
        <v>415</v>
      </c>
      <c r="B162" s="560" t="s">
        <v>416</v>
      </c>
      <c r="C162" s="57">
        <v>1</v>
      </c>
      <c r="D162" s="57">
        <v>1</v>
      </c>
      <c r="E162" s="504"/>
      <c r="F162" s="726">
        <v>2</v>
      </c>
    </row>
    <row r="163" spans="1:6" s="14" customFormat="1" x14ac:dyDescent="0.2">
      <c r="A163" s="727" t="s">
        <v>417</v>
      </c>
      <c r="B163" s="559" t="s">
        <v>418</v>
      </c>
      <c r="C163" s="52"/>
      <c r="D163" s="52">
        <v>1</v>
      </c>
      <c r="E163" s="52"/>
      <c r="F163" s="724">
        <v>1</v>
      </c>
    </row>
    <row r="164" spans="1:6" s="14" customFormat="1" x14ac:dyDescent="0.2">
      <c r="A164" s="725" t="s">
        <v>594</v>
      </c>
      <c r="B164" s="560" t="s">
        <v>595</v>
      </c>
      <c r="C164" s="57"/>
      <c r="D164" s="57">
        <v>1</v>
      </c>
      <c r="E164" s="504"/>
      <c r="F164" s="726">
        <v>1</v>
      </c>
    </row>
    <row r="165" spans="1:6" s="14" customFormat="1" x14ac:dyDescent="0.2">
      <c r="A165" s="727" t="s">
        <v>258</v>
      </c>
      <c r="B165" s="559" t="s">
        <v>259</v>
      </c>
      <c r="C165" s="52"/>
      <c r="D165" s="52">
        <v>4</v>
      </c>
      <c r="E165" s="52"/>
      <c r="F165" s="724">
        <v>4</v>
      </c>
    </row>
    <row r="166" spans="1:6" s="14" customFormat="1" x14ac:dyDescent="0.2">
      <c r="A166" s="725" t="s">
        <v>262</v>
      </c>
      <c r="B166" s="560" t="s">
        <v>263</v>
      </c>
      <c r="C166" s="57">
        <v>4</v>
      </c>
      <c r="D166" s="57">
        <v>3</v>
      </c>
      <c r="E166" s="504"/>
      <c r="F166" s="726">
        <v>7</v>
      </c>
    </row>
    <row r="167" spans="1:6" s="14" customFormat="1" ht="22.5" x14ac:dyDescent="0.2">
      <c r="A167" s="727" t="s">
        <v>419</v>
      </c>
      <c r="B167" s="559" t="s">
        <v>420</v>
      </c>
      <c r="C167" s="52">
        <v>1</v>
      </c>
      <c r="D167" s="52"/>
      <c r="E167" s="52"/>
      <c r="F167" s="724">
        <v>1</v>
      </c>
    </row>
    <row r="168" spans="1:6" s="14" customFormat="1" x14ac:dyDescent="0.2">
      <c r="A168" s="725" t="s">
        <v>421</v>
      </c>
      <c r="B168" s="560" t="s">
        <v>422</v>
      </c>
      <c r="C168" s="57"/>
      <c r="D168" s="57">
        <v>1</v>
      </c>
      <c r="E168" s="504"/>
      <c r="F168" s="726">
        <v>1</v>
      </c>
    </row>
    <row r="169" spans="1:6" s="14" customFormat="1" x14ac:dyDescent="0.2">
      <c r="A169" s="727" t="s">
        <v>266</v>
      </c>
      <c r="B169" s="559" t="s">
        <v>267</v>
      </c>
      <c r="C169" s="52">
        <v>4</v>
      </c>
      <c r="D169" s="52">
        <v>4</v>
      </c>
      <c r="E169" s="52"/>
      <c r="F169" s="724">
        <v>8</v>
      </c>
    </row>
    <row r="170" spans="1:6" s="14" customFormat="1" x14ac:dyDescent="0.2">
      <c r="A170" s="725" t="s">
        <v>268</v>
      </c>
      <c r="B170" s="560" t="s">
        <v>269</v>
      </c>
      <c r="C170" s="57"/>
      <c r="D170" s="57">
        <v>5</v>
      </c>
      <c r="E170" s="504"/>
      <c r="F170" s="726">
        <v>5</v>
      </c>
    </row>
    <row r="171" spans="1:6" s="14" customFormat="1" x14ac:dyDescent="0.2">
      <c r="A171" s="727" t="s">
        <v>272</v>
      </c>
      <c r="B171" s="559" t="s">
        <v>273</v>
      </c>
      <c r="C171" s="52">
        <v>2</v>
      </c>
      <c r="D171" s="52">
        <v>3</v>
      </c>
      <c r="E171" s="52"/>
      <c r="F171" s="724">
        <v>5</v>
      </c>
    </row>
    <row r="172" spans="1:6" s="14" customFormat="1" x14ac:dyDescent="0.2">
      <c r="A172" s="725" t="s">
        <v>274</v>
      </c>
      <c r="B172" s="560" t="s">
        <v>275</v>
      </c>
      <c r="C172" s="57">
        <v>3</v>
      </c>
      <c r="D172" s="57">
        <v>16</v>
      </c>
      <c r="E172" s="504">
        <v>1</v>
      </c>
      <c r="F172" s="726">
        <v>20</v>
      </c>
    </row>
    <row r="173" spans="1:6" s="14" customFormat="1" x14ac:dyDescent="0.2">
      <c r="A173" s="727" t="s">
        <v>276</v>
      </c>
      <c r="B173" s="559" t="s">
        <v>277</v>
      </c>
      <c r="C173" s="52">
        <v>9</v>
      </c>
      <c r="D173" s="52">
        <v>16</v>
      </c>
      <c r="E173" s="52">
        <v>1</v>
      </c>
      <c r="F173" s="724">
        <v>26</v>
      </c>
    </row>
    <row r="174" spans="1:6" s="14" customFormat="1" x14ac:dyDescent="0.2">
      <c r="A174" s="725" t="s">
        <v>427</v>
      </c>
      <c r="B174" s="560" t="s">
        <v>428</v>
      </c>
      <c r="C174" s="57"/>
      <c r="D174" s="57">
        <v>4</v>
      </c>
      <c r="E174" s="504"/>
      <c r="F174" s="726">
        <v>4</v>
      </c>
    </row>
    <row r="175" spans="1:6" s="14" customFormat="1" x14ac:dyDescent="0.2">
      <c r="A175" s="727" t="s">
        <v>278</v>
      </c>
      <c r="B175" s="559" t="s">
        <v>279</v>
      </c>
      <c r="C175" s="52">
        <v>1</v>
      </c>
      <c r="D175" s="52"/>
      <c r="E175" s="52"/>
      <c r="F175" s="724">
        <v>1</v>
      </c>
    </row>
    <row r="176" spans="1:6" s="14" customFormat="1" x14ac:dyDescent="0.2">
      <c r="A176" s="725" t="s">
        <v>280</v>
      </c>
      <c r="B176" s="560" t="s">
        <v>281</v>
      </c>
      <c r="C176" s="57">
        <v>1</v>
      </c>
      <c r="D176" s="57">
        <v>10</v>
      </c>
      <c r="E176" s="504"/>
      <c r="F176" s="726">
        <v>11</v>
      </c>
    </row>
    <row r="177" spans="1:6" s="14" customFormat="1" x14ac:dyDescent="0.2">
      <c r="A177" s="727" t="s">
        <v>282</v>
      </c>
      <c r="B177" s="559" t="s">
        <v>283</v>
      </c>
      <c r="C177" s="52">
        <v>30</v>
      </c>
      <c r="D177" s="52">
        <v>1</v>
      </c>
      <c r="E177" s="52"/>
      <c r="F177" s="724">
        <v>31</v>
      </c>
    </row>
    <row r="178" spans="1:6" s="14" customFormat="1" x14ac:dyDescent="0.2">
      <c r="A178" s="725" t="s">
        <v>284</v>
      </c>
      <c r="B178" s="560" t="s">
        <v>285</v>
      </c>
      <c r="C178" s="57"/>
      <c r="D178" s="57">
        <v>1</v>
      </c>
      <c r="E178" s="504"/>
      <c r="F178" s="726">
        <v>1</v>
      </c>
    </row>
    <row r="179" spans="1:6" s="14" customFormat="1" ht="22.5" x14ac:dyDescent="0.2">
      <c r="A179" s="727" t="s">
        <v>286</v>
      </c>
      <c r="B179" s="559" t="s">
        <v>287</v>
      </c>
      <c r="C179" s="52">
        <v>2</v>
      </c>
      <c r="D179" s="52">
        <v>3</v>
      </c>
      <c r="E179" s="52"/>
      <c r="F179" s="724">
        <v>5</v>
      </c>
    </row>
    <row r="180" spans="1:6" s="14" customFormat="1" x14ac:dyDescent="0.2">
      <c r="A180" s="725" t="s">
        <v>288</v>
      </c>
      <c r="B180" s="560" t="s">
        <v>289</v>
      </c>
      <c r="C180" s="57"/>
      <c r="D180" s="57">
        <v>1</v>
      </c>
      <c r="E180" s="504"/>
      <c r="F180" s="726">
        <v>1</v>
      </c>
    </row>
    <row r="181" spans="1:6" s="14" customFormat="1" x14ac:dyDescent="0.2">
      <c r="A181" s="727" t="s">
        <v>290</v>
      </c>
      <c r="B181" s="559" t="s">
        <v>291</v>
      </c>
      <c r="C181" s="52">
        <v>4</v>
      </c>
      <c r="D181" s="52">
        <v>4</v>
      </c>
      <c r="E181" s="52"/>
      <c r="F181" s="724">
        <v>8</v>
      </c>
    </row>
    <row r="182" spans="1:6" s="14" customFormat="1" x14ac:dyDescent="0.2">
      <c r="A182" s="725" t="s">
        <v>292</v>
      </c>
      <c r="B182" s="560" t="s">
        <v>293</v>
      </c>
      <c r="C182" s="57"/>
      <c r="D182" s="57">
        <v>4</v>
      </c>
      <c r="E182" s="504"/>
      <c r="F182" s="726">
        <v>4</v>
      </c>
    </row>
    <row r="183" spans="1:6" s="14" customFormat="1" x14ac:dyDescent="0.2">
      <c r="A183" s="727" t="s">
        <v>294</v>
      </c>
      <c r="B183" s="559" t="s">
        <v>295</v>
      </c>
      <c r="C183" s="52"/>
      <c r="D183" s="52">
        <v>1</v>
      </c>
      <c r="E183" s="52"/>
      <c r="F183" s="724">
        <v>1</v>
      </c>
    </row>
    <row r="184" spans="1:6" s="14" customFormat="1" x14ac:dyDescent="0.2">
      <c r="A184" s="725" t="s">
        <v>639</v>
      </c>
      <c r="B184" s="560" t="s">
        <v>640</v>
      </c>
      <c r="C184" s="57">
        <v>2</v>
      </c>
      <c r="D184" s="57"/>
      <c r="E184" s="504"/>
      <c r="F184" s="726">
        <v>2</v>
      </c>
    </row>
    <row r="185" spans="1:6" s="14" customFormat="1" x14ac:dyDescent="0.2">
      <c r="A185" s="727" t="s">
        <v>296</v>
      </c>
      <c r="B185" s="559" t="s">
        <v>297</v>
      </c>
      <c r="C185" s="52"/>
      <c r="D185" s="52">
        <v>1</v>
      </c>
      <c r="E185" s="52"/>
      <c r="F185" s="724">
        <v>1</v>
      </c>
    </row>
    <row r="186" spans="1:6" s="14" customFormat="1" x14ac:dyDescent="0.2">
      <c r="A186" s="725" t="s">
        <v>298</v>
      </c>
      <c r="B186" s="560" t="s">
        <v>299</v>
      </c>
      <c r="C186" s="57"/>
      <c r="D186" s="57">
        <v>8</v>
      </c>
      <c r="E186" s="504"/>
      <c r="F186" s="726">
        <v>8</v>
      </c>
    </row>
    <row r="187" spans="1:6" s="14" customFormat="1" x14ac:dyDescent="0.2">
      <c r="A187" s="727" t="s">
        <v>429</v>
      </c>
      <c r="B187" s="559" t="s">
        <v>430</v>
      </c>
      <c r="C187" s="52"/>
      <c r="D187" s="52">
        <v>1</v>
      </c>
      <c r="E187" s="52"/>
      <c r="F187" s="724">
        <v>1</v>
      </c>
    </row>
    <row r="188" spans="1:6" s="14" customFormat="1" x14ac:dyDescent="0.2">
      <c r="A188" s="725" t="s">
        <v>300</v>
      </c>
      <c r="B188" s="560" t="s">
        <v>301</v>
      </c>
      <c r="C188" s="57"/>
      <c r="D188" s="57">
        <v>1</v>
      </c>
      <c r="E188" s="504"/>
      <c r="F188" s="726">
        <v>1</v>
      </c>
    </row>
    <row r="189" spans="1:6" s="14" customFormat="1" x14ac:dyDescent="0.2">
      <c r="A189" s="727" t="s">
        <v>431</v>
      </c>
      <c r="B189" s="559" t="s">
        <v>432</v>
      </c>
      <c r="C189" s="52"/>
      <c r="D189" s="52">
        <v>1</v>
      </c>
      <c r="E189" s="52"/>
      <c r="F189" s="724">
        <v>1</v>
      </c>
    </row>
    <row r="190" spans="1:6" s="14" customFormat="1" ht="13.5" thickBot="1" x14ac:dyDescent="0.25">
      <c r="A190" s="728" t="s">
        <v>304</v>
      </c>
      <c r="B190" s="729" t="s">
        <v>305</v>
      </c>
      <c r="C190" s="730">
        <v>3</v>
      </c>
      <c r="D190" s="730">
        <v>8</v>
      </c>
      <c r="E190" s="731"/>
      <c r="F190" s="732">
        <v>11</v>
      </c>
    </row>
    <row r="191" spans="1:6" ht="22.5" customHeight="1" thickBot="1" x14ac:dyDescent="0.3">
      <c r="A191" s="801" t="s">
        <v>306</v>
      </c>
      <c r="B191" s="802"/>
      <c r="C191" s="733">
        <v>1234</v>
      </c>
      <c r="D191" s="733">
        <v>4274</v>
      </c>
      <c r="E191" s="733">
        <v>13</v>
      </c>
      <c r="F191" s="734">
        <v>5521</v>
      </c>
    </row>
    <row r="192" spans="1:6" ht="13.5" thickBot="1" x14ac:dyDescent="0.25">
      <c r="A192" s="24"/>
      <c r="B192" s="25"/>
      <c r="C192" s="27"/>
      <c r="D192" s="27"/>
    </row>
    <row r="193" spans="1:6" ht="46.5" customHeight="1" thickBot="1" x14ac:dyDescent="0.25">
      <c r="A193" s="24"/>
      <c r="B193" s="28" t="s">
        <v>433</v>
      </c>
      <c r="C193" s="562" t="s">
        <v>326</v>
      </c>
      <c r="D193" s="563" t="s">
        <v>351</v>
      </c>
      <c r="E193" s="563" t="s">
        <v>584</v>
      </c>
      <c r="F193" s="564" t="s">
        <v>685</v>
      </c>
    </row>
    <row r="194" spans="1:6" x14ac:dyDescent="0.2">
      <c r="A194" s="24"/>
      <c r="B194" s="29" t="s">
        <v>434</v>
      </c>
      <c r="C194" s="342">
        <f>SUM(C7:C114, C120:C122)</f>
        <v>607</v>
      </c>
      <c r="D194" s="342">
        <f>SUM(D7:D114,D120:D122)</f>
        <v>1652</v>
      </c>
      <c r="E194" s="342">
        <f>SUM(E7:E114)</f>
        <v>1</v>
      </c>
      <c r="F194" s="343">
        <f>SUM(C194:E194)</f>
        <v>2260</v>
      </c>
    </row>
    <row r="195" spans="1:6" x14ac:dyDescent="0.2">
      <c r="A195" s="24"/>
      <c r="B195" s="29" t="s">
        <v>435</v>
      </c>
      <c r="C195" s="338">
        <f>SUM(C115:C119)</f>
        <v>461</v>
      </c>
      <c r="D195" s="338">
        <f>SUM(D115:D119)</f>
        <v>2188</v>
      </c>
      <c r="E195" s="338">
        <f>SUM(E115:E119)</f>
        <v>0</v>
      </c>
      <c r="F195" s="340">
        <f>SUM(C195:E195)</f>
        <v>2649</v>
      </c>
    </row>
    <row r="196" spans="1:6" ht="13.5" thickBot="1" x14ac:dyDescent="0.25">
      <c r="A196" s="24"/>
      <c r="B196" s="29" t="s">
        <v>436</v>
      </c>
      <c r="C196" s="339">
        <f>SUM(C123:C190)</f>
        <v>166</v>
      </c>
      <c r="D196" s="339">
        <f>SUM(D123:D190)</f>
        <v>434</v>
      </c>
      <c r="E196" s="339">
        <f>SUM(E123:E190)</f>
        <v>12</v>
      </c>
      <c r="F196" s="341">
        <f>SUM(C196:E196)</f>
        <v>612</v>
      </c>
    </row>
    <row r="197" spans="1:6" ht="60" customHeight="1" x14ac:dyDescent="0.2"/>
    <row r="203" spans="1:6" x14ac:dyDescent="0.2">
      <c r="F203" s="161"/>
    </row>
    <row r="204" spans="1:6" x14ac:dyDescent="0.2">
      <c r="F204" s="161"/>
    </row>
  </sheetData>
  <mergeCells count="6">
    <mergeCell ref="A191:B191"/>
    <mergeCell ref="E1:F1"/>
    <mergeCell ref="A5:A6"/>
    <mergeCell ref="B5:B6"/>
    <mergeCell ref="A2:F2"/>
    <mergeCell ref="A3:F3"/>
  </mergeCells>
  <printOptions horizontalCentered="1"/>
  <pageMargins left="0.98425196850393704" right="0.39370078740157483" top="0.39370078740157483" bottom="0.39370078740157483" header="0" footer="0"/>
  <pageSetup paperSize="9" scale="86" fitToHeight="0" orientation="portrait" r:id="rId1"/>
  <headerFooter alignWithMargins="0"/>
  <rowBreaks count="1" manualBreakCount="1">
    <brk id="19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G12"/>
  <sheetViews>
    <sheetView view="pageBreakPreview" zoomScaleNormal="100" zoomScaleSheetLayoutView="100" workbookViewId="0">
      <selection activeCell="A26" sqref="A26:B26"/>
    </sheetView>
  </sheetViews>
  <sheetFormatPr defaultRowHeight="12.75" x14ac:dyDescent="0.2"/>
  <cols>
    <col min="1" max="1" width="5.85546875" style="6" customWidth="1"/>
    <col min="2" max="2" width="55.28515625" style="6" customWidth="1"/>
    <col min="3" max="7" width="17.85546875" style="565" customWidth="1"/>
    <col min="8" max="8" width="10.28515625" style="6" customWidth="1"/>
    <col min="9" max="256" width="9.140625" style="6"/>
    <col min="257" max="257" width="5.85546875" style="6" customWidth="1"/>
    <col min="258" max="258" width="54.140625" style="6" customWidth="1"/>
    <col min="259" max="262" width="23.28515625" style="6" customWidth="1"/>
    <col min="263" max="512" width="9.140625" style="6"/>
    <col min="513" max="513" width="5.85546875" style="6" customWidth="1"/>
    <col min="514" max="514" width="54.140625" style="6" customWidth="1"/>
    <col min="515" max="518" width="23.28515625" style="6" customWidth="1"/>
    <col min="519" max="768" width="9.140625" style="6"/>
    <col min="769" max="769" width="5.85546875" style="6" customWidth="1"/>
    <col min="770" max="770" width="54.140625" style="6" customWidth="1"/>
    <col min="771" max="774" width="23.28515625" style="6" customWidth="1"/>
    <col min="775" max="1024" width="9.140625" style="6"/>
    <col min="1025" max="1025" width="5.85546875" style="6" customWidth="1"/>
    <col min="1026" max="1026" width="54.140625" style="6" customWidth="1"/>
    <col min="1027" max="1030" width="23.28515625" style="6" customWidth="1"/>
    <col min="1031" max="1280" width="9.140625" style="6"/>
    <col min="1281" max="1281" width="5.85546875" style="6" customWidth="1"/>
    <col min="1282" max="1282" width="54.140625" style="6" customWidth="1"/>
    <col min="1283" max="1286" width="23.28515625" style="6" customWidth="1"/>
    <col min="1287" max="1536" width="9.140625" style="6"/>
    <col min="1537" max="1537" width="5.85546875" style="6" customWidth="1"/>
    <col min="1538" max="1538" width="54.140625" style="6" customWidth="1"/>
    <col min="1539" max="1542" width="23.28515625" style="6" customWidth="1"/>
    <col min="1543" max="1792" width="9.140625" style="6"/>
    <col min="1793" max="1793" width="5.85546875" style="6" customWidth="1"/>
    <col min="1794" max="1794" width="54.140625" style="6" customWidth="1"/>
    <col min="1795" max="1798" width="23.28515625" style="6" customWidth="1"/>
    <col min="1799" max="2048" width="9.140625" style="6"/>
    <col min="2049" max="2049" width="5.85546875" style="6" customWidth="1"/>
    <col min="2050" max="2050" width="54.140625" style="6" customWidth="1"/>
    <col min="2051" max="2054" width="23.28515625" style="6" customWidth="1"/>
    <col min="2055" max="2304" width="9.140625" style="6"/>
    <col min="2305" max="2305" width="5.85546875" style="6" customWidth="1"/>
    <col min="2306" max="2306" width="54.140625" style="6" customWidth="1"/>
    <col min="2307" max="2310" width="23.28515625" style="6" customWidth="1"/>
    <col min="2311" max="2560" width="9.140625" style="6"/>
    <col min="2561" max="2561" width="5.85546875" style="6" customWidth="1"/>
    <col min="2562" max="2562" width="54.140625" style="6" customWidth="1"/>
    <col min="2563" max="2566" width="23.28515625" style="6" customWidth="1"/>
    <col min="2567" max="2816" width="9.140625" style="6"/>
    <col min="2817" max="2817" width="5.85546875" style="6" customWidth="1"/>
    <col min="2818" max="2818" width="54.140625" style="6" customWidth="1"/>
    <col min="2819" max="2822" width="23.28515625" style="6" customWidth="1"/>
    <col min="2823" max="3072" width="9.140625" style="6"/>
    <col min="3073" max="3073" width="5.85546875" style="6" customWidth="1"/>
    <col min="3074" max="3074" width="54.140625" style="6" customWidth="1"/>
    <col min="3075" max="3078" width="23.28515625" style="6" customWidth="1"/>
    <col min="3079" max="3328" width="9.140625" style="6"/>
    <col min="3329" max="3329" width="5.85546875" style="6" customWidth="1"/>
    <col min="3330" max="3330" width="54.140625" style="6" customWidth="1"/>
    <col min="3331" max="3334" width="23.28515625" style="6" customWidth="1"/>
    <col min="3335" max="3584" width="9.140625" style="6"/>
    <col min="3585" max="3585" width="5.85546875" style="6" customWidth="1"/>
    <col min="3586" max="3586" width="54.140625" style="6" customWidth="1"/>
    <col min="3587" max="3590" width="23.28515625" style="6" customWidth="1"/>
    <col min="3591" max="3840" width="9.140625" style="6"/>
    <col min="3841" max="3841" width="5.85546875" style="6" customWidth="1"/>
    <col min="3842" max="3842" width="54.140625" style="6" customWidth="1"/>
    <col min="3843" max="3846" width="23.28515625" style="6" customWidth="1"/>
    <col min="3847" max="4096" width="9.140625" style="6"/>
    <col min="4097" max="4097" width="5.85546875" style="6" customWidth="1"/>
    <col min="4098" max="4098" width="54.140625" style="6" customWidth="1"/>
    <col min="4099" max="4102" width="23.28515625" style="6" customWidth="1"/>
    <col min="4103" max="4352" width="9.140625" style="6"/>
    <col min="4353" max="4353" width="5.85546875" style="6" customWidth="1"/>
    <col min="4354" max="4354" width="54.140625" style="6" customWidth="1"/>
    <col min="4355" max="4358" width="23.28515625" style="6" customWidth="1"/>
    <col min="4359" max="4608" width="9.140625" style="6"/>
    <col min="4609" max="4609" width="5.85546875" style="6" customWidth="1"/>
    <col min="4610" max="4610" width="54.140625" style="6" customWidth="1"/>
    <col min="4611" max="4614" width="23.28515625" style="6" customWidth="1"/>
    <col min="4615" max="4864" width="9.140625" style="6"/>
    <col min="4865" max="4865" width="5.85546875" style="6" customWidth="1"/>
    <col min="4866" max="4866" width="54.140625" style="6" customWidth="1"/>
    <col min="4867" max="4870" width="23.28515625" style="6" customWidth="1"/>
    <col min="4871" max="5120" width="9.140625" style="6"/>
    <col min="5121" max="5121" width="5.85546875" style="6" customWidth="1"/>
    <col min="5122" max="5122" width="54.140625" style="6" customWidth="1"/>
    <col min="5123" max="5126" width="23.28515625" style="6" customWidth="1"/>
    <col min="5127" max="5376" width="9.140625" style="6"/>
    <col min="5377" max="5377" width="5.85546875" style="6" customWidth="1"/>
    <col min="5378" max="5378" width="54.140625" style="6" customWidth="1"/>
    <col min="5379" max="5382" width="23.28515625" style="6" customWidth="1"/>
    <col min="5383" max="5632" width="9.140625" style="6"/>
    <col min="5633" max="5633" width="5.85546875" style="6" customWidth="1"/>
    <col min="5634" max="5634" width="54.140625" style="6" customWidth="1"/>
    <col min="5635" max="5638" width="23.28515625" style="6" customWidth="1"/>
    <col min="5639" max="5888" width="9.140625" style="6"/>
    <col min="5889" max="5889" width="5.85546875" style="6" customWidth="1"/>
    <col min="5890" max="5890" width="54.140625" style="6" customWidth="1"/>
    <col min="5891" max="5894" width="23.28515625" style="6" customWidth="1"/>
    <col min="5895" max="6144" width="9.140625" style="6"/>
    <col min="6145" max="6145" width="5.85546875" style="6" customWidth="1"/>
    <col min="6146" max="6146" width="54.140625" style="6" customWidth="1"/>
    <col min="6147" max="6150" width="23.28515625" style="6" customWidth="1"/>
    <col min="6151" max="6400" width="9.140625" style="6"/>
    <col min="6401" max="6401" width="5.85546875" style="6" customWidth="1"/>
    <col min="6402" max="6402" width="54.140625" style="6" customWidth="1"/>
    <col min="6403" max="6406" width="23.28515625" style="6" customWidth="1"/>
    <col min="6407" max="6656" width="9.140625" style="6"/>
    <col min="6657" max="6657" width="5.85546875" style="6" customWidth="1"/>
    <col min="6658" max="6658" width="54.140625" style="6" customWidth="1"/>
    <col min="6659" max="6662" width="23.28515625" style="6" customWidth="1"/>
    <col min="6663" max="6912" width="9.140625" style="6"/>
    <col min="6913" max="6913" width="5.85546875" style="6" customWidth="1"/>
    <col min="6914" max="6914" width="54.140625" style="6" customWidth="1"/>
    <col min="6915" max="6918" width="23.28515625" style="6" customWidth="1"/>
    <col min="6919" max="7168" width="9.140625" style="6"/>
    <col min="7169" max="7169" width="5.85546875" style="6" customWidth="1"/>
    <col min="7170" max="7170" width="54.140625" style="6" customWidth="1"/>
    <col min="7171" max="7174" width="23.28515625" style="6" customWidth="1"/>
    <col min="7175" max="7424" width="9.140625" style="6"/>
    <col min="7425" max="7425" width="5.85546875" style="6" customWidth="1"/>
    <col min="7426" max="7426" width="54.140625" style="6" customWidth="1"/>
    <col min="7427" max="7430" width="23.28515625" style="6" customWidth="1"/>
    <col min="7431" max="7680" width="9.140625" style="6"/>
    <col min="7681" max="7681" width="5.85546875" style="6" customWidth="1"/>
    <col min="7682" max="7682" width="54.140625" style="6" customWidth="1"/>
    <col min="7683" max="7686" width="23.28515625" style="6" customWidth="1"/>
    <col min="7687" max="7936" width="9.140625" style="6"/>
    <col min="7937" max="7937" width="5.85546875" style="6" customWidth="1"/>
    <col min="7938" max="7938" width="54.140625" style="6" customWidth="1"/>
    <col min="7939" max="7942" width="23.28515625" style="6" customWidth="1"/>
    <col min="7943" max="8192" width="9.140625" style="6"/>
    <col min="8193" max="8193" width="5.85546875" style="6" customWidth="1"/>
    <col min="8194" max="8194" width="54.140625" style="6" customWidth="1"/>
    <col min="8195" max="8198" width="23.28515625" style="6" customWidth="1"/>
    <col min="8199" max="8448" width="9.140625" style="6"/>
    <col min="8449" max="8449" width="5.85546875" style="6" customWidth="1"/>
    <col min="8450" max="8450" width="54.140625" style="6" customWidth="1"/>
    <col min="8451" max="8454" width="23.28515625" style="6" customWidth="1"/>
    <col min="8455" max="8704" width="9.140625" style="6"/>
    <col min="8705" max="8705" width="5.85546875" style="6" customWidth="1"/>
    <col min="8706" max="8706" width="54.140625" style="6" customWidth="1"/>
    <col min="8707" max="8710" width="23.28515625" style="6" customWidth="1"/>
    <col min="8711" max="8960" width="9.140625" style="6"/>
    <col min="8961" max="8961" width="5.85546875" style="6" customWidth="1"/>
    <col min="8962" max="8962" width="54.140625" style="6" customWidth="1"/>
    <col min="8963" max="8966" width="23.28515625" style="6" customWidth="1"/>
    <col min="8967" max="9216" width="9.140625" style="6"/>
    <col min="9217" max="9217" width="5.85546875" style="6" customWidth="1"/>
    <col min="9218" max="9218" width="54.140625" style="6" customWidth="1"/>
    <col min="9219" max="9222" width="23.28515625" style="6" customWidth="1"/>
    <col min="9223" max="9472" width="9.140625" style="6"/>
    <col min="9473" max="9473" width="5.85546875" style="6" customWidth="1"/>
    <col min="9474" max="9474" width="54.140625" style="6" customWidth="1"/>
    <col min="9475" max="9478" width="23.28515625" style="6" customWidth="1"/>
    <col min="9479" max="9728" width="9.140625" style="6"/>
    <col min="9729" max="9729" width="5.85546875" style="6" customWidth="1"/>
    <col min="9730" max="9730" width="54.140625" style="6" customWidth="1"/>
    <col min="9731" max="9734" width="23.28515625" style="6" customWidth="1"/>
    <col min="9735" max="9984" width="9.140625" style="6"/>
    <col min="9985" max="9985" width="5.85546875" style="6" customWidth="1"/>
    <col min="9986" max="9986" width="54.140625" style="6" customWidth="1"/>
    <col min="9987" max="9990" width="23.28515625" style="6" customWidth="1"/>
    <col min="9991" max="10240" width="9.140625" style="6"/>
    <col min="10241" max="10241" width="5.85546875" style="6" customWidth="1"/>
    <col min="10242" max="10242" width="54.140625" style="6" customWidth="1"/>
    <col min="10243" max="10246" width="23.28515625" style="6" customWidth="1"/>
    <col min="10247" max="10496" width="9.140625" style="6"/>
    <col min="10497" max="10497" width="5.85546875" style="6" customWidth="1"/>
    <col min="10498" max="10498" width="54.140625" style="6" customWidth="1"/>
    <col min="10499" max="10502" width="23.28515625" style="6" customWidth="1"/>
    <col min="10503" max="10752" width="9.140625" style="6"/>
    <col min="10753" max="10753" width="5.85546875" style="6" customWidth="1"/>
    <col min="10754" max="10754" width="54.140625" style="6" customWidth="1"/>
    <col min="10755" max="10758" width="23.28515625" style="6" customWidth="1"/>
    <col min="10759" max="11008" width="9.140625" style="6"/>
    <col min="11009" max="11009" width="5.85546875" style="6" customWidth="1"/>
    <col min="11010" max="11010" width="54.140625" style="6" customWidth="1"/>
    <col min="11011" max="11014" width="23.28515625" style="6" customWidth="1"/>
    <col min="11015" max="11264" width="9.140625" style="6"/>
    <col min="11265" max="11265" width="5.85546875" style="6" customWidth="1"/>
    <col min="11266" max="11266" width="54.140625" style="6" customWidth="1"/>
    <col min="11267" max="11270" width="23.28515625" style="6" customWidth="1"/>
    <col min="11271" max="11520" width="9.140625" style="6"/>
    <col min="11521" max="11521" width="5.85546875" style="6" customWidth="1"/>
    <col min="11522" max="11522" width="54.140625" style="6" customWidth="1"/>
    <col min="11523" max="11526" width="23.28515625" style="6" customWidth="1"/>
    <col min="11527" max="11776" width="9.140625" style="6"/>
    <col min="11777" max="11777" width="5.85546875" style="6" customWidth="1"/>
    <col min="11778" max="11778" width="54.140625" style="6" customWidth="1"/>
    <col min="11779" max="11782" width="23.28515625" style="6" customWidth="1"/>
    <col min="11783" max="12032" width="9.140625" style="6"/>
    <col min="12033" max="12033" width="5.85546875" style="6" customWidth="1"/>
    <col min="12034" max="12034" width="54.140625" style="6" customWidth="1"/>
    <col min="12035" max="12038" width="23.28515625" style="6" customWidth="1"/>
    <col min="12039" max="12288" width="9.140625" style="6"/>
    <col min="12289" max="12289" width="5.85546875" style="6" customWidth="1"/>
    <col min="12290" max="12290" width="54.140625" style="6" customWidth="1"/>
    <col min="12291" max="12294" width="23.28515625" style="6" customWidth="1"/>
    <col min="12295" max="12544" width="9.140625" style="6"/>
    <col min="12545" max="12545" width="5.85546875" style="6" customWidth="1"/>
    <col min="12546" max="12546" width="54.140625" style="6" customWidth="1"/>
    <col min="12547" max="12550" width="23.28515625" style="6" customWidth="1"/>
    <col min="12551" max="12800" width="9.140625" style="6"/>
    <col min="12801" max="12801" width="5.85546875" style="6" customWidth="1"/>
    <col min="12802" max="12802" width="54.140625" style="6" customWidth="1"/>
    <col min="12803" max="12806" width="23.28515625" style="6" customWidth="1"/>
    <col min="12807" max="13056" width="9.140625" style="6"/>
    <col min="13057" max="13057" width="5.85546875" style="6" customWidth="1"/>
    <col min="13058" max="13058" width="54.140625" style="6" customWidth="1"/>
    <col min="13059" max="13062" width="23.28515625" style="6" customWidth="1"/>
    <col min="13063" max="13312" width="9.140625" style="6"/>
    <col min="13313" max="13313" width="5.85546875" style="6" customWidth="1"/>
    <col min="13314" max="13314" width="54.140625" style="6" customWidth="1"/>
    <col min="13315" max="13318" width="23.28515625" style="6" customWidth="1"/>
    <col min="13319" max="13568" width="9.140625" style="6"/>
    <col min="13569" max="13569" width="5.85546875" style="6" customWidth="1"/>
    <col min="13570" max="13570" width="54.140625" style="6" customWidth="1"/>
    <col min="13571" max="13574" width="23.28515625" style="6" customWidth="1"/>
    <col min="13575" max="13824" width="9.140625" style="6"/>
    <col min="13825" max="13825" width="5.85546875" style="6" customWidth="1"/>
    <col min="13826" max="13826" width="54.140625" style="6" customWidth="1"/>
    <col min="13827" max="13830" width="23.28515625" style="6" customWidth="1"/>
    <col min="13831" max="14080" width="9.140625" style="6"/>
    <col min="14081" max="14081" width="5.85546875" style="6" customWidth="1"/>
    <col min="14082" max="14082" width="54.140625" style="6" customWidth="1"/>
    <col min="14083" max="14086" width="23.28515625" style="6" customWidth="1"/>
    <col min="14087" max="14336" width="9.140625" style="6"/>
    <col min="14337" max="14337" width="5.85546875" style="6" customWidth="1"/>
    <col min="14338" max="14338" width="54.140625" style="6" customWidth="1"/>
    <col min="14339" max="14342" width="23.28515625" style="6" customWidth="1"/>
    <col min="14343" max="14592" width="9.140625" style="6"/>
    <col min="14593" max="14593" width="5.85546875" style="6" customWidth="1"/>
    <col min="14594" max="14594" width="54.140625" style="6" customWidth="1"/>
    <col min="14595" max="14598" width="23.28515625" style="6" customWidth="1"/>
    <col min="14599" max="14848" width="9.140625" style="6"/>
    <col min="14849" max="14849" width="5.85546875" style="6" customWidth="1"/>
    <col min="14850" max="14850" width="54.140625" style="6" customWidth="1"/>
    <col min="14851" max="14854" width="23.28515625" style="6" customWidth="1"/>
    <col min="14855" max="15104" width="9.140625" style="6"/>
    <col min="15105" max="15105" width="5.85546875" style="6" customWidth="1"/>
    <col min="15106" max="15106" width="54.140625" style="6" customWidth="1"/>
    <col min="15107" max="15110" width="23.28515625" style="6" customWidth="1"/>
    <col min="15111" max="15360" width="9.140625" style="6"/>
    <col min="15361" max="15361" width="5.85546875" style="6" customWidth="1"/>
    <col min="15362" max="15362" width="54.140625" style="6" customWidth="1"/>
    <col min="15363" max="15366" width="23.28515625" style="6" customWidth="1"/>
    <col min="15367" max="15616" width="9.140625" style="6"/>
    <col min="15617" max="15617" width="5.85546875" style="6" customWidth="1"/>
    <col min="15618" max="15618" width="54.140625" style="6" customWidth="1"/>
    <col min="15619" max="15622" width="23.28515625" style="6" customWidth="1"/>
    <col min="15623" max="15872" width="9.140625" style="6"/>
    <col min="15873" max="15873" width="5.85546875" style="6" customWidth="1"/>
    <col min="15874" max="15874" width="54.140625" style="6" customWidth="1"/>
    <col min="15875" max="15878" width="23.28515625" style="6" customWidth="1"/>
    <col min="15879" max="16128" width="9.140625" style="6"/>
    <col min="16129" max="16129" width="5.85546875" style="6" customWidth="1"/>
    <col min="16130" max="16130" width="54.140625" style="6" customWidth="1"/>
    <col min="16131" max="16134" width="23.28515625" style="6" customWidth="1"/>
    <col min="16135" max="16384" width="9.140625" style="6"/>
  </cols>
  <sheetData>
    <row r="1" spans="1:7" ht="16.5" customHeight="1" x14ac:dyDescent="0.2">
      <c r="E1" s="799" t="s">
        <v>437</v>
      </c>
      <c r="F1" s="799"/>
    </row>
    <row r="2" spans="1:7" ht="12.75" customHeight="1" x14ac:dyDescent="0.2">
      <c r="B2" s="33"/>
      <c r="C2" s="33"/>
      <c r="D2" s="33"/>
      <c r="E2" s="33"/>
      <c r="F2" s="33"/>
    </row>
    <row r="3" spans="1:7" ht="15.75" customHeight="1" x14ac:dyDescent="0.2">
      <c r="A3" s="810" t="s">
        <v>687</v>
      </c>
      <c r="B3" s="810"/>
      <c r="C3" s="810"/>
      <c r="D3" s="810"/>
      <c r="E3" s="810"/>
      <c r="F3" s="810"/>
    </row>
    <row r="4" spans="1:7" ht="15.75" customHeight="1" x14ac:dyDescent="0.2">
      <c r="A4" s="810" t="s">
        <v>693</v>
      </c>
      <c r="B4" s="810"/>
      <c r="C4" s="810"/>
      <c r="D4" s="810"/>
      <c r="E4" s="810"/>
      <c r="F4" s="810"/>
    </row>
    <row r="5" spans="1:7" ht="13.5" thickBot="1" x14ac:dyDescent="0.25"/>
    <row r="6" spans="1:7" ht="35.25" customHeight="1" x14ac:dyDescent="0.2">
      <c r="A6" s="811" t="s">
        <v>323</v>
      </c>
      <c r="B6" s="813" t="s">
        <v>438</v>
      </c>
      <c r="C6" s="344" t="s">
        <v>326</v>
      </c>
      <c r="D6" s="344" t="s">
        <v>351</v>
      </c>
      <c r="E6" s="344" t="s">
        <v>584</v>
      </c>
      <c r="F6" s="735" t="s">
        <v>688</v>
      </c>
      <c r="G6" s="736" t="s">
        <v>643</v>
      </c>
    </row>
    <row r="7" spans="1:7" ht="17.25" customHeight="1" thickBot="1" x14ac:dyDescent="0.25">
      <c r="A7" s="812"/>
      <c r="B7" s="814"/>
      <c r="C7" s="615" t="s">
        <v>440</v>
      </c>
      <c r="D7" s="615" t="s">
        <v>440</v>
      </c>
      <c r="E7" s="615" t="s">
        <v>440</v>
      </c>
      <c r="F7" s="615" t="s">
        <v>440</v>
      </c>
      <c r="G7" s="351" t="s">
        <v>440</v>
      </c>
    </row>
    <row r="8" spans="1:7" ht="26.25" customHeight="1" x14ac:dyDescent="0.2">
      <c r="A8" s="345">
        <v>1</v>
      </c>
      <c r="B8" s="34" t="s">
        <v>441</v>
      </c>
      <c r="C8" s="35">
        <v>1234</v>
      </c>
      <c r="D8" s="35">
        <v>4274</v>
      </c>
      <c r="E8" s="36">
        <v>13</v>
      </c>
      <c r="F8" s="410">
        <v>5521</v>
      </c>
      <c r="G8" s="410">
        <v>4400</v>
      </c>
    </row>
    <row r="9" spans="1:7" ht="26.25" customHeight="1" x14ac:dyDescent="0.2">
      <c r="A9" s="346">
        <v>2</v>
      </c>
      <c r="B9" s="37" t="s">
        <v>741</v>
      </c>
      <c r="C9" s="423">
        <v>50</v>
      </c>
      <c r="D9" s="423">
        <v>51</v>
      </c>
      <c r="E9" s="38">
        <v>3</v>
      </c>
      <c r="F9" s="411">
        <v>104</v>
      </c>
      <c r="G9" s="411">
        <v>45</v>
      </c>
    </row>
    <row r="10" spans="1:7" ht="26.25" customHeight="1" x14ac:dyDescent="0.2">
      <c r="A10" s="347">
        <v>3</v>
      </c>
      <c r="B10" s="39" t="s">
        <v>442</v>
      </c>
      <c r="C10" s="424">
        <v>10</v>
      </c>
      <c r="D10" s="424">
        <v>20</v>
      </c>
      <c r="E10" s="40">
        <v>0</v>
      </c>
      <c r="F10" s="412">
        <v>30</v>
      </c>
      <c r="G10" s="412">
        <v>11</v>
      </c>
    </row>
    <row r="11" spans="1:7" ht="26.25" customHeight="1" x14ac:dyDescent="0.2">
      <c r="A11" s="346">
        <v>4</v>
      </c>
      <c r="B11" s="37" t="s">
        <v>443</v>
      </c>
      <c r="C11" s="423">
        <v>12</v>
      </c>
      <c r="D11" s="423">
        <v>61</v>
      </c>
      <c r="E11" s="38">
        <v>0</v>
      </c>
      <c r="F11" s="411">
        <v>73</v>
      </c>
      <c r="G11" s="411">
        <v>61</v>
      </c>
    </row>
    <row r="12" spans="1:7" ht="26.25" customHeight="1" thickBot="1" x14ac:dyDescent="0.25">
      <c r="A12" s="348">
        <v>5</v>
      </c>
      <c r="B12" s="349" t="s">
        <v>444</v>
      </c>
      <c r="C12" s="425">
        <v>7</v>
      </c>
      <c r="D12" s="425">
        <v>0</v>
      </c>
      <c r="E12" s="350">
        <v>1</v>
      </c>
      <c r="F12" s="413">
        <v>8</v>
      </c>
      <c r="G12" s="413">
        <v>16</v>
      </c>
    </row>
  </sheetData>
  <mergeCells count="5">
    <mergeCell ref="E1:F1"/>
    <mergeCell ref="A3:F3"/>
    <mergeCell ref="A4:F4"/>
    <mergeCell ref="A6:A7"/>
    <mergeCell ref="B6:B7"/>
  </mergeCells>
  <printOptions horizontalCentered="1"/>
  <pageMargins left="0.39370078740157483" right="0.39370078740157483" top="0.98425196850393704" bottom="0.39370078740157483" header="0" footer="0"/>
  <pageSetup paperSize="9" scale="9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K24"/>
  <sheetViews>
    <sheetView view="pageBreakPreview" zoomScale="90" zoomScaleNormal="70" zoomScaleSheetLayoutView="90" workbookViewId="0">
      <selection activeCell="A26" sqref="A26:B26"/>
    </sheetView>
  </sheetViews>
  <sheetFormatPr defaultRowHeight="12.75" x14ac:dyDescent="0.2"/>
  <cols>
    <col min="1" max="1" width="9.140625" style="41"/>
    <col min="2" max="2" width="55.28515625" style="42" customWidth="1"/>
    <col min="3" max="5" width="20.7109375" style="42" customWidth="1"/>
    <col min="6" max="7" width="20.7109375" style="41" customWidth="1"/>
    <col min="8" max="8" width="10.28515625" style="41" customWidth="1"/>
    <col min="9" max="257" width="9.140625" style="41"/>
    <col min="258" max="258" width="42.5703125" style="41" customWidth="1"/>
    <col min="259" max="262" width="24.28515625" style="41" customWidth="1"/>
    <col min="263" max="513" width="9.140625" style="41"/>
    <col min="514" max="514" width="42.5703125" style="41" customWidth="1"/>
    <col min="515" max="518" width="24.28515625" style="41" customWidth="1"/>
    <col min="519" max="769" width="9.140625" style="41"/>
    <col min="770" max="770" width="42.5703125" style="41" customWidth="1"/>
    <col min="771" max="774" width="24.28515625" style="41" customWidth="1"/>
    <col min="775" max="1025" width="9.140625" style="41"/>
    <col min="1026" max="1026" width="42.5703125" style="41" customWidth="1"/>
    <col min="1027" max="1030" width="24.28515625" style="41" customWidth="1"/>
    <col min="1031" max="1281" width="9.140625" style="41"/>
    <col min="1282" max="1282" width="42.5703125" style="41" customWidth="1"/>
    <col min="1283" max="1286" width="24.28515625" style="41" customWidth="1"/>
    <col min="1287" max="1537" width="9.140625" style="41"/>
    <col min="1538" max="1538" width="42.5703125" style="41" customWidth="1"/>
    <col min="1539" max="1542" width="24.28515625" style="41" customWidth="1"/>
    <col min="1543" max="1793" width="9.140625" style="41"/>
    <col min="1794" max="1794" width="42.5703125" style="41" customWidth="1"/>
    <col min="1795" max="1798" width="24.28515625" style="41" customWidth="1"/>
    <col min="1799" max="2049" width="9.140625" style="41"/>
    <col min="2050" max="2050" width="42.5703125" style="41" customWidth="1"/>
    <col min="2051" max="2054" width="24.28515625" style="41" customWidth="1"/>
    <col min="2055" max="2305" width="9.140625" style="41"/>
    <col min="2306" max="2306" width="42.5703125" style="41" customWidth="1"/>
    <col min="2307" max="2310" width="24.28515625" style="41" customWidth="1"/>
    <col min="2311" max="2561" width="9.140625" style="41"/>
    <col min="2562" max="2562" width="42.5703125" style="41" customWidth="1"/>
    <col min="2563" max="2566" width="24.28515625" style="41" customWidth="1"/>
    <col min="2567" max="2817" width="9.140625" style="41"/>
    <col min="2818" max="2818" width="42.5703125" style="41" customWidth="1"/>
    <col min="2819" max="2822" width="24.28515625" style="41" customWidth="1"/>
    <col min="2823" max="3073" width="9.140625" style="41"/>
    <col min="3074" max="3074" width="42.5703125" style="41" customWidth="1"/>
    <col min="3075" max="3078" width="24.28515625" style="41" customWidth="1"/>
    <col min="3079" max="3329" width="9.140625" style="41"/>
    <col min="3330" max="3330" width="42.5703125" style="41" customWidth="1"/>
    <col min="3331" max="3334" width="24.28515625" style="41" customWidth="1"/>
    <col min="3335" max="3585" width="9.140625" style="41"/>
    <col min="3586" max="3586" width="42.5703125" style="41" customWidth="1"/>
    <col min="3587" max="3590" width="24.28515625" style="41" customWidth="1"/>
    <col min="3591" max="3841" width="9.140625" style="41"/>
    <col min="3842" max="3842" width="42.5703125" style="41" customWidth="1"/>
    <col min="3843" max="3846" width="24.28515625" style="41" customWidth="1"/>
    <col min="3847" max="4097" width="9.140625" style="41"/>
    <col min="4098" max="4098" width="42.5703125" style="41" customWidth="1"/>
    <col min="4099" max="4102" width="24.28515625" style="41" customWidth="1"/>
    <col min="4103" max="4353" width="9.140625" style="41"/>
    <col min="4354" max="4354" width="42.5703125" style="41" customWidth="1"/>
    <col min="4355" max="4358" width="24.28515625" style="41" customWidth="1"/>
    <col min="4359" max="4609" width="9.140625" style="41"/>
    <col min="4610" max="4610" width="42.5703125" style="41" customWidth="1"/>
    <col min="4611" max="4614" width="24.28515625" style="41" customWidth="1"/>
    <col min="4615" max="4865" width="9.140625" style="41"/>
    <col min="4866" max="4866" width="42.5703125" style="41" customWidth="1"/>
    <col min="4867" max="4870" width="24.28515625" style="41" customWidth="1"/>
    <col min="4871" max="5121" width="9.140625" style="41"/>
    <col min="5122" max="5122" width="42.5703125" style="41" customWidth="1"/>
    <col min="5123" max="5126" width="24.28515625" style="41" customWidth="1"/>
    <col min="5127" max="5377" width="9.140625" style="41"/>
    <col min="5378" max="5378" width="42.5703125" style="41" customWidth="1"/>
    <col min="5379" max="5382" width="24.28515625" style="41" customWidth="1"/>
    <col min="5383" max="5633" width="9.140625" style="41"/>
    <col min="5634" max="5634" width="42.5703125" style="41" customWidth="1"/>
    <col min="5635" max="5638" width="24.28515625" style="41" customWidth="1"/>
    <col min="5639" max="5889" width="9.140625" style="41"/>
    <col min="5890" max="5890" width="42.5703125" style="41" customWidth="1"/>
    <col min="5891" max="5894" width="24.28515625" style="41" customWidth="1"/>
    <col min="5895" max="6145" width="9.140625" style="41"/>
    <col min="6146" max="6146" width="42.5703125" style="41" customWidth="1"/>
    <col min="6147" max="6150" width="24.28515625" style="41" customWidth="1"/>
    <col min="6151" max="6401" width="9.140625" style="41"/>
    <col min="6402" max="6402" width="42.5703125" style="41" customWidth="1"/>
    <col min="6403" max="6406" width="24.28515625" style="41" customWidth="1"/>
    <col min="6407" max="6657" width="9.140625" style="41"/>
    <col min="6658" max="6658" width="42.5703125" style="41" customWidth="1"/>
    <col min="6659" max="6662" width="24.28515625" style="41" customWidth="1"/>
    <col min="6663" max="6913" width="9.140625" style="41"/>
    <col min="6914" max="6914" width="42.5703125" style="41" customWidth="1"/>
    <col min="6915" max="6918" width="24.28515625" style="41" customWidth="1"/>
    <col min="6919" max="7169" width="9.140625" style="41"/>
    <col min="7170" max="7170" width="42.5703125" style="41" customWidth="1"/>
    <col min="7171" max="7174" width="24.28515625" style="41" customWidth="1"/>
    <col min="7175" max="7425" width="9.140625" style="41"/>
    <col min="7426" max="7426" width="42.5703125" style="41" customWidth="1"/>
    <col min="7427" max="7430" width="24.28515625" style="41" customWidth="1"/>
    <col min="7431" max="7681" width="9.140625" style="41"/>
    <col min="7682" max="7682" width="42.5703125" style="41" customWidth="1"/>
    <col min="7683" max="7686" width="24.28515625" style="41" customWidth="1"/>
    <col min="7687" max="7937" width="9.140625" style="41"/>
    <col min="7938" max="7938" width="42.5703125" style="41" customWidth="1"/>
    <col min="7939" max="7942" width="24.28515625" style="41" customWidth="1"/>
    <col min="7943" max="8193" width="9.140625" style="41"/>
    <col min="8194" max="8194" width="42.5703125" style="41" customWidth="1"/>
    <col min="8195" max="8198" width="24.28515625" style="41" customWidth="1"/>
    <col min="8199" max="8449" width="9.140625" style="41"/>
    <col min="8450" max="8450" width="42.5703125" style="41" customWidth="1"/>
    <col min="8451" max="8454" width="24.28515625" style="41" customWidth="1"/>
    <col min="8455" max="8705" width="9.140625" style="41"/>
    <col min="8706" max="8706" width="42.5703125" style="41" customWidth="1"/>
    <col min="8707" max="8710" width="24.28515625" style="41" customWidth="1"/>
    <col min="8711" max="8961" width="9.140625" style="41"/>
    <col min="8962" max="8962" width="42.5703125" style="41" customWidth="1"/>
    <col min="8963" max="8966" width="24.28515625" style="41" customWidth="1"/>
    <col min="8967" max="9217" width="9.140625" style="41"/>
    <col min="9218" max="9218" width="42.5703125" style="41" customWidth="1"/>
    <col min="9219" max="9222" width="24.28515625" style="41" customWidth="1"/>
    <col min="9223" max="9473" width="9.140625" style="41"/>
    <col min="9474" max="9474" width="42.5703125" style="41" customWidth="1"/>
    <col min="9475" max="9478" width="24.28515625" style="41" customWidth="1"/>
    <col min="9479" max="9729" width="9.140625" style="41"/>
    <col min="9730" max="9730" width="42.5703125" style="41" customWidth="1"/>
    <col min="9731" max="9734" width="24.28515625" style="41" customWidth="1"/>
    <col min="9735" max="9985" width="9.140625" style="41"/>
    <col min="9986" max="9986" width="42.5703125" style="41" customWidth="1"/>
    <col min="9987" max="9990" width="24.28515625" style="41" customWidth="1"/>
    <col min="9991" max="10241" width="9.140625" style="41"/>
    <col min="10242" max="10242" width="42.5703125" style="41" customWidth="1"/>
    <col min="10243" max="10246" width="24.28515625" style="41" customWidth="1"/>
    <col min="10247" max="10497" width="9.140625" style="41"/>
    <col min="10498" max="10498" width="42.5703125" style="41" customWidth="1"/>
    <col min="10499" max="10502" width="24.28515625" style="41" customWidth="1"/>
    <col min="10503" max="10753" width="9.140625" style="41"/>
    <col min="10754" max="10754" width="42.5703125" style="41" customWidth="1"/>
    <col min="10755" max="10758" width="24.28515625" style="41" customWidth="1"/>
    <col min="10759" max="11009" width="9.140625" style="41"/>
    <col min="11010" max="11010" width="42.5703125" style="41" customWidth="1"/>
    <col min="11011" max="11014" width="24.28515625" style="41" customWidth="1"/>
    <col min="11015" max="11265" width="9.140625" style="41"/>
    <col min="11266" max="11266" width="42.5703125" style="41" customWidth="1"/>
    <col min="11267" max="11270" width="24.28515625" style="41" customWidth="1"/>
    <col min="11271" max="11521" width="9.140625" style="41"/>
    <col min="11522" max="11522" width="42.5703125" style="41" customWidth="1"/>
    <col min="11523" max="11526" width="24.28515625" style="41" customWidth="1"/>
    <col min="11527" max="11777" width="9.140625" style="41"/>
    <col min="11778" max="11778" width="42.5703125" style="41" customWidth="1"/>
    <col min="11779" max="11782" width="24.28515625" style="41" customWidth="1"/>
    <col min="11783" max="12033" width="9.140625" style="41"/>
    <col min="12034" max="12034" width="42.5703125" style="41" customWidth="1"/>
    <col min="12035" max="12038" width="24.28515625" style="41" customWidth="1"/>
    <col min="12039" max="12289" width="9.140625" style="41"/>
    <col min="12290" max="12290" width="42.5703125" style="41" customWidth="1"/>
    <col min="12291" max="12294" width="24.28515625" style="41" customWidth="1"/>
    <col min="12295" max="12545" width="9.140625" style="41"/>
    <col min="12546" max="12546" width="42.5703125" style="41" customWidth="1"/>
    <col min="12547" max="12550" width="24.28515625" style="41" customWidth="1"/>
    <col min="12551" max="12801" width="9.140625" style="41"/>
    <col min="12802" max="12802" width="42.5703125" style="41" customWidth="1"/>
    <col min="12803" max="12806" width="24.28515625" style="41" customWidth="1"/>
    <col min="12807" max="13057" width="9.140625" style="41"/>
    <col min="13058" max="13058" width="42.5703125" style="41" customWidth="1"/>
    <col min="13059" max="13062" width="24.28515625" style="41" customWidth="1"/>
    <col min="13063" max="13313" width="9.140625" style="41"/>
    <col min="13314" max="13314" width="42.5703125" style="41" customWidth="1"/>
    <col min="13315" max="13318" width="24.28515625" style="41" customWidth="1"/>
    <col min="13319" max="13569" width="9.140625" style="41"/>
    <col min="13570" max="13570" width="42.5703125" style="41" customWidth="1"/>
    <col min="13571" max="13574" width="24.28515625" style="41" customWidth="1"/>
    <col min="13575" max="13825" width="9.140625" style="41"/>
    <col min="13826" max="13826" width="42.5703125" style="41" customWidth="1"/>
    <col min="13827" max="13830" width="24.28515625" style="41" customWidth="1"/>
    <col min="13831" max="14081" width="9.140625" style="41"/>
    <col min="14082" max="14082" width="42.5703125" style="41" customWidth="1"/>
    <col min="14083" max="14086" width="24.28515625" style="41" customWidth="1"/>
    <col min="14087" max="14337" width="9.140625" style="41"/>
    <col min="14338" max="14338" width="42.5703125" style="41" customWidth="1"/>
    <col min="14339" max="14342" width="24.28515625" style="41" customWidth="1"/>
    <col min="14343" max="14593" width="9.140625" style="41"/>
    <col min="14594" max="14594" width="42.5703125" style="41" customWidth="1"/>
    <col min="14595" max="14598" width="24.28515625" style="41" customWidth="1"/>
    <col min="14599" max="14849" width="9.140625" style="41"/>
    <col min="14850" max="14850" width="42.5703125" style="41" customWidth="1"/>
    <col min="14851" max="14854" width="24.28515625" style="41" customWidth="1"/>
    <col min="14855" max="15105" width="9.140625" style="41"/>
    <col min="15106" max="15106" width="42.5703125" style="41" customWidth="1"/>
    <col min="15107" max="15110" width="24.28515625" style="41" customWidth="1"/>
    <col min="15111" max="15361" width="9.140625" style="41"/>
    <col min="15362" max="15362" width="42.5703125" style="41" customWidth="1"/>
    <col min="15363" max="15366" width="24.28515625" style="41" customWidth="1"/>
    <col min="15367" max="15617" width="9.140625" style="41"/>
    <col min="15618" max="15618" width="42.5703125" style="41" customWidth="1"/>
    <col min="15619" max="15622" width="24.28515625" style="41" customWidth="1"/>
    <col min="15623" max="15873" width="9.140625" style="41"/>
    <col min="15874" max="15874" width="42.5703125" style="41" customWidth="1"/>
    <col min="15875" max="15878" width="24.28515625" style="41" customWidth="1"/>
    <col min="15879" max="16129" width="9.140625" style="41"/>
    <col min="16130" max="16130" width="42.5703125" style="41" customWidth="1"/>
    <col min="16131" max="16134" width="24.28515625" style="41" customWidth="1"/>
    <col min="16135" max="16384" width="9.140625" style="41"/>
  </cols>
  <sheetData>
    <row r="1" spans="1:11" x14ac:dyDescent="0.2">
      <c r="E1" s="815" t="s">
        <v>322</v>
      </c>
      <c r="F1" s="815"/>
      <c r="G1" s="815"/>
    </row>
    <row r="3" spans="1:11" s="43" customFormat="1" ht="15.75" customHeight="1" x14ac:dyDescent="0.2">
      <c r="A3" s="816" t="s">
        <v>694</v>
      </c>
      <c r="B3" s="816"/>
      <c r="C3" s="816"/>
      <c r="D3" s="816"/>
      <c r="E3" s="816"/>
      <c r="F3" s="816"/>
      <c r="G3" s="816"/>
    </row>
    <row r="4" spans="1:11" ht="13.5" thickBot="1" x14ac:dyDescent="0.25">
      <c r="B4" s="44"/>
      <c r="C4" s="44"/>
      <c r="D4" s="44"/>
      <c r="E4" s="44"/>
      <c r="F4" s="44"/>
    </row>
    <row r="5" spans="1:11" ht="30" customHeight="1" thickBot="1" x14ac:dyDescent="0.25">
      <c r="A5" s="352" t="s">
        <v>323</v>
      </c>
      <c r="B5" s="750" t="s">
        <v>324</v>
      </c>
      <c r="C5" s="751" t="s">
        <v>325</v>
      </c>
      <c r="D5" s="752" t="s">
        <v>689</v>
      </c>
      <c r="E5" s="752" t="s">
        <v>326</v>
      </c>
      <c r="F5" s="750" t="s">
        <v>584</v>
      </c>
      <c r="G5" s="753" t="s">
        <v>327</v>
      </c>
    </row>
    <row r="6" spans="1:11" ht="21.75" customHeight="1" x14ac:dyDescent="0.2">
      <c r="A6" s="746">
        <v>1</v>
      </c>
      <c r="B6" s="747" t="s">
        <v>328</v>
      </c>
      <c r="C6" s="748">
        <v>19</v>
      </c>
      <c r="D6" s="748">
        <v>3</v>
      </c>
      <c r="E6" s="748">
        <v>22</v>
      </c>
      <c r="F6" s="748">
        <v>0</v>
      </c>
      <c r="G6" s="749">
        <v>44</v>
      </c>
      <c r="H6" s="2"/>
      <c r="I6" s="2"/>
      <c r="J6" s="2"/>
      <c r="K6" s="45"/>
    </row>
    <row r="7" spans="1:11" ht="21.75" customHeight="1" x14ac:dyDescent="0.2">
      <c r="A7" s="742">
        <v>2</v>
      </c>
      <c r="B7" s="566" t="s">
        <v>329</v>
      </c>
      <c r="C7" s="567">
        <v>183</v>
      </c>
      <c r="D7" s="567">
        <v>11</v>
      </c>
      <c r="E7" s="567">
        <v>60</v>
      </c>
      <c r="F7" s="567">
        <v>3</v>
      </c>
      <c r="G7" s="743">
        <v>257</v>
      </c>
      <c r="H7" s="2"/>
      <c r="I7" s="2"/>
      <c r="J7" s="2"/>
      <c r="K7" s="45"/>
    </row>
    <row r="8" spans="1:11" ht="21.75" customHeight="1" x14ac:dyDescent="0.2">
      <c r="A8" s="744">
        <v>3</v>
      </c>
      <c r="B8" s="568" t="s">
        <v>330</v>
      </c>
      <c r="C8" s="569">
        <v>119</v>
      </c>
      <c r="D8" s="569">
        <v>0</v>
      </c>
      <c r="E8" s="569">
        <v>25</v>
      </c>
      <c r="F8" s="569">
        <v>2</v>
      </c>
      <c r="G8" s="745">
        <v>146</v>
      </c>
      <c r="H8" s="2"/>
      <c r="I8" s="2"/>
      <c r="J8" s="2"/>
      <c r="K8" s="45"/>
    </row>
    <row r="9" spans="1:11" ht="21.75" customHeight="1" x14ac:dyDescent="0.2">
      <c r="A9" s="742">
        <v>4</v>
      </c>
      <c r="B9" s="566" t="s">
        <v>741</v>
      </c>
      <c r="C9" s="567">
        <v>11</v>
      </c>
      <c r="D9" s="567">
        <v>0</v>
      </c>
      <c r="E9" s="567">
        <v>6</v>
      </c>
      <c r="F9" s="567">
        <v>0</v>
      </c>
      <c r="G9" s="743">
        <v>17</v>
      </c>
      <c r="H9" s="2"/>
      <c r="I9" s="2"/>
      <c r="J9" s="2"/>
      <c r="K9" s="45"/>
    </row>
    <row r="10" spans="1:11" ht="21.75" customHeight="1" x14ac:dyDescent="0.2">
      <c r="A10" s="744">
        <v>5</v>
      </c>
      <c r="B10" s="568" t="s">
        <v>331</v>
      </c>
      <c r="C10" s="569">
        <v>127</v>
      </c>
      <c r="D10" s="569">
        <v>2</v>
      </c>
      <c r="E10" s="569">
        <v>36</v>
      </c>
      <c r="F10" s="569">
        <v>0</v>
      </c>
      <c r="G10" s="745">
        <v>165</v>
      </c>
      <c r="H10" s="2"/>
      <c r="I10" s="2"/>
      <c r="J10" s="2"/>
      <c r="K10" s="45"/>
    </row>
    <row r="11" spans="1:11" ht="21.75" customHeight="1" thickBot="1" x14ac:dyDescent="0.25">
      <c r="A11" s="754">
        <v>6</v>
      </c>
      <c r="B11" s="755" t="s">
        <v>332</v>
      </c>
      <c r="C11" s="756">
        <v>79</v>
      </c>
      <c r="D11" s="756">
        <v>4</v>
      </c>
      <c r="E11" s="756">
        <v>59</v>
      </c>
      <c r="F11" s="756">
        <v>0</v>
      </c>
      <c r="G11" s="757">
        <v>142</v>
      </c>
      <c r="H11" s="2"/>
      <c r="I11" s="2"/>
      <c r="J11" s="2"/>
      <c r="K11" s="45"/>
    </row>
    <row r="12" spans="1:11" ht="22.5" customHeight="1" thickBot="1" x14ac:dyDescent="0.25">
      <c r="A12" s="352" t="s">
        <v>306</v>
      </c>
      <c r="B12" s="750"/>
      <c r="C12" s="751">
        <v>538</v>
      </c>
      <c r="D12" s="752">
        <v>20</v>
      </c>
      <c r="E12" s="752">
        <v>208</v>
      </c>
      <c r="F12" s="750">
        <v>5</v>
      </c>
      <c r="G12" s="753">
        <v>771</v>
      </c>
      <c r="I12" s="44"/>
      <c r="J12" s="44"/>
      <c r="K12" s="44"/>
    </row>
    <row r="13" spans="1:11" ht="13.5" thickBot="1" x14ac:dyDescent="0.25">
      <c r="A13" s="737"/>
      <c r="B13" s="738"/>
      <c r="C13" s="739"/>
      <c r="D13" s="740"/>
      <c r="E13" s="740"/>
      <c r="F13" s="738"/>
      <c r="G13" s="741"/>
    </row>
    <row r="14" spans="1:11" x14ac:dyDescent="0.2">
      <c r="A14" s="46"/>
    </row>
    <row r="15" spans="1:11" x14ac:dyDescent="0.2">
      <c r="A15" s="46"/>
    </row>
    <row r="16" spans="1:11" x14ac:dyDescent="0.2">
      <c r="A16" s="46"/>
    </row>
    <row r="17" spans="1:1" x14ac:dyDescent="0.2">
      <c r="A17" s="46"/>
    </row>
    <row r="18" spans="1:1" x14ac:dyDescent="0.2">
      <c r="A18" s="46"/>
    </row>
    <row r="19" spans="1:1" x14ac:dyDescent="0.2">
      <c r="A19" s="46"/>
    </row>
    <row r="20" spans="1:1" x14ac:dyDescent="0.2">
      <c r="A20" s="46"/>
    </row>
    <row r="21" spans="1:1" x14ac:dyDescent="0.2">
      <c r="A21" s="46"/>
    </row>
    <row r="22" spans="1:1" x14ac:dyDescent="0.2">
      <c r="A22" s="46"/>
    </row>
    <row r="23" spans="1:1" x14ac:dyDescent="0.2">
      <c r="A23" s="46"/>
    </row>
    <row r="24" spans="1:1" x14ac:dyDescent="0.2">
      <c r="A24" s="46"/>
    </row>
  </sheetData>
  <mergeCells count="2">
    <mergeCell ref="E1:G1"/>
    <mergeCell ref="A3:G3"/>
  </mergeCells>
  <printOptions horizontalCentered="1"/>
  <pageMargins left="0.39370078740157483" right="0.39370078740157483" top="0.98425196850393704" bottom="0.39370078740157483" header="0" footer="0"/>
  <pageSetup paperSize="9" scale="8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M141"/>
  <sheetViews>
    <sheetView view="pageBreakPreview" zoomScale="90" zoomScaleNormal="100" zoomScaleSheetLayoutView="90" workbookViewId="0">
      <pane ySplit="7" topLeftCell="A106" activePane="bottomLeft" state="frozen"/>
      <selection activeCell="A26" sqref="A26:B26"/>
      <selection pane="bottomLeft" activeCell="A26" sqref="A26:B26"/>
    </sheetView>
  </sheetViews>
  <sheetFormatPr defaultColWidth="4.7109375" defaultRowHeight="12.75" x14ac:dyDescent="0.2"/>
  <cols>
    <col min="1" max="1" width="5.28515625" style="3" customWidth="1"/>
    <col min="2" max="2" width="55.28515625" style="47" customWidth="1"/>
    <col min="3" max="3" width="6.140625" style="3" customWidth="1"/>
    <col min="4" max="4" width="16.5703125" style="5" customWidth="1"/>
    <col min="5" max="5" width="6.140625" style="48" customWidth="1"/>
    <col min="6" max="6" width="14.140625" style="5" customWidth="1"/>
    <col min="7" max="7" width="6.140625" style="48" customWidth="1"/>
    <col min="8" max="8" width="13.7109375" style="5" customWidth="1"/>
    <col min="9" max="9" width="7.7109375" style="48" customWidth="1"/>
    <col min="10" max="10" width="7.7109375" style="3" customWidth="1"/>
    <col min="11" max="11" width="15.85546875" style="49" customWidth="1"/>
    <col min="12" max="13" width="11.42578125" style="5" customWidth="1"/>
    <col min="14" max="255" width="9.140625" style="7" customWidth="1"/>
    <col min="256" max="256" width="4.7109375" style="7"/>
    <col min="257" max="257" width="5.28515625" style="7" customWidth="1"/>
    <col min="258" max="258" width="31.28515625" style="7" customWidth="1"/>
    <col min="259" max="259" width="6.140625" style="7" customWidth="1"/>
    <col min="260" max="260" width="14.85546875" style="7" customWidth="1"/>
    <col min="261" max="261" width="6.140625" style="7" customWidth="1"/>
    <col min="262" max="262" width="14.140625" style="7" customWidth="1"/>
    <col min="263" max="263" width="6.140625" style="7" customWidth="1"/>
    <col min="264" max="264" width="15" style="7" customWidth="1"/>
    <col min="265" max="266" width="7.7109375" style="7" customWidth="1"/>
    <col min="267" max="267" width="14.85546875" style="7" customWidth="1"/>
    <col min="268" max="269" width="11.42578125" style="7" customWidth="1"/>
    <col min="270" max="511" width="9.140625" style="7" customWidth="1"/>
    <col min="512" max="512" width="4.7109375" style="7"/>
    <col min="513" max="513" width="5.28515625" style="7" customWidth="1"/>
    <col min="514" max="514" width="31.28515625" style="7" customWidth="1"/>
    <col min="515" max="515" width="6.140625" style="7" customWidth="1"/>
    <col min="516" max="516" width="14.85546875" style="7" customWidth="1"/>
    <col min="517" max="517" width="6.140625" style="7" customWidth="1"/>
    <col min="518" max="518" width="14.140625" style="7" customWidth="1"/>
    <col min="519" max="519" width="6.140625" style="7" customWidth="1"/>
    <col min="520" max="520" width="15" style="7" customWidth="1"/>
    <col min="521" max="522" width="7.7109375" style="7" customWidth="1"/>
    <col min="523" max="523" width="14.85546875" style="7" customWidth="1"/>
    <col min="524" max="525" width="11.42578125" style="7" customWidth="1"/>
    <col min="526" max="767" width="9.140625" style="7" customWidth="1"/>
    <col min="768" max="768" width="4.7109375" style="7"/>
    <col min="769" max="769" width="5.28515625" style="7" customWidth="1"/>
    <col min="770" max="770" width="31.28515625" style="7" customWidth="1"/>
    <col min="771" max="771" width="6.140625" style="7" customWidth="1"/>
    <col min="772" max="772" width="14.85546875" style="7" customWidth="1"/>
    <col min="773" max="773" width="6.140625" style="7" customWidth="1"/>
    <col min="774" max="774" width="14.140625" style="7" customWidth="1"/>
    <col min="775" max="775" width="6.140625" style="7" customWidth="1"/>
    <col min="776" max="776" width="15" style="7" customWidth="1"/>
    <col min="777" max="778" width="7.7109375" style="7" customWidth="1"/>
    <col min="779" max="779" width="14.85546875" style="7" customWidth="1"/>
    <col min="780" max="781" width="11.42578125" style="7" customWidth="1"/>
    <col min="782" max="1023" width="9.140625" style="7" customWidth="1"/>
    <col min="1024" max="1024" width="4.7109375" style="7"/>
    <col min="1025" max="1025" width="5.28515625" style="7" customWidth="1"/>
    <col min="1026" max="1026" width="31.28515625" style="7" customWidth="1"/>
    <col min="1027" max="1027" width="6.140625" style="7" customWidth="1"/>
    <col min="1028" max="1028" width="14.85546875" style="7" customWidth="1"/>
    <col min="1029" max="1029" width="6.140625" style="7" customWidth="1"/>
    <col min="1030" max="1030" width="14.140625" style="7" customWidth="1"/>
    <col min="1031" max="1031" width="6.140625" style="7" customWidth="1"/>
    <col min="1032" max="1032" width="15" style="7" customWidth="1"/>
    <col min="1033" max="1034" width="7.7109375" style="7" customWidth="1"/>
    <col min="1035" max="1035" width="14.85546875" style="7" customWidth="1"/>
    <col min="1036" max="1037" width="11.42578125" style="7" customWidth="1"/>
    <col min="1038" max="1279" width="9.140625" style="7" customWidth="1"/>
    <col min="1280" max="1280" width="4.7109375" style="7"/>
    <col min="1281" max="1281" width="5.28515625" style="7" customWidth="1"/>
    <col min="1282" max="1282" width="31.28515625" style="7" customWidth="1"/>
    <col min="1283" max="1283" width="6.140625" style="7" customWidth="1"/>
    <col min="1284" max="1284" width="14.85546875" style="7" customWidth="1"/>
    <col min="1285" max="1285" width="6.140625" style="7" customWidth="1"/>
    <col min="1286" max="1286" width="14.140625" style="7" customWidth="1"/>
    <col min="1287" max="1287" width="6.140625" style="7" customWidth="1"/>
    <col min="1288" max="1288" width="15" style="7" customWidth="1"/>
    <col min="1289" max="1290" width="7.7109375" style="7" customWidth="1"/>
    <col min="1291" max="1291" width="14.85546875" style="7" customWidth="1"/>
    <col min="1292" max="1293" width="11.42578125" style="7" customWidth="1"/>
    <col min="1294" max="1535" width="9.140625" style="7" customWidth="1"/>
    <col min="1536" max="1536" width="4.7109375" style="7"/>
    <col min="1537" max="1537" width="5.28515625" style="7" customWidth="1"/>
    <col min="1538" max="1538" width="31.28515625" style="7" customWidth="1"/>
    <col min="1539" max="1539" width="6.140625" style="7" customWidth="1"/>
    <col min="1540" max="1540" width="14.85546875" style="7" customWidth="1"/>
    <col min="1541" max="1541" width="6.140625" style="7" customWidth="1"/>
    <col min="1542" max="1542" width="14.140625" style="7" customWidth="1"/>
    <col min="1543" max="1543" width="6.140625" style="7" customWidth="1"/>
    <col min="1544" max="1544" width="15" style="7" customWidth="1"/>
    <col min="1545" max="1546" width="7.7109375" style="7" customWidth="1"/>
    <col min="1547" max="1547" width="14.85546875" style="7" customWidth="1"/>
    <col min="1548" max="1549" width="11.42578125" style="7" customWidth="1"/>
    <col min="1550" max="1791" width="9.140625" style="7" customWidth="1"/>
    <col min="1792" max="1792" width="4.7109375" style="7"/>
    <col min="1793" max="1793" width="5.28515625" style="7" customWidth="1"/>
    <col min="1794" max="1794" width="31.28515625" style="7" customWidth="1"/>
    <col min="1795" max="1795" width="6.140625" style="7" customWidth="1"/>
    <col min="1796" max="1796" width="14.85546875" style="7" customWidth="1"/>
    <col min="1797" max="1797" width="6.140625" style="7" customWidth="1"/>
    <col min="1798" max="1798" width="14.140625" style="7" customWidth="1"/>
    <col min="1799" max="1799" width="6.140625" style="7" customWidth="1"/>
    <col min="1800" max="1800" width="15" style="7" customWidth="1"/>
    <col min="1801" max="1802" width="7.7109375" style="7" customWidth="1"/>
    <col min="1803" max="1803" width="14.85546875" style="7" customWidth="1"/>
    <col min="1804" max="1805" width="11.42578125" style="7" customWidth="1"/>
    <col min="1806" max="2047" width="9.140625" style="7" customWidth="1"/>
    <col min="2048" max="2048" width="4.7109375" style="7"/>
    <col min="2049" max="2049" width="5.28515625" style="7" customWidth="1"/>
    <col min="2050" max="2050" width="31.28515625" style="7" customWidth="1"/>
    <col min="2051" max="2051" width="6.140625" style="7" customWidth="1"/>
    <col min="2052" max="2052" width="14.85546875" style="7" customWidth="1"/>
    <col min="2053" max="2053" width="6.140625" style="7" customWidth="1"/>
    <col min="2054" max="2054" width="14.140625" style="7" customWidth="1"/>
    <col min="2055" max="2055" width="6.140625" style="7" customWidth="1"/>
    <col min="2056" max="2056" width="15" style="7" customWidth="1"/>
    <col min="2057" max="2058" width="7.7109375" style="7" customWidth="1"/>
    <col min="2059" max="2059" width="14.85546875" style="7" customWidth="1"/>
    <col min="2060" max="2061" width="11.42578125" style="7" customWidth="1"/>
    <col min="2062" max="2303" width="9.140625" style="7" customWidth="1"/>
    <col min="2304" max="2304" width="4.7109375" style="7"/>
    <col min="2305" max="2305" width="5.28515625" style="7" customWidth="1"/>
    <col min="2306" max="2306" width="31.28515625" style="7" customWidth="1"/>
    <col min="2307" max="2307" width="6.140625" style="7" customWidth="1"/>
    <col min="2308" max="2308" width="14.85546875" style="7" customWidth="1"/>
    <col min="2309" max="2309" width="6.140625" style="7" customWidth="1"/>
    <col min="2310" max="2310" width="14.140625" style="7" customWidth="1"/>
    <col min="2311" max="2311" width="6.140625" style="7" customWidth="1"/>
    <col min="2312" max="2312" width="15" style="7" customWidth="1"/>
    <col min="2313" max="2314" width="7.7109375" style="7" customWidth="1"/>
    <col min="2315" max="2315" width="14.85546875" style="7" customWidth="1"/>
    <col min="2316" max="2317" width="11.42578125" style="7" customWidth="1"/>
    <col min="2318" max="2559" width="9.140625" style="7" customWidth="1"/>
    <col min="2560" max="2560" width="4.7109375" style="7"/>
    <col min="2561" max="2561" width="5.28515625" style="7" customWidth="1"/>
    <col min="2562" max="2562" width="31.28515625" style="7" customWidth="1"/>
    <col min="2563" max="2563" width="6.140625" style="7" customWidth="1"/>
    <col min="2564" max="2564" width="14.85546875" style="7" customWidth="1"/>
    <col min="2565" max="2565" width="6.140625" style="7" customWidth="1"/>
    <col min="2566" max="2566" width="14.140625" style="7" customWidth="1"/>
    <col min="2567" max="2567" width="6.140625" style="7" customWidth="1"/>
    <col min="2568" max="2568" width="15" style="7" customWidth="1"/>
    <col min="2569" max="2570" width="7.7109375" style="7" customWidth="1"/>
    <col min="2571" max="2571" width="14.85546875" style="7" customWidth="1"/>
    <col min="2572" max="2573" width="11.42578125" style="7" customWidth="1"/>
    <col min="2574" max="2815" width="9.140625" style="7" customWidth="1"/>
    <col min="2816" max="2816" width="4.7109375" style="7"/>
    <col min="2817" max="2817" width="5.28515625" style="7" customWidth="1"/>
    <col min="2818" max="2818" width="31.28515625" style="7" customWidth="1"/>
    <col min="2819" max="2819" width="6.140625" style="7" customWidth="1"/>
    <col min="2820" max="2820" width="14.85546875" style="7" customWidth="1"/>
    <col min="2821" max="2821" width="6.140625" style="7" customWidth="1"/>
    <col min="2822" max="2822" width="14.140625" style="7" customWidth="1"/>
    <col min="2823" max="2823" width="6.140625" style="7" customWidth="1"/>
    <col min="2824" max="2824" width="15" style="7" customWidth="1"/>
    <col min="2825" max="2826" width="7.7109375" style="7" customWidth="1"/>
    <col min="2827" max="2827" width="14.85546875" style="7" customWidth="1"/>
    <col min="2828" max="2829" width="11.42578125" style="7" customWidth="1"/>
    <col min="2830" max="3071" width="9.140625" style="7" customWidth="1"/>
    <col min="3072" max="3072" width="4.7109375" style="7"/>
    <col min="3073" max="3073" width="5.28515625" style="7" customWidth="1"/>
    <col min="3074" max="3074" width="31.28515625" style="7" customWidth="1"/>
    <col min="3075" max="3075" width="6.140625" style="7" customWidth="1"/>
    <col min="3076" max="3076" width="14.85546875" style="7" customWidth="1"/>
    <col min="3077" max="3077" width="6.140625" style="7" customWidth="1"/>
    <col min="3078" max="3078" width="14.140625" style="7" customWidth="1"/>
    <col min="3079" max="3079" width="6.140625" style="7" customWidth="1"/>
    <col min="3080" max="3080" width="15" style="7" customWidth="1"/>
    <col min="3081" max="3082" width="7.7109375" style="7" customWidth="1"/>
    <col min="3083" max="3083" width="14.85546875" style="7" customWidth="1"/>
    <col min="3084" max="3085" width="11.42578125" style="7" customWidth="1"/>
    <col min="3086" max="3327" width="9.140625" style="7" customWidth="1"/>
    <col min="3328" max="3328" width="4.7109375" style="7"/>
    <col min="3329" max="3329" width="5.28515625" style="7" customWidth="1"/>
    <col min="3330" max="3330" width="31.28515625" style="7" customWidth="1"/>
    <col min="3331" max="3331" width="6.140625" style="7" customWidth="1"/>
    <col min="3332" max="3332" width="14.85546875" style="7" customWidth="1"/>
    <col min="3333" max="3333" width="6.140625" style="7" customWidth="1"/>
    <col min="3334" max="3334" width="14.140625" style="7" customWidth="1"/>
    <col min="3335" max="3335" width="6.140625" style="7" customWidth="1"/>
    <col min="3336" max="3336" width="15" style="7" customWidth="1"/>
    <col min="3337" max="3338" width="7.7109375" style="7" customWidth="1"/>
    <col min="3339" max="3339" width="14.85546875" style="7" customWidth="1"/>
    <col min="3340" max="3341" width="11.42578125" style="7" customWidth="1"/>
    <col min="3342" max="3583" width="9.140625" style="7" customWidth="1"/>
    <col min="3584" max="3584" width="4.7109375" style="7"/>
    <col min="3585" max="3585" width="5.28515625" style="7" customWidth="1"/>
    <col min="3586" max="3586" width="31.28515625" style="7" customWidth="1"/>
    <col min="3587" max="3587" width="6.140625" style="7" customWidth="1"/>
    <col min="3588" max="3588" width="14.85546875" style="7" customWidth="1"/>
    <col min="3589" max="3589" width="6.140625" style="7" customWidth="1"/>
    <col min="3590" max="3590" width="14.140625" style="7" customWidth="1"/>
    <col min="3591" max="3591" width="6.140625" style="7" customWidth="1"/>
    <col min="3592" max="3592" width="15" style="7" customWidth="1"/>
    <col min="3593" max="3594" width="7.7109375" style="7" customWidth="1"/>
    <col min="3595" max="3595" width="14.85546875" style="7" customWidth="1"/>
    <col min="3596" max="3597" width="11.42578125" style="7" customWidth="1"/>
    <col min="3598" max="3839" width="9.140625" style="7" customWidth="1"/>
    <col min="3840" max="3840" width="4.7109375" style="7"/>
    <col min="3841" max="3841" width="5.28515625" style="7" customWidth="1"/>
    <col min="3842" max="3842" width="31.28515625" style="7" customWidth="1"/>
    <col min="3843" max="3843" width="6.140625" style="7" customWidth="1"/>
    <col min="3844" max="3844" width="14.85546875" style="7" customWidth="1"/>
    <col min="3845" max="3845" width="6.140625" style="7" customWidth="1"/>
    <col min="3846" max="3846" width="14.140625" style="7" customWidth="1"/>
    <col min="3847" max="3847" width="6.140625" style="7" customWidth="1"/>
    <col min="3848" max="3848" width="15" style="7" customWidth="1"/>
    <col min="3849" max="3850" width="7.7109375" style="7" customWidth="1"/>
    <col min="3851" max="3851" width="14.85546875" style="7" customWidth="1"/>
    <col min="3852" max="3853" width="11.42578125" style="7" customWidth="1"/>
    <col min="3854" max="4095" width="9.140625" style="7" customWidth="1"/>
    <col min="4096" max="4096" width="4.7109375" style="7"/>
    <col min="4097" max="4097" width="5.28515625" style="7" customWidth="1"/>
    <col min="4098" max="4098" width="31.28515625" style="7" customWidth="1"/>
    <col min="4099" max="4099" width="6.140625" style="7" customWidth="1"/>
    <col min="4100" max="4100" width="14.85546875" style="7" customWidth="1"/>
    <col min="4101" max="4101" width="6.140625" style="7" customWidth="1"/>
    <col min="4102" max="4102" width="14.140625" style="7" customWidth="1"/>
    <col min="4103" max="4103" width="6.140625" style="7" customWidth="1"/>
    <col min="4104" max="4104" width="15" style="7" customWidth="1"/>
    <col min="4105" max="4106" width="7.7109375" style="7" customWidth="1"/>
    <col min="4107" max="4107" width="14.85546875" style="7" customWidth="1"/>
    <col min="4108" max="4109" width="11.42578125" style="7" customWidth="1"/>
    <col min="4110" max="4351" width="9.140625" style="7" customWidth="1"/>
    <col min="4352" max="4352" width="4.7109375" style="7"/>
    <col min="4353" max="4353" width="5.28515625" style="7" customWidth="1"/>
    <col min="4354" max="4354" width="31.28515625" style="7" customWidth="1"/>
    <col min="4355" max="4355" width="6.140625" style="7" customWidth="1"/>
    <col min="4356" max="4356" width="14.85546875" style="7" customWidth="1"/>
    <col min="4357" max="4357" width="6.140625" style="7" customWidth="1"/>
    <col min="4358" max="4358" width="14.140625" style="7" customWidth="1"/>
    <col min="4359" max="4359" width="6.140625" style="7" customWidth="1"/>
    <col min="4360" max="4360" width="15" style="7" customWidth="1"/>
    <col min="4361" max="4362" width="7.7109375" style="7" customWidth="1"/>
    <col min="4363" max="4363" width="14.85546875" style="7" customWidth="1"/>
    <col min="4364" max="4365" width="11.42578125" style="7" customWidth="1"/>
    <col min="4366" max="4607" width="9.140625" style="7" customWidth="1"/>
    <col min="4608" max="4608" width="4.7109375" style="7"/>
    <col min="4609" max="4609" width="5.28515625" style="7" customWidth="1"/>
    <col min="4610" max="4610" width="31.28515625" style="7" customWidth="1"/>
    <col min="4611" max="4611" width="6.140625" style="7" customWidth="1"/>
    <col min="4612" max="4612" width="14.85546875" style="7" customWidth="1"/>
    <col min="4613" max="4613" width="6.140625" style="7" customWidth="1"/>
    <col min="4614" max="4614" width="14.140625" style="7" customWidth="1"/>
    <col min="4615" max="4615" width="6.140625" style="7" customWidth="1"/>
    <col min="4616" max="4616" width="15" style="7" customWidth="1"/>
    <col min="4617" max="4618" width="7.7109375" style="7" customWidth="1"/>
    <col min="4619" max="4619" width="14.85546875" style="7" customWidth="1"/>
    <col min="4620" max="4621" width="11.42578125" style="7" customWidth="1"/>
    <col min="4622" max="4863" width="9.140625" style="7" customWidth="1"/>
    <col min="4864" max="4864" width="4.7109375" style="7"/>
    <col min="4865" max="4865" width="5.28515625" style="7" customWidth="1"/>
    <col min="4866" max="4866" width="31.28515625" style="7" customWidth="1"/>
    <col min="4867" max="4867" width="6.140625" style="7" customWidth="1"/>
    <col min="4868" max="4868" width="14.85546875" style="7" customWidth="1"/>
    <col min="4869" max="4869" width="6.140625" style="7" customWidth="1"/>
    <col min="4870" max="4870" width="14.140625" style="7" customWidth="1"/>
    <col min="4871" max="4871" width="6.140625" style="7" customWidth="1"/>
    <col min="4872" max="4872" width="15" style="7" customWidth="1"/>
    <col min="4873" max="4874" width="7.7109375" style="7" customWidth="1"/>
    <col min="4875" max="4875" width="14.85546875" style="7" customWidth="1"/>
    <col min="4876" max="4877" width="11.42578125" style="7" customWidth="1"/>
    <col min="4878" max="5119" width="9.140625" style="7" customWidth="1"/>
    <col min="5120" max="5120" width="4.7109375" style="7"/>
    <col min="5121" max="5121" width="5.28515625" style="7" customWidth="1"/>
    <col min="5122" max="5122" width="31.28515625" style="7" customWidth="1"/>
    <col min="5123" max="5123" width="6.140625" style="7" customWidth="1"/>
    <col min="5124" max="5124" width="14.85546875" style="7" customWidth="1"/>
    <col min="5125" max="5125" width="6.140625" style="7" customWidth="1"/>
    <col min="5126" max="5126" width="14.140625" style="7" customWidth="1"/>
    <col min="5127" max="5127" width="6.140625" style="7" customWidth="1"/>
    <col min="5128" max="5128" width="15" style="7" customWidth="1"/>
    <col min="5129" max="5130" width="7.7109375" style="7" customWidth="1"/>
    <col min="5131" max="5131" width="14.85546875" style="7" customWidth="1"/>
    <col min="5132" max="5133" width="11.42578125" style="7" customWidth="1"/>
    <col min="5134" max="5375" width="9.140625" style="7" customWidth="1"/>
    <col min="5376" max="5376" width="4.7109375" style="7"/>
    <col min="5377" max="5377" width="5.28515625" style="7" customWidth="1"/>
    <col min="5378" max="5378" width="31.28515625" style="7" customWidth="1"/>
    <col min="5379" max="5379" width="6.140625" style="7" customWidth="1"/>
    <col min="5380" max="5380" width="14.85546875" style="7" customWidth="1"/>
    <col min="5381" max="5381" width="6.140625" style="7" customWidth="1"/>
    <col min="5382" max="5382" width="14.140625" style="7" customWidth="1"/>
    <col min="5383" max="5383" width="6.140625" style="7" customWidth="1"/>
    <col min="5384" max="5384" width="15" style="7" customWidth="1"/>
    <col min="5385" max="5386" width="7.7109375" style="7" customWidth="1"/>
    <col min="5387" max="5387" width="14.85546875" style="7" customWidth="1"/>
    <col min="5388" max="5389" width="11.42578125" style="7" customWidth="1"/>
    <col min="5390" max="5631" width="9.140625" style="7" customWidth="1"/>
    <col min="5632" max="5632" width="4.7109375" style="7"/>
    <col min="5633" max="5633" width="5.28515625" style="7" customWidth="1"/>
    <col min="5634" max="5634" width="31.28515625" style="7" customWidth="1"/>
    <col min="5635" max="5635" width="6.140625" style="7" customWidth="1"/>
    <col min="5636" max="5636" width="14.85546875" style="7" customWidth="1"/>
    <col min="5637" max="5637" width="6.140625" style="7" customWidth="1"/>
    <col min="5638" max="5638" width="14.140625" style="7" customWidth="1"/>
    <col min="5639" max="5639" width="6.140625" style="7" customWidth="1"/>
    <col min="5640" max="5640" width="15" style="7" customWidth="1"/>
    <col min="5641" max="5642" width="7.7109375" style="7" customWidth="1"/>
    <col min="5643" max="5643" width="14.85546875" style="7" customWidth="1"/>
    <col min="5644" max="5645" width="11.42578125" style="7" customWidth="1"/>
    <col min="5646" max="5887" width="9.140625" style="7" customWidth="1"/>
    <col min="5888" max="5888" width="4.7109375" style="7"/>
    <col min="5889" max="5889" width="5.28515625" style="7" customWidth="1"/>
    <col min="5890" max="5890" width="31.28515625" style="7" customWidth="1"/>
    <col min="5891" max="5891" width="6.140625" style="7" customWidth="1"/>
    <col min="5892" max="5892" width="14.85546875" style="7" customWidth="1"/>
    <col min="5893" max="5893" width="6.140625" style="7" customWidth="1"/>
    <col min="5894" max="5894" width="14.140625" style="7" customWidth="1"/>
    <col min="5895" max="5895" width="6.140625" style="7" customWidth="1"/>
    <col min="5896" max="5896" width="15" style="7" customWidth="1"/>
    <col min="5897" max="5898" width="7.7109375" style="7" customWidth="1"/>
    <col min="5899" max="5899" width="14.85546875" style="7" customWidth="1"/>
    <col min="5900" max="5901" width="11.42578125" style="7" customWidth="1"/>
    <col min="5902" max="6143" width="9.140625" style="7" customWidth="1"/>
    <col min="6144" max="6144" width="4.7109375" style="7"/>
    <col min="6145" max="6145" width="5.28515625" style="7" customWidth="1"/>
    <col min="6146" max="6146" width="31.28515625" style="7" customWidth="1"/>
    <col min="6147" max="6147" width="6.140625" style="7" customWidth="1"/>
    <col min="6148" max="6148" width="14.85546875" style="7" customWidth="1"/>
    <col min="6149" max="6149" width="6.140625" style="7" customWidth="1"/>
    <col min="6150" max="6150" width="14.140625" style="7" customWidth="1"/>
    <col min="6151" max="6151" width="6.140625" style="7" customWidth="1"/>
    <col min="6152" max="6152" width="15" style="7" customWidth="1"/>
    <col min="6153" max="6154" width="7.7109375" style="7" customWidth="1"/>
    <col min="6155" max="6155" width="14.85546875" style="7" customWidth="1"/>
    <col min="6156" max="6157" width="11.42578125" style="7" customWidth="1"/>
    <col min="6158" max="6399" width="9.140625" style="7" customWidth="1"/>
    <col min="6400" max="6400" width="4.7109375" style="7"/>
    <col min="6401" max="6401" width="5.28515625" style="7" customWidth="1"/>
    <col min="6402" max="6402" width="31.28515625" style="7" customWidth="1"/>
    <col min="6403" max="6403" width="6.140625" style="7" customWidth="1"/>
    <col min="6404" max="6404" width="14.85546875" style="7" customWidth="1"/>
    <col min="6405" max="6405" width="6.140625" style="7" customWidth="1"/>
    <col min="6406" max="6406" width="14.140625" style="7" customWidth="1"/>
    <col min="6407" max="6407" width="6.140625" style="7" customWidth="1"/>
    <col min="6408" max="6408" width="15" style="7" customWidth="1"/>
    <col min="6409" max="6410" width="7.7109375" style="7" customWidth="1"/>
    <col min="6411" max="6411" width="14.85546875" style="7" customWidth="1"/>
    <col min="6412" max="6413" width="11.42578125" style="7" customWidth="1"/>
    <col min="6414" max="6655" width="9.140625" style="7" customWidth="1"/>
    <col min="6656" max="6656" width="4.7109375" style="7"/>
    <col min="6657" max="6657" width="5.28515625" style="7" customWidth="1"/>
    <col min="6658" max="6658" width="31.28515625" style="7" customWidth="1"/>
    <col min="6659" max="6659" width="6.140625" style="7" customWidth="1"/>
    <col min="6660" max="6660" width="14.85546875" style="7" customWidth="1"/>
    <col min="6661" max="6661" width="6.140625" style="7" customWidth="1"/>
    <col min="6662" max="6662" width="14.140625" style="7" customWidth="1"/>
    <col min="6663" max="6663" width="6.140625" style="7" customWidth="1"/>
    <col min="6664" max="6664" width="15" style="7" customWidth="1"/>
    <col min="6665" max="6666" width="7.7109375" style="7" customWidth="1"/>
    <col min="6667" max="6667" width="14.85546875" style="7" customWidth="1"/>
    <col min="6668" max="6669" width="11.42578125" style="7" customWidth="1"/>
    <col min="6670" max="6911" width="9.140625" style="7" customWidth="1"/>
    <col min="6912" max="6912" width="4.7109375" style="7"/>
    <col min="6913" max="6913" width="5.28515625" style="7" customWidth="1"/>
    <col min="6914" max="6914" width="31.28515625" style="7" customWidth="1"/>
    <col min="6915" max="6915" width="6.140625" style="7" customWidth="1"/>
    <col min="6916" max="6916" width="14.85546875" style="7" customWidth="1"/>
    <col min="6917" max="6917" width="6.140625" style="7" customWidth="1"/>
    <col min="6918" max="6918" width="14.140625" style="7" customWidth="1"/>
    <col min="6919" max="6919" width="6.140625" style="7" customWidth="1"/>
    <col min="6920" max="6920" width="15" style="7" customWidth="1"/>
    <col min="6921" max="6922" width="7.7109375" style="7" customWidth="1"/>
    <col min="6923" max="6923" width="14.85546875" style="7" customWidth="1"/>
    <col min="6924" max="6925" width="11.42578125" style="7" customWidth="1"/>
    <col min="6926" max="7167" width="9.140625" style="7" customWidth="1"/>
    <col min="7168" max="7168" width="4.7109375" style="7"/>
    <col min="7169" max="7169" width="5.28515625" style="7" customWidth="1"/>
    <col min="7170" max="7170" width="31.28515625" style="7" customWidth="1"/>
    <col min="7171" max="7171" width="6.140625" style="7" customWidth="1"/>
    <col min="7172" max="7172" width="14.85546875" style="7" customWidth="1"/>
    <col min="7173" max="7173" width="6.140625" style="7" customWidth="1"/>
    <col min="7174" max="7174" width="14.140625" style="7" customWidth="1"/>
    <col min="7175" max="7175" width="6.140625" style="7" customWidth="1"/>
    <col min="7176" max="7176" width="15" style="7" customWidth="1"/>
    <col min="7177" max="7178" width="7.7109375" style="7" customWidth="1"/>
    <col min="7179" max="7179" width="14.85546875" style="7" customWidth="1"/>
    <col min="7180" max="7181" width="11.42578125" style="7" customWidth="1"/>
    <col min="7182" max="7423" width="9.140625" style="7" customWidth="1"/>
    <col min="7424" max="7424" width="4.7109375" style="7"/>
    <col min="7425" max="7425" width="5.28515625" style="7" customWidth="1"/>
    <col min="7426" max="7426" width="31.28515625" style="7" customWidth="1"/>
    <col min="7427" max="7427" width="6.140625" style="7" customWidth="1"/>
    <col min="7428" max="7428" width="14.85546875" style="7" customWidth="1"/>
    <col min="7429" max="7429" width="6.140625" style="7" customWidth="1"/>
    <col min="7430" max="7430" width="14.140625" style="7" customWidth="1"/>
    <col min="7431" max="7431" width="6.140625" style="7" customWidth="1"/>
    <col min="7432" max="7432" width="15" style="7" customWidth="1"/>
    <col min="7433" max="7434" width="7.7109375" style="7" customWidth="1"/>
    <col min="7435" max="7435" width="14.85546875" style="7" customWidth="1"/>
    <col min="7436" max="7437" width="11.42578125" style="7" customWidth="1"/>
    <col min="7438" max="7679" width="9.140625" style="7" customWidth="1"/>
    <col min="7680" max="7680" width="4.7109375" style="7"/>
    <col min="7681" max="7681" width="5.28515625" style="7" customWidth="1"/>
    <col min="7682" max="7682" width="31.28515625" style="7" customWidth="1"/>
    <col min="7683" max="7683" width="6.140625" style="7" customWidth="1"/>
    <col min="7684" max="7684" width="14.85546875" style="7" customWidth="1"/>
    <col min="7685" max="7685" width="6.140625" style="7" customWidth="1"/>
    <col min="7686" max="7686" width="14.140625" style="7" customWidth="1"/>
    <col min="7687" max="7687" width="6.140625" style="7" customWidth="1"/>
    <col min="7688" max="7688" width="15" style="7" customWidth="1"/>
    <col min="7689" max="7690" width="7.7109375" style="7" customWidth="1"/>
    <col min="7691" max="7691" width="14.85546875" style="7" customWidth="1"/>
    <col min="7692" max="7693" width="11.42578125" style="7" customWidth="1"/>
    <col min="7694" max="7935" width="9.140625" style="7" customWidth="1"/>
    <col min="7936" max="7936" width="4.7109375" style="7"/>
    <col min="7937" max="7937" width="5.28515625" style="7" customWidth="1"/>
    <col min="7938" max="7938" width="31.28515625" style="7" customWidth="1"/>
    <col min="7939" max="7939" width="6.140625" style="7" customWidth="1"/>
    <col min="7940" max="7940" width="14.85546875" style="7" customWidth="1"/>
    <col min="7941" max="7941" width="6.140625" style="7" customWidth="1"/>
    <col min="7942" max="7942" width="14.140625" style="7" customWidth="1"/>
    <col min="7943" max="7943" width="6.140625" style="7" customWidth="1"/>
    <col min="7944" max="7944" width="15" style="7" customWidth="1"/>
    <col min="7945" max="7946" width="7.7109375" style="7" customWidth="1"/>
    <col min="7947" max="7947" width="14.85546875" style="7" customWidth="1"/>
    <col min="7948" max="7949" width="11.42578125" style="7" customWidth="1"/>
    <col min="7950" max="8191" width="9.140625" style="7" customWidth="1"/>
    <col min="8192" max="8192" width="4.7109375" style="7"/>
    <col min="8193" max="8193" width="5.28515625" style="7" customWidth="1"/>
    <col min="8194" max="8194" width="31.28515625" style="7" customWidth="1"/>
    <col min="8195" max="8195" width="6.140625" style="7" customWidth="1"/>
    <col min="8196" max="8196" width="14.85546875" style="7" customWidth="1"/>
    <col min="8197" max="8197" width="6.140625" style="7" customWidth="1"/>
    <col min="8198" max="8198" width="14.140625" style="7" customWidth="1"/>
    <col min="8199" max="8199" width="6.140625" style="7" customWidth="1"/>
    <col min="8200" max="8200" width="15" style="7" customWidth="1"/>
    <col min="8201" max="8202" width="7.7109375" style="7" customWidth="1"/>
    <col min="8203" max="8203" width="14.85546875" style="7" customWidth="1"/>
    <col min="8204" max="8205" width="11.42578125" style="7" customWidth="1"/>
    <col min="8206" max="8447" width="9.140625" style="7" customWidth="1"/>
    <col min="8448" max="8448" width="4.7109375" style="7"/>
    <col min="8449" max="8449" width="5.28515625" style="7" customWidth="1"/>
    <col min="8450" max="8450" width="31.28515625" style="7" customWidth="1"/>
    <col min="8451" max="8451" width="6.140625" style="7" customWidth="1"/>
    <col min="8452" max="8452" width="14.85546875" style="7" customWidth="1"/>
    <col min="8453" max="8453" width="6.140625" style="7" customWidth="1"/>
    <col min="8454" max="8454" width="14.140625" style="7" customWidth="1"/>
    <col min="8455" max="8455" width="6.140625" style="7" customWidth="1"/>
    <col min="8456" max="8456" width="15" style="7" customWidth="1"/>
    <col min="8457" max="8458" width="7.7109375" style="7" customWidth="1"/>
    <col min="8459" max="8459" width="14.85546875" style="7" customWidth="1"/>
    <col min="8460" max="8461" width="11.42578125" style="7" customWidth="1"/>
    <col min="8462" max="8703" width="9.140625" style="7" customWidth="1"/>
    <col min="8704" max="8704" width="4.7109375" style="7"/>
    <col min="8705" max="8705" width="5.28515625" style="7" customWidth="1"/>
    <col min="8706" max="8706" width="31.28515625" style="7" customWidth="1"/>
    <col min="8707" max="8707" width="6.140625" style="7" customWidth="1"/>
    <col min="8708" max="8708" width="14.85546875" style="7" customWidth="1"/>
    <col min="8709" max="8709" width="6.140625" style="7" customWidth="1"/>
    <col min="8710" max="8710" width="14.140625" style="7" customWidth="1"/>
    <col min="8711" max="8711" width="6.140625" style="7" customWidth="1"/>
    <col min="8712" max="8712" width="15" style="7" customWidth="1"/>
    <col min="8713" max="8714" width="7.7109375" style="7" customWidth="1"/>
    <col min="8715" max="8715" width="14.85546875" style="7" customWidth="1"/>
    <col min="8716" max="8717" width="11.42578125" style="7" customWidth="1"/>
    <col min="8718" max="8959" width="9.140625" style="7" customWidth="1"/>
    <col min="8960" max="8960" width="4.7109375" style="7"/>
    <col min="8961" max="8961" width="5.28515625" style="7" customWidth="1"/>
    <col min="8962" max="8962" width="31.28515625" style="7" customWidth="1"/>
    <col min="8963" max="8963" width="6.140625" style="7" customWidth="1"/>
    <col min="8964" max="8964" width="14.85546875" style="7" customWidth="1"/>
    <col min="8965" max="8965" width="6.140625" style="7" customWidth="1"/>
    <col min="8966" max="8966" width="14.140625" style="7" customWidth="1"/>
    <col min="8967" max="8967" width="6.140625" style="7" customWidth="1"/>
    <col min="8968" max="8968" width="15" style="7" customWidth="1"/>
    <col min="8969" max="8970" width="7.7109375" style="7" customWidth="1"/>
    <col min="8971" max="8971" width="14.85546875" style="7" customWidth="1"/>
    <col min="8972" max="8973" width="11.42578125" style="7" customWidth="1"/>
    <col min="8974" max="9215" width="9.140625" style="7" customWidth="1"/>
    <col min="9216" max="9216" width="4.7109375" style="7"/>
    <col min="9217" max="9217" width="5.28515625" style="7" customWidth="1"/>
    <col min="9218" max="9218" width="31.28515625" style="7" customWidth="1"/>
    <col min="9219" max="9219" width="6.140625" style="7" customWidth="1"/>
    <col min="9220" max="9220" width="14.85546875" style="7" customWidth="1"/>
    <col min="9221" max="9221" width="6.140625" style="7" customWidth="1"/>
    <col min="9222" max="9222" width="14.140625" style="7" customWidth="1"/>
    <col min="9223" max="9223" width="6.140625" style="7" customWidth="1"/>
    <col min="9224" max="9224" width="15" style="7" customWidth="1"/>
    <col min="9225" max="9226" width="7.7109375" style="7" customWidth="1"/>
    <col min="9227" max="9227" width="14.85546875" style="7" customWidth="1"/>
    <col min="9228" max="9229" width="11.42578125" style="7" customWidth="1"/>
    <col min="9230" max="9471" width="9.140625" style="7" customWidth="1"/>
    <col min="9472" max="9472" width="4.7109375" style="7"/>
    <col min="9473" max="9473" width="5.28515625" style="7" customWidth="1"/>
    <col min="9474" max="9474" width="31.28515625" style="7" customWidth="1"/>
    <col min="9475" max="9475" width="6.140625" style="7" customWidth="1"/>
    <col min="9476" max="9476" width="14.85546875" style="7" customWidth="1"/>
    <col min="9477" max="9477" width="6.140625" style="7" customWidth="1"/>
    <col min="9478" max="9478" width="14.140625" style="7" customWidth="1"/>
    <col min="9479" max="9479" width="6.140625" style="7" customWidth="1"/>
    <col min="9480" max="9480" width="15" style="7" customWidth="1"/>
    <col min="9481" max="9482" width="7.7109375" style="7" customWidth="1"/>
    <col min="9483" max="9483" width="14.85546875" style="7" customWidth="1"/>
    <col min="9484" max="9485" width="11.42578125" style="7" customWidth="1"/>
    <col min="9486" max="9727" width="9.140625" style="7" customWidth="1"/>
    <col min="9728" max="9728" width="4.7109375" style="7"/>
    <col min="9729" max="9729" width="5.28515625" style="7" customWidth="1"/>
    <col min="9730" max="9730" width="31.28515625" style="7" customWidth="1"/>
    <col min="9731" max="9731" width="6.140625" style="7" customWidth="1"/>
    <col min="9732" max="9732" width="14.85546875" style="7" customWidth="1"/>
    <col min="9733" max="9733" width="6.140625" style="7" customWidth="1"/>
    <col min="9734" max="9734" width="14.140625" style="7" customWidth="1"/>
    <col min="9735" max="9735" width="6.140625" style="7" customWidth="1"/>
    <col min="9736" max="9736" width="15" style="7" customWidth="1"/>
    <col min="9737" max="9738" width="7.7109375" style="7" customWidth="1"/>
    <col min="9739" max="9739" width="14.85546875" style="7" customWidth="1"/>
    <col min="9740" max="9741" width="11.42578125" style="7" customWidth="1"/>
    <col min="9742" max="9983" width="9.140625" style="7" customWidth="1"/>
    <col min="9984" max="9984" width="4.7109375" style="7"/>
    <col min="9985" max="9985" width="5.28515625" style="7" customWidth="1"/>
    <col min="9986" max="9986" width="31.28515625" style="7" customWidth="1"/>
    <col min="9987" max="9987" width="6.140625" style="7" customWidth="1"/>
    <col min="9988" max="9988" width="14.85546875" style="7" customWidth="1"/>
    <col min="9989" max="9989" width="6.140625" style="7" customWidth="1"/>
    <col min="9990" max="9990" width="14.140625" style="7" customWidth="1"/>
    <col min="9991" max="9991" width="6.140625" style="7" customWidth="1"/>
    <col min="9992" max="9992" width="15" style="7" customWidth="1"/>
    <col min="9993" max="9994" width="7.7109375" style="7" customWidth="1"/>
    <col min="9995" max="9995" width="14.85546875" style="7" customWidth="1"/>
    <col min="9996" max="9997" width="11.42578125" style="7" customWidth="1"/>
    <col min="9998" max="10239" width="9.140625" style="7" customWidth="1"/>
    <col min="10240" max="10240" width="4.7109375" style="7"/>
    <col min="10241" max="10241" width="5.28515625" style="7" customWidth="1"/>
    <col min="10242" max="10242" width="31.28515625" style="7" customWidth="1"/>
    <col min="10243" max="10243" width="6.140625" style="7" customWidth="1"/>
    <col min="10244" max="10244" width="14.85546875" style="7" customWidth="1"/>
    <col min="10245" max="10245" width="6.140625" style="7" customWidth="1"/>
    <col min="10246" max="10246" width="14.140625" style="7" customWidth="1"/>
    <col min="10247" max="10247" width="6.140625" style="7" customWidth="1"/>
    <col min="10248" max="10248" width="15" style="7" customWidth="1"/>
    <col min="10249" max="10250" width="7.7109375" style="7" customWidth="1"/>
    <col min="10251" max="10251" width="14.85546875" style="7" customWidth="1"/>
    <col min="10252" max="10253" width="11.42578125" style="7" customWidth="1"/>
    <col min="10254" max="10495" width="9.140625" style="7" customWidth="1"/>
    <col min="10496" max="10496" width="4.7109375" style="7"/>
    <col min="10497" max="10497" width="5.28515625" style="7" customWidth="1"/>
    <col min="10498" max="10498" width="31.28515625" style="7" customWidth="1"/>
    <col min="10499" max="10499" width="6.140625" style="7" customWidth="1"/>
    <col min="10500" max="10500" width="14.85546875" style="7" customWidth="1"/>
    <col min="10501" max="10501" width="6.140625" style="7" customWidth="1"/>
    <col min="10502" max="10502" width="14.140625" style="7" customWidth="1"/>
    <col min="10503" max="10503" width="6.140625" style="7" customWidth="1"/>
    <col min="10504" max="10504" width="15" style="7" customWidth="1"/>
    <col min="10505" max="10506" width="7.7109375" style="7" customWidth="1"/>
    <col min="10507" max="10507" width="14.85546875" style="7" customWidth="1"/>
    <col min="10508" max="10509" width="11.42578125" style="7" customWidth="1"/>
    <col min="10510" max="10751" width="9.140625" style="7" customWidth="1"/>
    <col min="10752" max="10752" width="4.7109375" style="7"/>
    <col min="10753" max="10753" width="5.28515625" style="7" customWidth="1"/>
    <col min="10754" max="10754" width="31.28515625" style="7" customWidth="1"/>
    <col min="10755" max="10755" width="6.140625" style="7" customWidth="1"/>
    <col min="10756" max="10756" width="14.85546875" style="7" customWidth="1"/>
    <col min="10757" max="10757" width="6.140625" style="7" customWidth="1"/>
    <col min="10758" max="10758" width="14.140625" style="7" customWidth="1"/>
    <col min="10759" max="10759" width="6.140625" style="7" customWidth="1"/>
    <col min="10760" max="10760" width="15" style="7" customWidth="1"/>
    <col min="10761" max="10762" width="7.7109375" style="7" customWidth="1"/>
    <col min="10763" max="10763" width="14.85546875" style="7" customWidth="1"/>
    <col min="10764" max="10765" width="11.42578125" style="7" customWidth="1"/>
    <col min="10766" max="11007" width="9.140625" style="7" customWidth="1"/>
    <col min="11008" max="11008" width="4.7109375" style="7"/>
    <col min="11009" max="11009" width="5.28515625" style="7" customWidth="1"/>
    <col min="11010" max="11010" width="31.28515625" style="7" customWidth="1"/>
    <col min="11011" max="11011" width="6.140625" style="7" customWidth="1"/>
    <col min="11012" max="11012" width="14.85546875" style="7" customWidth="1"/>
    <col min="11013" max="11013" width="6.140625" style="7" customWidth="1"/>
    <col min="11014" max="11014" width="14.140625" style="7" customWidth="1"/>
    <col min="11015" max="11015" width="6.140625" style="7" customWidth="1"/>
    <col min="11016" max="11016" width="15" style="7" customWidth="1"/>
    <col min="11017" max="11018" width="7.7109375" style="7" customWidth="1"/>
    <col min="11019" max="11019" width="14.85546875" style="7" customWidth="1"/>
    <col min="11020" max="11021" width="11.42578125" style="7" customWidth="1"/>
    <col min="11022" max="11263" width="9.140625" style="7" customWidth="1"/>
    <col min="11264" max="11264" width="4.7109375" style="7"/>
    <col min="11265" max="11265" width="5.28515625" style="7" customWidth="1"/>
    <col min="11266" max="11266" width="31.28515625" style="7" customWidth="1"/>
    <col min="11267" max="11267" width="6.140625" style="7" customWidth="1"/>
    <col min="11268" max="11268" width="14.85546875" style="7" customWidth="1"/>
    <col min="11269" max="11269" width="6.140625" style="7" customWidth="1"/>
    <col min="11270" max="11270" width="14.140625" style="7" customWidth="1"/>
    <col min="11271" max="11271" width="6.140625" style="7" customWidth="1"/>
    <col min="11272" max="11272" width="15" style="7" customWidth="1"/>
    <col min="11273" max="11274" width="7.7109375" style="7" customWidth="1"/>
    <col min="11275" max="11275" width="14.85546875" style="7" customWidth="1"/>
    <col min="11276" max="11277" width="11.42578125" style="7" customWidth="1"/>
    <col min="11278" max="11519" width="9.140625" style="7" customWidth="1"/>
    <col min="11520" max="11520" width="4.7109375" style="7"/>
    <col min="11521" max="11521" width="5.28515625" style="7" customWidth="1"/>
    <col min="11522" max="11522" width="31.28515625" style="7" customWidth="1"/>
    <col min="11523" max="11523" width="6.140625" style="7" customWidth="1"/>
    <col min="11524" max="11524" width="14.85546875" style="7" customWidth="1"/>
    <col min="11525" max="11525" width="6.140625" style="7" customWidth="1"/>
    <col min="11526" max="11526" width="14.140625" style="7" customWidth="1"/>
    <col min="11527" max="11527" width="6.140625" style="7" customWidth="1"/>
    <col min="11528" max="11528" width="15" style="7" customWidth="1"/>
    <col min="11529" max="11530" width="7.7109375" style="7" customWidth="1"/>
    <col min="11531" max="11531" width="14.85546875" style="7" customWidth="1"/>
    <col min="11532" max="11533" width="11.42578125" style="7" customWidth="1"/>
    <col min="11534" max="11775" width="9.140625" style="7" customWidth="1"/>
    <col min="11776" max="11776" width="4.7109375" style="7"/>
    <col min="11777" max="11777" width="5.28515625" style="7" customWidth="1"/>
    <col min="11778" max="11778" width="31.28515625" style="7" customWidth="1"/>
    <col min="11779" max="11779" width="6.140625" style="7" customWidth="1"/>
    <col min="11780" max="11780" width="14.85546875" style="7" customWidth="1"/>
    <col min="11781" max="11781" width="6.140625" style="7" customWidth="1"/>
    <col min="11782" max="11782" width="14.140625" style="7" customWidth="1"/>
    <col min="11783" max="11783" width="6.140625" style="7" customWidth="1"/>
    <col min="11784" max="11784" width="15" style="7" customWidth="1"/>
    <col min="11785" max="11786" width="7.7109375" style="7" customWidth="1"/>
    <col min="11787" max="11787" width="14.85546875" style="7" customWidth="1"/>
    <col min="11788" max="11789" width="11.42578125" style="7" customWidth="1"/>
    <col min="11790" max="12031" width="9.140625" style="7" customWidth="1"/>
    <col min="12032" max="12032" width="4.7109375" style="7"/>
    <col min="12033" max="12033" width="5.28515625" style="7" customWidth="1"/>
    <col min="12034" max="12034" width="31.28515625" style="7" customWidth="1"/>
    <col min="12035" max="12035" width="6.140625" style="7" customWidth="1"/>
    <col min="12036" max="12036" width="14.85546875" style="7" customWidth="1"/>
    <col min="12037" max="12037" width="6.140625" style="7" customWidth="1"/>
    <col min="12038" max="12038" width="14.140625" style="7" customWidth="1"/>
    <col min="12039" max="12039" width="6.140625" style="7" customWidth="1"/>
    <col min="12040" max="12040" width="15" style="7" customWidth="1"/>
    <col min="12041" max="12042" width="7.7109375" style="7" customWidth="1"/>
    <col min="12043" max="12043" width="14.85546875" style="7" customWidth="1"/>
    <col min="12044" max="12045" width="11.42578125" style="7" customWidth="1"/>
    <col min="12046" max="12287" width="9.140625" style="7" customWidth="1"/>
    <col min="12288" max="12288" width="4.7109375" style="7"/>
    <col min="12289" max="12289" width="5.28515625" style="7" customWidth="1"/>
    <col min="12290" max="12290" width="31.28515625" style="7" customWidth="1"/>
    <col min="12291" max="12291" width="6.140625" style="7" customWidth="1"/>
    <col min="12292" max="12292" width="14.85546875" style="7" customWidth="1"/>
    <col min="12293" max="12293" width="6.140625" style="7" customWidth="1"/>
    <col min="12294" max="12294" width="14.140625" style="7" customWidth="1"/>
    <col min="12295" max="12295" width="6.140625" style="7" customWidth="1"/>
    <col min="12296" max="12296" width="15" style="7" customWidth="1"/>
    <col min="12297" max="12298" width="7.7109375" style="7" customWidth="1"/>
    <col min="12299" max="12299" width="14.85546875" style="7" customWidth="1"/>
    <col min="12300" max="12301" width="11.42578125" style="7" customWidth="1"/>
    <col min="12302" max="12543" width="9.140625" style="7" customWidth="1"/>
    <col min="12544" max="12544" width="4.7109375" style="7"/>
    <col min="12545" max="12545" width="5.28515625" style="7" customWidth="1"/>
    <col min="12546" max="12546" width="31.28515625" style="7" customWidth="1"/>
    <col min="12547" max="12547" width="6.140625" style="7" customWidth="1"/>
    <col min="12548" max="12548" width="14.85546875" style="7" customWidth="1"/>
    <col min="12549" max="12549" width="6.140625" style="7" customWidth="1"/>
    <col min="12550" max="12550" width="14.140625" style="7" customWidth="1"/>
    <col min="12551" max="12551" width="6.140625" style="7" customWidth="1"/>
    <col min="12552" max="12552" width="15" style="7" customWidth="1"/>
    <col min="12553" max="12554" width="7.7109375" style="7" customWidth="1"/>
    <col min="12555" max="12555" width="14.85546875" style="7" customWidth="1"/>
    <col min="12556" max="12557" width="11.42578125" style="7" customWidth="1"/>
    <col min="12558" max="12799" width="9.140625" style="7" customWidth="1"/>
    <col min="12800" max="12800" width="4.7109375" style="7"/>
    <col min="12801" max="12801" width="5.28515625" style="7" customWidth="1"/>
    <col min="12802" max="12802" width="31.28515625" style="7" customWidth="1"/>
    <col min="12803" max="12803" width="6.140625" style="7" customWidth="1"/>
    <col min="12804" max="12804" width="14.85546875" style="7" customWidth="1"/>
    <col min="12805" max="12805" width="6.140625" style="7" customWidth="1"/>
    <col min="12806" max="12806" width="14.140625" style="7" customWidth="1"/>
    <col min="12807" max="12807" width="6.140625" style="7" customWidth="1"/>
    <col min="12808" max="12808" width="15" style="7" customWidth="1"/>
    <col min="12809" max="12810" width="7.7109375" style="7" customWidth="1"/>
    <col min="12811" max="12811" width="14.85546875" style="7" customWidth="1"/>
    <col min="12812" max="12813" width="11.42578125" style="7" customWidth="1"/>
    <col min="12814" max="13055" width="9.140625" style="7" customWidth="1"/>
    <col min="13056" max="13056" width="4.7109375" style="7"/>
    <col min="13057" max="13057" width="5.28515625" style="7" customWidth="1"/>
    <col min="13058" max="13058" width="31.28515625" style="7" customWidth="1"/>
    <col min="13059" max="13059" width="6.140625" style="7" customWidth="1"/>
    <col min="13060" max="13060" width="14.85546875" style="7" customWidth="1"/>
    <col min="13061" max="13061" width="6.140625" style="7" customWidth="1"/>
    <col min="13062" max="13062" width="14.140625" style="7" customWidth="1"/>
    <col min="13063" max="13063" width="6.140625" style="7" customWidth="1"/>
    <col min="13064" max="13064" width="15" style="7" customWidth="1"/>
    <col min="13065" max="13066" width="7.7109375" style="7" customWidth="1"/>
    <col min="13067" max="13067" width="14.85546875" style="7" customWidth="1"/>
    <col min="13068" max="13069" width="11.42578125" style="7" customWidth="1"/>
    <col min="13070" max="13311" width="9.140625" style="7" customWidth="1"/>
    <col min="13312" max="13312" width="4.7109375" style="7"/>
    <col min="13313" max="13313" width="5.28515625" style="7" customWidth="1"/>
    <col min="13314" max="13314" width="31.28515625" style="7" customWidth="1"/>
    <col min="13315" max="13315" width="6.140625" style="7" customWidth="1"/>
    <col min="13316" max="13316" width="14.85546875" style="7" customWidth="1"/>
    <col min="13317" max="13317" width="6.140625" style="7" customWidth="1"/>
    <col min="13318" max="13318" width="14.140625" style="7" customWidth="1"/>
    <col min="13319" max="13319" width="6.140625" style="7" customWidth="1"/>
    <col min="13320" max="13320" width="15" style="7" customWidth="1"/>
    <col min="13321" max="13322" width="7.7109375" style="7" customWidth="1"/>
    <col min="13323" max="13323" width="14.85546875" style="7" customWidth="1"/>
    <col min="13324" max="13325" width="11.42578125" style="7" customWidth="1"/>
    <col min="13326" max="13567" width="9.140625" style="7" customWidth="1"/>
    <col min="13568" max="13568" width="4.7109375" style="7"/>
    <col min="13569" max="13569" width="5.28515625" style="7" customWidth="1"/>
    <col min="13570" max="13570" width="31.28515625" style="7" customWidth="1"/>
    <col min="13571" max="13571" width="6.140625" style="7" customWidth="1"/>
    <col min="13572" max="13572" width="14.85546875" style="7" customWidth="1"/>
    <col min="13573" max="13573" width="6.140625" style="7" customWidth="1"/>
    <col min="13574" max="13574" width="14.140625" style="7" customWidth="1"/>
    <col min="13575" max="13575" width="6.140625" style="7" customWidth="1"/>
    <col min="13576" max="13576" width="15" style="7" customWidth="1"/>
    <col min="13577" max="13578" width="7.7109375" style="7" customWidth="1"/>
    <col min="13579" max="13579" width="14.85546875" style="7" customWidth="1"/>
    <col min="13580" max="13581" width="11.42578125" style="7" customWidth="1"/>
    <col min="13582" max="13823" width="9.140625" style="7" customWidth="1"/>
    <col min="13824" max="13824" width="4.7109375" style="7"/>
    <col min="13825" max="13825" width="5.28515625" style="7" customWidth="1"/>
    <col min="13826" max="13826" width="31.28515625" style="7" customWidth="1"/>
    <col min="13827" max="13827" width="6.140625" style="7" customWidth="1"/>
    <col min="13828" max="13828" width="14.85546875" style="7" customWidth="1"/>
    <col min="13829" max="13829" width="6.140625" style="7" customWidth="1"/>
    <col min="13830" max="13830" width="14.140625" style="7" customWidth="1"/>
    <col min="13831" max="13831" width="6.140625" style="7" customWidth="1"/>
    <col min="13832" max="13832" width="15" style="7" customWidth="1"/>
    <col min="13833" max="13834" width="7.7109375" style="7" customWidth="1"/>
    <col min="13835" max="13835" width="14.85546875" style="7" customWidth="1"/>
    <col min="13836" max="13837" width="11.42578125" style="7" customWidth="1"/>
    <col min="13838" max="14079" width="9.140625" style="7" customWidth="1"/>
    <col min="14080" max="14080" width="4.7109375" style="7"/>
    <col min="14081" max="14081" width="5.28515625" style="7" customWidth="1"/>
    <col min="14082" max="14082" width="31.28515625" style="7" customWidth="1"/>
    <col min="14083" max="14083" width="6.140625" style="7" customWidth="1"/>
    <col min="14084" max="14084" width="14.85546875" style="7" customWidth="1"/>
    <col min="14085" max="14085" width="6.140625" style="7" customWidth="1"/>
    <col min="14086" max="14086" width="14.140625" style="7" customWidth="1"/>
    <col min="14087" max="14087" width="6.140625" style="7" customWidth="1"/>
    <col min="14088" max="14088" width="15" style="7" customWidth="1"/>
    <col min="14089" max="14090" width="7.7109375" style="7" customWidth="1"/>
    <col min="14091" max="14091" width="14.85546875" style="7" customWidth="1"/>
    <col min="14092" max="14093" width="11.42578125" style="7" customWidth="1"/>
    <col min="14094" max="14335" width="9.140625" style="7" customWidth="1"/>
    <col min="14336" max="14336" width="4.7109375" style="7"/>
    <col min="14337" max="14337" width="5.28515625" style="7" customWidth="1"/>
    <col min="14338" max="14338" width="31.28515625" style="7" customWidth="1"/>
    <col min="14339" max="14339" width="6.140625" style="7" customWidth="1"/>
    <col min="14340" max="14340" width="14.85546875" style="7" customWidth="1"/>
    <col min="14341" max="14341" width="6.140625" style="7" customWidth="1"/>
    <col min="14342" max="14342" width="14.140625" style="7" customWidth="1"/>
    <col min="14343" max="14343" width="6.140625" style="7" customWidth="1"/>
    <col min="14344" max="14344" width="15" style="7" customWidth="1"/>
    <col min="14345" max="14346" width="7.7109375" style="7" customWidth="1"/>
    <col min="14347" max="14347" width="14.85546875" style="7" customWidth="1"/>
    <col min="14348" max="14349" width="11.42578125" style="7" customWidth="1"/>
    <col min="14350" max="14591" width="9.140625" style="7" customWidth="1"/>
    <col min="14592" max="14592" width="4.7109375" style="7"/>
    <col min="14593" max="14593" width="5.28515625" style="7" customWidth="1"/>
    <col min="14594" max="14594" width="31.28515625" style="7" customWidth="1"/>
    <col min="14595" max="14595" width="6.140625" style="7" customWidth="1"/>
    <col min="14596" max="14596" width="14.85546875" style="7" customWidth="1"/>
    <col min="14597" max="14597" width="6.140625" style="7" customWidth="1"/>
    <col min="14598" max="14598" width="14.140625" style="7" customWidth="1"/>
    <col min="14599" max="14599" width="6.140625" style="7" customWidth="1"/>
    <col min="14600" max="14600" width="15" style="7" customWidth="1"/>
    <col min="14601" max="14602" width="7.7109375" style="7" customWidth="1"/>
    <col min="14603" max="14603" width="14.85546875" style="7" customWidth="1"/>
    <col min="14604" max="14605" width="11.42578125" style="7" customWidth="1"/>
    <col min="14606" max="14847" width="9.140625" style="7" customWidth="1"/>
    <col min="14848" max="14848" width="4.7109375" style="7"/>
    <col min="14849" max="14849" width="5.28515625" style="7" customWidth="1"/>
    <col min="14850" max="14850" width="31.28515625" style="7" customWidth="1"/>
    <col min="14851" max="14851" width="6.140625" style="7" customWidth="1"/>
    <col min="14852" max="14852" width="14.85546875" style="7" customWidth="1"/>
    <col min="14853" max="14853" width="6.140625" style="7" customWidth="1"/>
    <col min="14854" max="14854" width="14.140625" style="7" customWidth="1"/>
    <col min="14855" max="14855" width="6.140625" style="7" customWidth="1"/>
    <col min="14856" max="14856" width="15" style="7" customWidth="1"/>
    <col min="14857" max="14858" width="7.7109375" style="7" customWidth="1"/>
    <col min="14859" max="14859" width="14.85546875" style="7" customWidth="1"/>
    <col min="14860" max="14861" width="11.42578125" style="7" customWidth="1"/>
    <col min="14862" max="15103" width="9.140625" style="7" customWidth="1"/>
    <col min="15104" max="15104" width="4.7109375" style="7"/>
    <col min="15105" max="15105" width="5.28515625" style="7" customWidth="1"/>
    <col min="15106" max="15106" width="31.28515625" style="7" customWidth="1"/>
    <col min="15107" max="15107" width="6.140625" style="7" customWidth="1"/>
    <col min="15108" max="15108" width="14.85546875" style="7" customWidth="1"/>
    <col min="15109" max="15109" width="6.140625" style="7" customWidth="1"/>
    <col min="15110" max="15110" width="14.140625" style="7" customWidth="1"/>
    <col min="15111" max="15111" width="6.140625" style="7" customWidth="1"/>
    <col min="15112" max="15112" width="15" style="7" customWidth="1"/>
    <col min="15113" max="15114" width="7.7109375" style="7" customWidth="1"/>
    <col min="15115" max="15115" width="14.85546875" style="7" customWidth="1"/>
    <col min="15116" max="15117" width="11.42578125" style="7" customWidth="1"/>
    <col min="15118" max="15359" width="9.140625" style="7" customWidth="1"/>
    <col min="15360" max="15360" width="4.7109375" style="7"/>
    <col min="15361" max="15361" width="5.28515625" style="7" customWidth="1"/>
    <col min="15362" max="15362" width="31.28515625" style="7" customWidth="1"/>
    <col min="15363" max="15363" width="6.140625" style="7" customWidth="1"/>
    <col min="15364" max="15364" width="14.85546875" style="7" customWidth="1"/>
    <col min="15365" max="15365" width="6.140625" style="7" customWidth="1"/>
    <col min="15366" max="15366" width="14.140625" style="7" customWidth="1"/>
    <col min="15367" max="15367" width="6.140625" style="7" customWidth="1"/>
    <col min="15368" max="15368" width="15" style="7" customWidth="1"/>
    <col min="15369" max="15370" width="7.7109375" style="7" customWidth="1"/>
    <col min="15371" max="15371" width="14.85546875" style="7" customWidth="1"/>
    <col min="15372" max="15373" width="11.42578125" style="7" customWidth="1"/>
    <col min="15374" max="15615" width="9.140625" style="7" customWidth="1"/>
    <col min="15616" max="15616" width="4.7109375" style="7"/>
    <col min="15617" max="15617" width="5.28515625" style="7" customWidth="1"/>
    <col min="15618" max="15618" width="31.28515625" style="7" customWidth="1"/>
    <col min="15619" max="15619" width="6.140625" style="7" customWidth="1"/>
    <col min="15620" max="15620" width="14.85546875" style="7" customWidth="1"/>
    <col min="15621" max="15621" width="6.140625" style="7" customWidth="1"/>
    <col min="15622" max="15622" width="14.140625" style="7" customWidth="1"/>
    <col min="15623" max="15623" width="6.140625" style="7" customWidth="1"/>
    <col min="15624" max="15624" width="15" style="7" customWidth="1"/>
    <col min="15625" max="15626" width="7.7109375" style="7" customWidth="1"/>
    <col min="15627" max="15627" width="14.85546875" style="7" customWidth="1"/>
    <col min="15628" max="15629" width="11.42578125" style="7" customWidth="1"/>
    <col min="15630" max="15871" width="9.140625" style="7" customWidth="1"/>
    <col min="15872" max="15872" width="4.7109375" style="7"/>
    <col min="15873" max="15873" width="5.28515625" style="7" customWidth="1"/>
    <col min="15874" max="15874" width="31.28515625" style="7" customWidth="1"/>
    <col min="15875" max="15875" width="6.140625" style="7" customWidth="1"/>
    <col min="15876" max="15876" width="14.85546875" style="7" customWidth="1"/>
    <col min="15877" max="15877" width="6.140625" style="7" customWidth="1"/>
    <col min="15878" max="15878" width="14.140625" style="7" customWidth="1"/>
    <col min="15879" max="15879" width="6.140625" style="7" customWidth="1"/>
    <col min="15880" max="15880" width="15" style="7" customWidth="1"/>
    <col min="15881" max="15882" width="7.7109375" style="7" customWidth="1"/>
    <col min="15883" max="15883" width="14.85546875" style="7" customWidth="1"/>
    <col min="15884" max="15885" width="11.42578125" style="7" customWidth="1"/>
    <col min="15886" max="16127" width="9.140625" style="7" customWidth="1"/>
    <col min="16128" max="16128" width="4.7109375" style="7"/>
    <col min="16129" max="16129" width="5.28515625" style="7" customWidth="1"/>
    <col min="16130" max="16130" width="31.28515625" style="7" customWidth="1"/>
    <col min="16131" max="16131" width="6.140625" style="7" customWidth="1"/>
    <col min="16132" max="16132" width="14.85546875" style="7" customWidth="1"/>
    <col min="16133" max="16133" width="6.140625" style="7" customWidth="1"/>
    <col min="16134" max="16134" width="14.140625" style="7" customWidth="1"/>
    <col min="16135" max="16135" width="6.140625" style="7" customWidth="1"/>
    <col min="16136" max="16136" width="15" style="7" customWidth="1"/>
    <col min="16137" max="16138" width="7.7109375" style="7" customWidth="1"/>
    <col min="16139" max="16139" width="14.85546875" style="7" customWidth="1"/>
    <col min="16140" max="16141" width="11.42578125" style="7" customWidth="1"/>
    <col min="16142" max="16383" width="9.140625" style="7" customWidth="1"/>
    <col min="16384" max="16384" width="4.7109375" style="7"/>
  </cols>
  <sheetData>
    <row r="1" spans="1:13" ht="16.5" customHeight="1" x14ac:dyDescent="0.2">
      <c r="L1" s="799" t="s">
        <v>0</v>
      </c>
      <c r="M1" s="799"/>
    </row>
    <row r="2" spans="1:13" ht="24.75" customHeight="1" x14ac:dyDescent="0.2">
      <c r="A2" s="819" t="s">
        <v>1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</row>
    <row r="3" spans="1:13" ht="24.75" customHeight="1" x14ac:dyDescent="0.2">
      <c r="A3" s="819" t="s">
        <v>695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</row>
    <row r="4" spans="1:13" s="50" customFormat="1" ht="16.5" thickBot="1" x14ac:dyDescent="0.3">
      <c r="A4" s="820"/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48"/>
    </row>
    <row r="5" spans="1:13" ht="33.75" customHeight="1" x14ac:dyDescent="0.2">
      <c r="A5" s="821" t="s">
        <v>2</v>
      </c>
      <c r="B5" s="823" t="s">
        <v>3</v>
      </c>
      <c r="C5" s="825" t="s">
        <v>4</v>
      </c>
      <c r="D5" s="826"/>
      <c r="E5" s="825" t="s">
        <v>5</v>
      </c>
      <c r="F5" s="826"/>
      <c r="G5" s="825" t="s">
        <v>6</v>
      </c>
      <c r="H5" s="826"/>
      <c r="I5" s="827" t="s">
        <v>7</v>
      </c>
      <c r="J5" s="829" t="s">
        <v>8</v>
      </c>
      <c r="K5" s="831" t="s">
        <v>9</v>
      </c>
      <c r="L5" s="831" t="s">
        <v>10</v>
      </c>
      <c r="M5" s="833" t="s">
        <v>11</v>
      </c>
    </row>
    <row r="6" spans="1:13" ht="23.25" thickBot="1" x14ac:dyDescent="0.25">
      <c r="A6" s="822"/>
      <c r="B6" s="824"/>
      <c r="C6" s="353" t="s">
        <v>12</v>
      </c>
      <c r="D6" s="354" t="s">
        <v>13</v>
      </c>
      <c r="E6" s="355" t="s">
        <v>12</v>
      </c>
      <c r="F6" s="354" t="s">
        <v>13</v>
      </c>
      <c r="G6" s="355" t="s">
        <v>12</v>
      </c>
      <c r="H6" s="354" t="s">
        <v>13</v>
      </c>
      <c r="I6" s="828"/>
      <c r="J6" s="830"/>
      <c r="K6" s="832"/>
      <c r="L6" s="832"/>
      <c r="M6" s="834"/>
    </row>
    <row r="7" spans="1:13" s="509" customFormat="1" ht="22.5" x14ac:dyDescent="0.25">
      <c r="A7" s="36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1">
        <v>9</v>
      </c>
      <c r="J7" s="1" t="s">
        <v>14</v>
      </c>
      <c r="K7" s="1" t="s">
        <v>15</v>
      </c>
      <c r="L7" s="1">
        <v>12</v>
      </c>
      <c r="M7" s="361">
        <v>13</v>
      </c>
    </row>
    <row r="8" spans="1:13" s="56" customFormat="1" x14ac:dyDescent="0.2">
      <c r="A8" s="758" t="s">
        <v>16</v>
      </c>
      <c r="B8" s="516" t="s">
        <v>17</v>
      </c>
      <c r="C8" s="505">
        <v>39</v>
      </c>
      <c r="D8" s="54">
        <v>11040932.620000001</v>
      </c>
      <c r="E8" s="52"/>
      <c r="F8" s="52"/>
      <c r="G8" s="52">
        <v>6</v>
      </c>
      <c r="H8" s="52">
        <v>-42517.8</v>
      </c>
      <c r="I8" s="53">
        <v>0</v>
      </c>
      <c r="J8" s="52">
        <v>45</v>
      </c>
      <c r="K8" s="54">
        <v>10998414.82</v>
      </c>
      <c r="L8" s="55">
        <v>0.45180914873355371</v>
      </c>
      <c r="M8" s="362">
        <v>0.51264524948735479</v>
      </c>
    </row>
    <row r="9" spans="1:13" s="56" customFormat="1" x14ac:dyDescent="0.2">
      <c r="A9" s="759" t="s">
        <v>18</v>
      </c>
      <c r="B9" s="517" t="s">
        <v>741</v>
      </c>
      <c r="C9" s="506">
        <v>18</v>
      </c>
      <c r="D9" s="59">
        <v>3704017</v>
      </c>
      <c r="E9" s="57"/>
      <c r="F9" s="59"/>
      <c r="G9" s="57">
        <v>1</v>
      </c>
      <c r="H9" s="57">
        <v>-525274.19999999995</v>
      </c>
      <c r="I9" s="58">
        <v>0</v>
      </c>
      <c r="J9" s="57">
        <v>19</v>
      </c>
      <c r="K9" s="59">
        <v>3178742.8</v>
      </c>
      <c r="L9" s="60">
        <v>0.13058109755046618</v>
      </c>
      <c r="M9" s="760">
        <v>0.21645021645021645</v>
      </c>
    </row>
    <row r="10" spans="1:13" s="56" customFormat="1" x14ac:dyDescent="0.2">
      <c r="A10" s="761" t="s">
        <v>20</v>
      </c>
      <c r="B10" s="516" t="s">
        <v>21</v>
      </c>
      <c r="C10" s="505">
        <v>10</v>
      </c>
      <c r="D10" s="54">
        <v>1445282.4</v>
      </c>
      <c r="E10" s="52"/>
      <c r="F10" s="54"/>
      <c r="G10" s="52">
        <v>5</v>
      </c>
      <c r="H10" s="52">
        <v>-179419.47999999998</v>
      </c>
      <c r="I10" s="53">
        <v>0</v>
      </c>
      <c r="J10" s="52">
        <v>15</v>
      </c>
      <c r="K10" s="54">
        <v>1265862.92</v>
      </c>
      <c r="L10" s="55">
        <v>5.2000989020576933E-2</v>
      </c>
      <c r="M10" s="362">
        <v>0.17088174982911825</v>
      </c>
    </row>
    <row r="11" spans="1:13" s="56" customFormat="1" x14ac:dyDescent="0.2">
      <c r="A11" s="762" t="s">
        <v>22</v>
      </c>
      <c r="B11" s="570" t="s">
        <v>23</v>
      </c>
      <c r="C11" s="506">
        <v>12</v>
      </c>
      <c r="D11" s="59">
        <v>469049.7</v>
      </c>
      <c r="E11" s="57">
        <v>1</v>
      </c>
      <c r="F11" s="59">
        <v>783000</v>
      </c>
      <c r="G11" s="57"/>
      <c r="H11" s="57"/>
      <c r="I11" s="58">
        <v>0</v>
      </c>
      <c r="J11" s="57">
        <v>13</v>
      </c>
      <c r="K11" s="59">
        <v>1252049.7</v>
      </c>
      <c r="L11" s="60">
        <v>5.1433549142048209E-2</v>
      </c>
      <c r="M11" s="760">
        <v>0.14809751651856914</v>
      </c>
    </row>
    <row r="12" spans="1:13" s="56" customFormat="1" x14ac:dyDescent="0.2">
      <c r="A12" s="761" t="s">
        <v>26</v>
      </c>
      <c r="B12" s="516" t="s">
        <v>27</v>
      </c>
      <c r="C12" s="505">
        <v>127</v>
      </c>
      <c r="D12" s="54">
        <v>118699532.15000002</v>
      </c>
      <c r="E12" s="52">
        <v>1</v>
      </c>
      <c r="F12" s="54">
        <v>121968</v>
      </c>
      <c r="G12" s="52">
        <v>1</v>
      </c>
      <c r="H12" s="52">
        <v>-75777.2</v>
      </c>
      <c r="I12" s="53">
        <v>3</v>
      </c>
      <c r="J12" s="52">
        <v>132</v>
      </c>
      <c r="K12" s="54">
        <v>118745722.95000002</v>
      </c>
      <c r="L12" s="55">
        <v>4.8780124117731649</v>
      </c>
      <c r="M12" s="362">
        <v>1.5037593984962405</v>
      </c>
    </row>
    <row r="13" spans="1:13" s="56" customFormat="1" x14ac:dyDescent="0.2">
      <c r="A13" s="759" t="s">
        <v>28</v>
      </c>
      <c r="B13" s="517" t="s">
        <v>29</v>
      </c>
      <c r="C13" s="506">
        <v>55</v>
      </c>
      <c r="D13" s="59">
        <v>51928601.25</v>
      </c>
      <c r="E13" s="57">
        <v>2</v>
      </c>
      <c r="F13" s="59">
        <v>20040</v>
      </c>
      <c r="G13" s="57">
        <v>4</v>
      </c>
      <c r="H13" s="57">
        <v>-526885.37</v>
      </c>
      <c r="I13" s="58">
        <v>4</v>
      </c>
      <c r="J13" s="57">
        <v>65</v>
      </c>
      <c r="K13" s="59">
        <v>51421755.880000003</v>
      </c>
      <c r="L13" s="60">
        <v>2.1123789319420676</v>
      </c>
      <c r="M13" s="760">
        <v>0.74048758259284575</v>
      </c>
    </row>
    <row r="14" spans="1:13" s="56" customFormat="1" x14ac:dyDescent="0.2">
      <c r="A14" s="763" t="s">
        <v>30</v>
      </c>
      <c r="B14" s="571" t="s">
        <v>31</v>
      </c>
      <c r="C14" s="505"/>
      <c r="D14" s="54"/>
      <c r="E14" s="52">
        <v>1</v>
      </c>
      <c r="F14" s="54">
        <v>3468</v>
      </c>
      <c r="G14" s="52"/>
      <c r="H14" s="54"/>
      <c r="I14" s="53">
        <v>0</v>
      </c>
      <c r="J14" s="52">
        <v>1</v>
      </c>
      <c r="K14" s="54">
        <v>3468</v>
      </c>
      <c r="L14" s="55">
        <v>1.4246363257354976E-4</v>
      </c>
      <c r="M14" s="362">
        <v>1.1392116655274551E-2</v>
      </c>
    </row>
    <row r="15" spans="1:13" s="56" customFormat="1" x14ac:dyDescent="0.2">
      <c r="A15" s="759" t="s">
        <v>32</v>
      </c>
      <c r="B15" s="517" t="s">
        <v>33</v>
      </c>
      <c r="C15" s="506">
        <v>5</v>
      </c>
      <c r="D15" s="59">
        <v>3995761.35</v>
      </c>
      <c r="E15" s="57"/>
      <c r="F15" s="59"/>
      <c r="G15" s="57"/>
      <c r="H15" s="57"/>
      <c r="I15" s="58">
        <v>0</v>
      </c>
      <c r="J15" s="57">
        <v>5</v>
      </c>
      <c r="K15" s="59">
        <v>3995761.35</v>
      </c>
      <c r="L15" s="60">
        <v>0.16414379377681404</v>
      </c>
      <c r="M15" s="760">
        <v>5.6960583276372753E-2</v>
      </c>
    </row>
    <row r="16" spans="1:13" s="56" customFormat="1" x14ac:dyDescent="0.2">
      <c r="A16" s="761" t="s">
        <v>36</v>
      </c>
      <c r="B16" s="516" t="s">
        <v>686</v>
      </c>
      <c r="C16" s="505">
        <v>726</v>
      </c>
      <c r="D16" s="54">
        <v>107915624.33000003</v>
      </c>
      <c r="E16" s="52">
        <v>57</v>
      </c>
      <c r="F16" s="54">
        <v>1335470.9200000004</v>
      </c>
      <c r="G16" s="52">
        <v>167</v>
      </c>
      <c r="H16" s="52">
        <v>-10060230.629999997</v>
      </c>
      <c r="I16" s="53">
        <v>9</v>
      </c>
      <c r="J16" s="52">
        <v>959</v>
      </c>
      <c r="K16" s="54">
        <v>99190864.620000035</v>
      </c>
      <c r="L16" s="55">
        <v>4.074709023032411</v>
      </c>
      <c r="M16" s="362">
        <v>10.925039872408293</v>
      </c>
    </row>
    <row r="17" spans="1:13" s="56" customFormat="1" x14ac:dyDescent="0.2">
      <c r="A17" s="759" t="s">
        <v>38</v>
      </c>
      <c r="B17" s="517" t="s">
        <v>39</v>
      </c>
      <c r="C17" s="506">
        <v>1</v>
      </c>
      <c r="D17" s="59">
        <v>1000970.88</v>
      </c>
      <c r="E17" s="57"/>
      <c r="F17" s="59"/>
      <c r="G17" s="57">
        <v>7</v>
      </c>
      <c r="H17" s="59">
        <v>-408409.59999999998</v>
      </c>
      <c r="I17" s="58">
        <v>0</v>
      </c>
      <c r="J17" s="57">
        <v>8</v>
      </c>
      <c r="K17" s="59">
        <v>592561.28</v>
      </c>
      <c r="L17" s="60">
        <v>2.4342108555718667E-2</v>
      </c>
      <c r="M17" s="760">
        <v>9.1136933242196405E-2</v>
      </c>
    </row>
    <row r="18" spans="1:13" s="56" customFormat="1" x14ac:dyDescent="0.2">
      <c r="A18" s="763" t="s">
        <v>393</v>
      </c>
      <c r="B18" s="571" t="s">
        <v>394</v>
      </c>
      <c r="C18" s="505"/>
      <c r="D18" s="54"/>
      <c r="E18" s="52">
        <v>1</v>
      </c>
      <c r="F18" s="54">
        <v>106200</v>
      </c>
      <c r="G18" s="52"/>
      <c r="H18" s="54"/>
      <c r="I18" s="53">
        <v>0</v>
      </c>
      <c r="J18" s="52">
        <v>1</v>
      </c>
      <c r="K18" s="54">
        <v>106200</v>
      </c>
      <c r="L18" s="55">
        <v>4.3626406514737552E-3</v>
      </c>
      <c r="M18" s="362">
        <v>1.1392116655274551E-2</v>
      </c>
    </row>
    <row r="19" spans="1:13" s="56" customFormat="1" x14ac:dyDescent="0.2">
      <c r="A19" s="759" t="s">
        <v>40</v>
      </c>
      <c r="B19" s="517" t="s">
        <v>41</v>
      </c>
      <c r="C19" s="506">
        <v>8</v>
      </c>
      <c r="D19" s="59">
        <v>1329151.96</v>
      </c>
      <c r="E19" s="57">
        <v>1</v>
      </c>
      <c r="F19" s="59">
        <v>3575</v>
      </c>
      <c r="G19" s="57"/>
      <c r="H19" s="59"/>
      <c r="I19" s="58">
        <v>0</v>
      </c>
      <c r="J19" s="57">
        <v>9</v>
      </c>
      <c r="K19" s="59">
        <v>1332726.96</v>
      </c>
      <c r="L19" s="60">
        <v>5.4747728936073797E-2</v>
      </c>
      <c r="M19" s="760">
        <v>0.10252904989747096</v>
      </c>
    </row>
    <row r="20" spans="1:13" s="56" customFormat="1" x14ac:dyDescent="0.2">
      <c r="A20" s="761" t="s">
        <v>46</v>
      </c>
      <c r="B20" s="516" t="s">
        <v>47</v>
      </c>
      <c r="C20" s="505">
        <v>538</v>
      </c>
      <c r="D20" s="54">
        <v>74872480.139999926</v>
      </c>
      <c r="E20" s="52">
        <v>28</v>
      </c>
      <c r="F20" s="54">
        <v>1763346.71</v>
      </c>
      <c r="G20" s="52">
        <v>137</v>
      </c>
      <c r="H20" s="54">
        <v>-4993769.5299999984</v>
      </c>
      <c r="I20" s="53">
        <v>5</v>
      </c>
      <c r="J20" s="52">
        <v>708</v>
      </c>
      <c r="K20" s="54">
        <v>71642057.319999918</v>
      </c>
      <c r="L20" s="55">
        <v>2.9430183768309277</v>
      </c>
      <c r="M20" s="362">
        <v>8.0656185919343812</v>
      </c>
    </row>
    <row r="21" spans="1:13" s="56" customFormat="1" x14ac:dyDescent="0.2">
      <c r="A21" s="764" t="s">
        <v>617</v>
      </c>
      <c r="B21" s="572" t="s">
        <v>618</v>
      </c>
      <c r="C21" s="506">
        <v>1</v>
      </c>
      <c r="D21" s="59">
        <v>639200</v>
      </c>
      <c r="E21" s="57"/>
      <c r="F21" s="59"/>
      <c r="G21" s="57"/>
      <c r="H21" s="57"/>
      <c r="I21" s="58">
        <v>0</v>
      </c>
      <c r="J21" s="57">
        <v>1</v>
      </c>
      <c r="K21" s="59">
        <v>639200</v>
      </c>
      <c r="L21" s="60">
        <v>2.6258002866497404E-2</v>
      </c>
      <c r="M21" s="760">
        <v>1.1392116655274551E-2</v>
      </c>
    </row>
    <row r="22" spans="1:13" s="56" customFormat="1" x14ac:dyDescent="0.2">
      <c r="A22" s="765" t="s">
        <v>48</v>
      </c>
      <c r="B22" s="508" t="s">
        <v>49</v>
      </c>
      <c r="C22" s="505">
        <v>5</v>
      </c>
      <c r="D22" s="54">
        <v>1905733.33</v>
      </c>
      <c r="E22" s="52"/>
      <c r="F22" s="54"/>
      <c r="G22" s="52"/>
      <c r="H22" s="52"/>
      <c r="I22" s="53">
        <v>0</v>
      </c>
      <c r="J22" s="52">
        <v>5</v>
      </c>
      <c r="K22" s="54">
        <v>1905733.33</v>
      </c>
      <c r="L22" s="55">
        <v>7.8286531980475041E-2</v>
      </c>
      <c r="M22" s="362">
        <v>5.6960583276372753E-2</v>
      </c>
    </row>
    <row r="23" spans="1:13" s="56" customFormat="1" x14ac:dyDescent="0.2">
      <c r="A23" s="759" t="s">
        <v>50</v>
      </c>
      <c r="B23" s="517" t="s">
        <v>51</v>
      </c>
      <c r="C23" s="506">
        <v>5</v>
      </c>
      <c r="D23" s="59">
        <v>510085</v>
      </c>
      <c r="E23" s="57"/>
      <c r="F23" s="57"/>
      <c r="G23" s="57"/>
      <c r="H23" s="57"/>
      <c r="I23" s="58">
        <v>1</v>
      </c>
      <c r="J23" s="57">
        <v>6</v>
      </c>
      <c r="K23" s="59">
        <v>510085</v>
      </c>
      <c r="L23" s="60">
        <v>2.0954025957692943E-2</v>
      </c>
      <c r="M23" s="760">
        <v>6.8352699931647304E-2</v>
      </c>
    </row>
    <row r="24" spans="1:13" s="56" customFormat="1" x14ac:dyDescent="0.2">
      <c r="A24" s="761" t="s">
        <v>52</v>
      </c>
      <c r="B24" s="516" t="s">
        <v>53</v>
      </c>
      <c r="C24" s="505">
        <v>3</v>
      </c>
      <c r="D24" s="54">
        <v>732088.6</v>
      </c>
      <c r="E24" s="52">
        <v>1</v>
      </c>
      <c r="F24" s="52">
        <v>25695</v>
      </c>
      <c r="G24" s="52"/>
      <c r="H24" s="52"/>
      <c r="I24" s="53">
        <v>0</v>
      </c>
      <c r="J24" s="52">
        <v>4</v>
      </c>
      <c r="K24" s="54">
        <v>757783.6</v>
      </c>
      <c r="L24" s="55">
        <v>3.1129355351978603E-2</v>
      </c>
      <c r="M24" s="362">
        <v>4.5568466621098203E-2</v>
      </c>
    </row>
    <row r="25" spans="1:13" s="56" customFormat="1" x14ac:dyDescent="0.2">
      <c r="A25" s="764" t="s">
        <v>54</v>
      </c>
      <c r="B25" s="572" t="s">
        <v>55</v>
      </c>
      <c r="C25" s="506">
        <v>1</v>
      </c>
      <c r="D25" s="59">
        <v>471356</v>
      </c>
      <c r="E25" s="57"/>
      <c r="F25" s="57"/>
      <c r="G25" s="57"/>
      <c r="H25" s="57"/>
      <c r="I25" s="58">
        <v>0</v>
      </c>
      <c r="J25" s="57">
        <v>1</v>
      </c>
      <c r="K25" s="59">
        <v>471356</v>
      </c>
      <c r="L25" s="60">
        <v>1.9363058822185156E-2</v>
      </c>
      <c r="M25" s="760">
        <v>1.1392116655274551E-2</v>
      </c>
    </row>
    <row r="26" spans="1:13" s="56" customFormat="1" x14ac:dyDescent="0.2">
      <c r="A26" s="761" t="s">
        <v>62</v>
      </c>
      <c r="B26" s="516" t="s">
        <v>63</v>
      </c>
      <c r="C26" s="505"/>
      <c r="D26" s="54"/>
      <c r="E26" s="52"/>
      <c r="F26" s="52"/>
      <c r="G26" s="52"/>
      <c r="H26" s="52"/>
      <c r="I26" s="53">
        <v>1</v>
      </c>
      <c r="J26" s="52">
        <v>1</v>
      </c>
      <c r="K26" s="54">
        <v>0</v>
      </c>
      <c r="L26" s="55">
        <v>0</v>
      </c>
      <c r="M26" s="362">
        <v>1.1392116655274551E-2</v>
      </c>
    </row>
    <row r="27" spans="1:13" s="56" customFormat="1" x14ac:dyDescent="0.2">
      <c r="A27" s="762" t="s">
        <v>64</v>
      </c>
      <c r="B27" s="570" t="s">
        <v>65</v>
      </c>
      <c r="C27" s="506"/>
      <c r="D27" s="59"/>
      <c r="E27" s="57"/>
      <c r="F27" s="57"/>
      <c r="G27" s="57"/>
      <c r="H27" s="57"/>
      <c r="I27" s="58">
        <v>1</v>
      </c>
      <c r="J27" s="57">
        <v>1</v>
      </c>
      <c r="K27" s="59">
        <v>0</v>
      </c>
      <c r="L27" s="60">
        <v>0</v>
      </c>
      <c r="M27" s="760">
        <v>1.1392116655274551E-2</v>
      </c>
    </row>
    <row r="28" spans="1:13" s="56" customFormat="1" x14ac:dyDescent="0.2">
      <c r="A28" s="761" t="s">
        <v>66</v>
      </c>
      <c r="B28" s="516" t="s">
        <v>67</v>
      </c>
      <c r="C28" s="505">
        <v>2</v>
      </c>
      <c r="D28" s="54">
        <v>672772.45</v>
      </c>
      <c r="E28" s="52"/>
      <c r="F28" s="52"/>
      <c r="G28" s="52"/>
      <c r="H28" s="52"/>
      <c r="I28" s="53">
        <v>1</v>
      </c>
      <c r="J28" s="52">
        <v>3</v>
      </c>
      <c r="K28" s="54">
        <v>672772.45</v>
      </c>
      <c r="L28" s="55">
        <v>2.7637141615457574E-2</v>
      </c>
      <c r="M28" s="362">
        <v>3.4176349965823652E-2</v>
      </c>
    </row>
    <row r="29" spans="1:13" s="56" customFormat="1" ht="22.5" x14ac:dyDescent="0.2">
      <c r="A29" s="759" t="s">
        <v>68</v>
      </c>
      <c r="B29" s="572" t="s">
        <v>69</v>
      </c>
      <c r="C29" s="506"/>
      <c r="D29" s="59"/>
      <c r="E29" s="57"/>
      <c r="F29" s="57"/>
      <c r="G29" s="57"/>
      <c r="H29" s="57"/>
      <c r="I29" s="58">
        <v>1</v>
      </c>
      <c r="J29" s="57">
        <v>1</v>
      </c>
      <c r="K29" s="59">
        <v>0</v>
      </c>
      <c r="L29" s="60">
        <v>0</v>
      </c>
      <c r="M29" s="760">
        <v>1.1392116655274551E-2</v>
      </c>
    </row>
    <row r="30" spans="1:13" s="56" customFormat="1" ht="22.5" x14ac:dyDescent="0.2">
      <c r="A30" s="761" t="s">
        <v>70</v>
      </c>
      <c r="B30" s="516" t="s">
        <v>71</v>
      </c>
      <c r="C30" s="505">
        <v>11</v>
      </c>
      <c r="D30" s="54">
        <v>692475.7300000001</v>
      </c>
      <c r="E30" s="52"/>
      <c r="F30" s="52"/>
      <c r="G30" s="52"/>
      <c r="H30" s="52"/>
      <c r="I30" s="53">
        <v>1</v>
      </c>
      <c r="J30" s="52">
        <v>12</v>
      </c>
      <c r="K30" s="54">
        <v>692475.7300000001</v>
      </c>
      <c r="L30" s="55">
        <v>2.8446542089048635E-2</v>
      </c>
      <c r="M30" s="362">
        <v>0.13670539986329461</v>
      </c>
    </row>
    <row r="31" spans="1:13" s="56" customFormat="1" x14ac:dyDescent="0.2">
      <c r="A31" s="759" t="s">
        <v>74</v>
      </c>
      <c r="B31" s="517" t="s">
        <v>75</v>
      </c>
      <c r="C31" s="506">
        <v>6</v>
      </c>
      <c r="D31" s="59">
        <v>733891.62</v>
      </c>
      <c r="E31" s="57"/>
      <c r="F31" s="57"/>
      <c r="G31" s="57"/>
      <c r="H31" s="57"/>
      <c r="I31" s="58">
        <v>0</v>
      </c>
      <c r="J31" s="57">
        <v>6</v>
      </c>
      <c r="K31" s="59">
        <v>733891.62</v>
      </c>
      <c r="L31" s="60">
        <v>3.0147885265423065E-2</v>
      </c>
      <c r="M31" s="760">
        <v>6.8352699931647304E-2</v>
      </c>
    </row>
    <row r="32" spans="1:13" s="56" customFormat="1" x14ac:dyDescent="0.2">
      <c r="A32" s="761" t="s">
        <v>76</v>
      </c>
      <c r="B32" s="516" t="s">
        <v>77</v>
      </c>
      <c r="C32" s="505">
        <v>6</v>
      </c>
      <c r="D32" s="54">
        <v>3309252</v>
      </c>
      <c r="E32" s="52"/>
      <c r="F32" s="52"/>
      <c r="G32" s="52"/>
      <c r="H32" s="52"/>
      <c r="I32" s="53">
        <v>0</v>
      </c>
      <c r="J32" s="52">
        <v>6</v>
      </c>
      <c r="K32" s="54">
        <v>3309252</v>
      </c>
      <c r="L32" s="55">
        <v>0.13594234746865186</v>
      </c>
      <c r="M32" s="362">
        <v>6.8352699931647304E-2</v>
      </c>
    </row>
    <row r="33" spans="1:13" s="56" customFormat="1" x14ac:dyDescent="0.2">
      <c r="A33" s="762" t="s">
        <v>78</v>
      </c>
      <c r="B33" s="570" t="s">
        <v>79</v>
      </c>
      <c r="C33" s="506">
        <v>8</v>
      </c>
      <c r="D33" s="59">
        <v>188550.37</v>
      </c>
      <c r="E33" s="57"/>
      <c r="F33" s="57"/>
      <c r="G33" s="57"/>
      <c r="H33" s="57"/>
      <c r="I33" s="58">
        <v>0</v>
      </c>
      <c r="J33" s="57">
        <v>8</v>
      </c>
      <c r="K33" s="59">
        <v>188550.37</v>
      </c>
      <c r="L33" s="60">
        <v>7.7455509323203159E-3</v>
      </c>
      <c r="M33" s="760">
        <v>9.1136933242196405E-2</v>
      </c>
    </row>
    <row r="34" spans="1:13" s="56" customFormat="1" x14ac:dyDescent="0.2">
      <c r="A34" s="761" t="s">
        <v>80</v>
      </c>
      <c r="B34" s="516" t="s">
        <v>81</v>
      </c>
      <c r="C34" s="505">
        <v>30</v>
      </c>
      <c r="D34" s="54">
        <v>8218848.3999999994</v>
      </c>
      <c r="E34" s="52">
        <v>1</v>
      </c>
      <c r="F34" s="52">
        <v>49997.73</v>
      </c>
      <c r="G34" s="52">
        <v>3</v>
      </c>
      <c r="H34" s="52">
        <v>-315643.64</v>
      </c>
      <c r="I34" s="53">
        <v>2</v>
      </c>
      <c r="J34" s="52">
        <v>36</v>
      </c>
      <c r="K34" s="54">
        <v>7953202.4900000002</v>
      </c>
      <c r="L34" s="55">
        <v>0.32671341329827019</v>
      </c>
      <c r="M34" s="362">
        <v>0.41011619958988382</v>
      </c>
    </row>
    <row r="35" spans="1:13" s="56" customFormat="1" x14ac:dyDescent="0.2">
      <c r="A35" s="759" t="s">
        <v>82</v>
      </c>
      <c r="B35" s="507" t="s">
        <v>83</v>
      </c>
      <c r="C35" s="506">
        <v>8</v>
      </c>
      <c r="D35" s="59">
        <v>1648452.9400000002</v>
      </c>
      <c r="E35" s="57"/>
      <c r="F35" s="57"/>
      <c r="G35" s="57"/>
      <c r="H35" s="57"/>
      <c r="I35" s="58">
        <v>0</v>
      </c>
      <c r="J35" s="57">
        <v>8</v>
      </c>
      <c r="K35" s="59">
        <v>1648452.9400000002</v>
      </c>
      <c r="L35" s="60">
        <v>6.7717587646755451E-2</v>
      </c>
      <c r="M35" s="760">
        <v>9.1136933242196405E-2</v>
      </c>
    </row>
    <row r="36" spans="1:13" s="56" customFormat="1" ht="22.5" x14ac:dyDescent="0.2">
      <c r="A36" s="761" t="s">
        <v>84</v>
      </c>
      <c r="B36" s="516" t="s">
        <v>85</v>
      </c>
      <c r="C36" s="505">
        <v>25</v>
      </c>
      <c r="D36" s="54">
        <v>5099758.5099999988</v>
      </c>
      <c r="E36" s="52"/>
      <c r="F36" s="52"/>
      <c r="G36" s="52">
        <v>1</v>
      </c>
      <c r="H36" s="52">
        <v>-558</v>
      </c>
      <c r="I36" s="53">
        <v>3</v>
      </c>
      <c r="J36" s="52">
        <v>29</v>
      </c>
      <c r="K36" s="54">
        <v>5099200.5099999988</v>
      </c>
      <c r="L36" s="55">
        <v>0.20947249938739831</v>
      </c>
      <c r="M36" s="362">
        <v>0.33037138300296193</v>
      </c>
    </row>
    <row r="37" spans="1:13" s="56" customFormat="1" ht="22.5" x14ac:dyDescent="0.2">
      <c r="A37" s="759" t="s">
        <v>86</v>
      </c>
      <c r="B37" s="517" t="s">
        <v>87</v>
      </c>
      <c r="C37" s="506">
        <v>9</v>
      </c>
      <c r="D37" s="59">
        <v>1578712.0199999998</v>
      </c>
      <c r="E37" s="57"/>
      <c r="F37" s="57"/>
      <c r="G37" s="57">
        <v>1</v>
      </c>
      <c r="H37" s="57">
        <v>-81696.12</v>
      </c>
      <c r="I37" s="58">
        <v>1</v>
      </c>
      <c r="J37" s="57">
        <v>11</v>
      </c>
      <c r="K37" s="59">
        <v>1497015.9</v>
      </c>
      <c r="L37" s="60">
        <v>6.1496632968385784E-2</v>
      </c>
      <c r="M37" s="760">
        <v>0.12531328320802004</v>
      </c>
    </row>
    <row r="38" spans="1:13" s="56" customFormat="1" x14ac:dyDescent="0.2">
      <c r="A38" s="761" t="s">
        <v>88</v>
      </c>
      <c r="B38" s="516" t="s">
        <v>89</v>
      </c>
      <c r="C38" s="505">
        <v>1</v>
      </c>
      <c r="D38" s="54">
        <v>3326619.92</v>
      </c>
      <c r="E38" s="52">
        <v>1</v>
      </c>
      <c r="F38" s="52">
        <v>34587</v>
      </c>
      <c r="G38" s="52"/>
      <c r="H38" s="52"/>
      <c r="I38" s="53">
        <v>1</v>
      </c>
      <c r="J38" s="52">
        <v>3</v>
      </c>
      <c r="K38" s="54">
        <v>3361206.92</v>
      </c>
      <c r="L38" s="55">
        <v>0.13807662850477301</v>
      </c>
      <c r="M38" s="362">
        <v>3.4176349965823652E-2</v>
      </c>
    </row>
    <row r="39" spans="1:13" s="56" customFormat="1" x14ac:dyDescent="0.2">
      <c r="A39" s="759" t="s">
        <v>663</v>
      </c>
      <c r="B39" s="517" t="s">
        <v>664</v>
      </c>
      <c r="C39" s="506">
        <v>1</v>
      </c>
      <c r="D39" s="59">
        <v>951186.95</v>
      </c>
      <c r="E39" s="57"/>
      <c r="F39" s="57"/>
      <c r="G39" s="57"/>
      <c r="H39" s="57"/>
      <c r="I39" s="58">
        <v>0</v>
      </c>
      <c r="J39" s="57">
        <v>1</v>
      </c>
      <c r="K39" s="59">
        <v>951186.95</v>
      </c>
      <c r="L39" s="60">
        <v>3.9074264173458891E-2</v>
      </c>
      <c r="M39" s="760">
        <v>1.1392116655274551E-2</v>
      </c>
    </row>
    <row r="40" spans="1:13" s="56" customFormat="1" x14ac:dyDescent="0.2">
      <c r="A40" s="763" t="s">
        <v>90</v>
      </c>
      <c r="B40" s="571" t="s">
        <v>91</v>
      </c>
      <c r="C40" s="505">
        <v>2</v>
      </c>
      <c r="D40" s="54">
        <v>398530</v>
      </c>
      <c r="E40" s="52">
        <v>2</v>
      </c>
      <c r="F40" s="52">
        <v>62449.25</v>
      </c>
      <c r="G40" s="52"/>
      <c r="H40" s="52"/>
      <c r="I40" s="53">
        <v>0</v>
      </c>
      <c r="J40" s="52">
        <v>4</v>
      </c>
      <c r="K40" s="54">
        <v>460979.25</v>
      </c>
      <c r="L40" s="55">
        <v>1.8936787340262551E-2</v>
      </c>
      <c r="M40" s="362">
        <v>4.5568466621098203E-2</v>
      </c>
    </row>
    <row r="41" spans="1:13" s="56" customFormat="1" x14ac:dyDescent="0.2">
      <c r="A41" s="759" t="s">
        <v>92</v>
      </c>
      <c r="B41" s="507" t="s">
        <v>93</v>
      </c>
      <c r="C41" s="506">
        <v>1</v>
      </c>
      <c r="D41" s="59">
        <v>297720</v>
      </c>
      <c r="E41" s="57"/>
      <c r="F41" s="59"/>
      <c r="G41" s="57"/>
      <c r="H41" s="57"/>
      <c r="I41" s="58">
        <v>0</v>
      </c>
      <c r="J41" s="57">
        <v>1</v>
      </c>
      <c r="K41" s="59">
        <v>297720</v>
      </c>
      <c r="L41" s="60">
        <v>1.2230182436504393E-2</v>
      </c>
      <c r="M41" s="760">
        <v>1.1392116655274551E-2</v>
      </c>
    </row>
    <row r="42" spans="1:13" s="56" customFormat="1" x14ac:dyDescent="0.2">
      <c r="A42" s="763" t="s">
        <v>94</v>
      </c>
      <c r="B42" s="571" t="s">
        <v>95</v>
      </c>
      <c r="C42" s="505">
        <v>1</v>
      </c>
      <c r="D42" s="54">
        <v>480000</v>
      </c>
      <c r="E42" s="52"/>
      <c r="F42" s="54"/>
      <c r="G42" s="52"/>
      <c r="H42" s="52"/>
      <c r="I42" s="53">
        <v>0</v>
      </c>
      <c r="J42" s="52">
        <v>1</v>
      </c>
      <c r="K42" s="54">
        <v>480000</v>
      </c>
      <c r="L42" s="55">
        <v>1.9718149837169515E-2</v>
      </c>
      <c r="M42" s="362">
        <v>1.1392116655274551E-2</v>
      </c>
    </row>
    <row r="43" spans="1:13" s="56" customFormat="1" x14ac:dyDescent="0.2">
      <c r="A43" s="759" t="s">
        <v>621</v>
      </c>
      <c r="B43" s="572" t="s">
        <v>622</v>
      </c>
      <c r="C43" s="506">
        <v>1</v>
      </c>
      <c r="D43" s="59">
        <v>3060</v>
      </c>
      <c r="E43" s="57"/>
      <c r="F43" s="59"/>
      <c r="G43" s="57"/>
      <c r="H43" s="59"/>
      <c r="I43" s="58">
        <v>0</v>
      </c>
      <c r="J43" s="57">
        <v>1</v>
      </c>
      <c r="K43" s="59">
        <v>3060</v>
      </c>
      <c r="L43" s="60">
        <v>1.2570320521195565E-4</v>
      </c>
      <c r="M43" s="760">
        <v>1.1392116655274551E-2</v>
      </c>
    </row>
    <row r="44" spans="1:13" s="56" customFormat="1" ht="22.5" x14ac:dyDescent="0.2">
      <c r="A44" s="761" t="s">
        <v>96</v>
      </c>
      <c r="B44" s="516" t="s">
        <v>97</v>
      </c>
      <c r="C44" s="505">
        <v>1</v>
      </c>
      <c r="D44" s="54">
        <v>748805</v>
      </c>
      <c r="E44" s="52"/>
      <c r="F44" s="54"/>
      <c r="G44" s="52"/>
      <c r="H44" s="52"/>
      <c r="I44" s="53">
        <v>0</v>
      </c>
      <c r="J44" s="52">
        <v>1</v>
      </c>
      <c r="K44" s="54">
        <v>748805</v>
      </c>
      <c r="L44" s="55">
        <v>3.076051914337858E-2</v>
      </c>
      <c r="M44" s="362">
        <v>1.1392116655274551E-2</v>
      </c>
    </row>
    <row r="45" spans="1:13" s="56" customFormat="1" ht="22.5" x14ac:dyDescent="0.2">
      <c r="A45" s="759" t="s">
        <v>98</v>
      </c>
      <c r="B45" s="517" t="s">
        <v>99</v>
      </c>
      <c r="C45" s="506">
        <v>10</v>
      </c>
      <c r="D45" s="59">
        <v>1836853.6</v>
      </c>
      <c r="E45" s="57"/>
      <c r="F45" s="59"/>
      <c r="G45" s="57"/>
      <c r="H45" s="57"/>
      <c r="I45" s="58">
        <v>0</v>
      </c>
      <c r="J45" s="57">
        <v>10</v>
      </c>
      <c r="K45" s="59">
        <v>1836853.6</v>
      </c>
      <c r="L45" s="60">
        <v>7.545698857030049E-2</v>
      </c>
      <c r="M45" s="760">
        <v>0.11392116655274551</v>
      </c>
    </row>
    <row r="46" spans="1:13" s="56" customFormat="1" x14ac:dyDescent="0.2">
      <c r="A46" s="761" t="s">
        <v>623</v>
      </c>
      <c r="B46" s="516" t="s">
        <v>624</v>
      </c>
      <c r="C46" s="505">
        <v>2</v>
      </c>
      <c r="D46" s="54">
        <v>635148.14</v>
      </c>
      <c r="E46" s="52"/>
      <c r="F46" s="54"/>
      <c r="G46" s="52"/>
      <c r="H46" s="52"/>
      <c r="I46" s="53">
        <v>0</v>
      </c>
      <c r="J46" s="52">
        <v>2</v>
      </c>
      <c r="K46" s="54">
        <v>635148.14</v>
      </c>
      <c r="L46" s="55">
        <v>2.6091554569415667E-2</v>
      </c>
      <c r="M46" s="362">
        <v>2.2784233310549101E-2</v>
      </c>
    </row>
    <row r="47" spans="1:13" s="56" customFormat="1" ht="22.5" x14ac:dyDescent="0.2">
      <c r="A47" s="759" t="s">
        <v>100</v>
      </c>
      <c r="B47" s="517" t="s">
        <v>101</v>
      </c>
      <c r="C47" s="506">
        <v>424</v>
      </c>
      <c r="D47" s="59">
        <v>94078016.790000021</v>
      </c>
      <c r="E47" s="57">
        <v>2</v>
      </c>
      <c r="F47" s="59">
        <v>303876.36</v>
      </c>
      <c r="G47" s="57">
        <v>5</v>
      </c>
      <c r="H47" s="57">
        <v>-43370.7</v>
      </c>
      <c r="I47" s="58">
        <v>9</v>
      </c>
      <c r="J47" s="57">
        <v>440</v>
      </c>
      <c r="K47" s="59">
        <v>94338522.450000018</v>
      </c>
      <c r="L47" s="60">
        <v>3.8753773355964176</v>
      </c>
      <c r="M47" s="760">
        <v>5.0125313283208017</v>
      </c>
    </row>
    <row r="48" spans="1:13" s="56" customFormat="1" x14ac:dyDescent="0.2">
      <c r="A48" s="761" t="s">
        <v>102</v>
      </c>
      <c r="B48" s="516" t="s">
        <v>103</v>
      </c>
      <c r="C48" s="505">
        <v>197</v>
      </c>
      <c r="D48" s="54">
        <v>65341026.009999983</v>
      </c>
      <c r="E48" s="52">
        <v>3</v>
      </c>
      <c r="F48" s="54">
        <v>712361.02</v>
      </c>
      <c r="G48" s="52">
        <v>1</v>
      </c>
      <c r="H48" s="52">
        <v>-24318.51</v>
      </c>
      <c r="I48" s="53">
        <v>8</v>
      </c>
      <c r="J48" s="52">
        <v>209</v>
      </c>
      <c r="K48" s="54">
        <v>66029068.519999988</v>
      </c>
      <c r="L48" s="55">
        <v>2.712439722262693</v>
      </c>
      <c r="M48" s="362">
        <v>2.3809523809523809</v>
      </c>
    </row>
    <row r="49" spans="1:13" s="56" customFormat="1" x14ac:dyDescent="0.2">
      <c r="A49" s="759" t="s">
        <v>104</v>
      </c>
      <c r="B49" s="517" t="s">
        <v>105</v>
      </c>
      <c r="C49" s="506">
        <v>4519</v>
      </c>
      <c r="D49" s="59">
        <v>401624766.21999985</v>
      </c>
      <c r="E49" s="57">
        <v>10</v>
      </c>
      <c r="F49" s="59">
        <v>848294.67</v>
      </c>
      <c r="G49" s="57">
        <v>2</v>
      </c>
      <c r="H49" s="57">
        <v>-568420</v>
      </c>
      <c r="I49" s="58">
        <v>10</v>
      </c>
      <c r="J49" s="57">
        <v>4541</v>
      </c>
      <c r="K49" s="59">
        <v>401904640.88999987</v>
      </c>
      <c r="L49" s="60">
        <v>16.510033186089213</v>
      </c>
      <c r="M49" s="760">
        <v>51.731601731601735</v>
      </c>
    </row>
    <row r="50" spans="1:13" s="56" customFormat="1" x14ac:dyDescent="0.2">
      <c r="A50" s="761" t="s">
        <v>106</v>
      </c>
      <c r="B50" s="516" t="s">
        <v>107</v>
      </c>
      <c r="C50" s="505">
        <v>1</v>
      </c>
      <c r="D50" s="54">
        <v>275000</v>
      </c>
      <c r="E50" s="52"/>
      <c r="F50" s="54"/>
      <c r="G50" s="52"/>
      <c r="H50" s="52"/>
      <c r="I50" s="53">
        <v>0</v>
      </c>
      <c r="J50" s="52">
        <v>1</v>
      </c>
      <c r="K50" s="54">
        <v>275000</v>
      </c>
      <c r="L50" s="55">
        <v>1.1296856677545035E-2</v>
      </c>
      <c r="M50" s="362">
        <v>1.1392116655274551E-2</v>
      </c>
    </row>
    <row r="51" spans="1:13" s="56" customFormat="1" x14ac:dyDescent="0.2">
      <c r="A51" s="759" t="s">
        <v>108</v>
      </c>
      <c r="B51" s="517" t="s">
        <v>109</v>
      </c>
      <c r="C51" s="506">
        <v>11</v>
      </c>
      <c r="D51" s="59">
        <v>1250130.8</v>
      </c>
      <c r="E51" s="57"/>
      <c r="F51" s="59"/>
      <c r="G51" s="57"/>
      <c r="H51" s="57"/>
      <c r="I51" s="58">
        <v>0</v>
      </c>
      <c r="J51" s="57">
        <v>11</v>
      </c>
      <c r="K51" s="59">
        <v>1250130.8</v>
      </c>
      <c r="L51" s="60">
        <v>5.1354721730126243E-2</v>
      </c>
      <c r="M51" s="760">
        <v>0.12531328320802004</v>
      </c>
    </row>
    <row r="52" spans="1:13" s="56" customFormat="1" x14ac:dyDescent="0.2">
      <c r="A52" s="761" t="s">
        <v>110</v>
      </c>
      <c r="B52" s="516" t="s">
        <v>111</v>
      </c>
      <c r="C52" s="505">
        <v>48</v>
      </c>
      <c r="D52" s="54">
        <v>61216298</v>
      </c>
      <c r="E52" s="52"/>
      <c r="F52" s="54"/>
      <c r="G52" s="52">
        <v>1</v>
      </c>
      <c r="H52" s="52">
        <v>-161.19</v>
      </c>
      <c r="I52" s="53">
        <v>8</v>
      </c>
      <c r="J52" s="52">
        <v>57</v>
      </c>
      <c r="K52" s="54">
        <v>61216136.810000002</v>
      </c>
      <c r="L52" s="55">
        <v>2.5147269959838505</v>
      </c>
      <c r="M52" s="362">
        <v>0.64935064935064934</v>
      </c>
    </row>
    <row r="53" spans="1:13" s="56" customFormat="1" x14ac:dyDescent="0.2">
      <c r="A53" s="759" t="s">
        <v>112</v>
      </c>
      <c r="B53" s="517" t="s">
        <v>113</v>
      </c>
      <c r="C53" s="506">
        <v>12</v>
      </c>
      <c r="D53" s="59">
        <v>7686857.9000000004</v>
      </c>
      <c r="E53" s="57">
        <v>1</v>
      </c>
      <c r="F53" s="59">
        <v>36743</v>
      </c>
      <c r="G53" s="57"/>
      <c r="H53" s="57"/>
      <c r="I53" s="58">
        <v>0</v>
      </c>
      <c r="J53" s="57">
        <v>13</v>
      </c>
      <c r="K53" s="59">
        <v>7723600.9000000004</v>
      </c>
      <c r="L53" s="60">
        <v>0.31728149964311941</v>
      </c>
      <c r="M53" s="760">
        <v>0.14809751651856914</v>
      </c>
    </row>
    <row r="54" spans="1:13" s="56" customFormat="1" x14ac:dyDescent="0.2">
      <c r="A54" s="761" t="s">
        <v>116</v>
      </c>
      <c r="B54" s="516" t="s">
        <v>117</v>
      </c>
      <c r="C54" s="505">
        <v>36</v>
      </c>
      <c r="D54" s="54">
        <v>16830939.760000002</v>
      </c>
      <c r="E54" s="52">
        <v>1</v>
      </c>
      <c r="F54" s="54">
        <v>140045</v>
      </c>
      <c r="G54" s="52"/>
      <c r="H54" s="52"/>
      <c r="I54" s="53">
        <v>0</v>
      </c>
      <c r="J54" s="52">
        <v>37</v>
      </c>
      <c r="K54" s="54">
        <v>16970984.760000002</v>
      </c>
      <c r="L54" s="55">
        <v>0.6971592091291674</v>
      </c>
      <c r="M54" s="362">
        <v>0.42150831624515833</v>
      </c>
    </row>
    <row r="55" spans="1:13" s="56" customFormat="1" ht="22.5" x14ac:dyDescent="0.2">
      <c r="A55" s="766" t="s">
        <v>118</v>
      </c>
      <c r="B55" s="507" t="s">
        <v>119</v>
      </c>
      <c r="C55" s="506">
        <v>5</v>
      </c>
      <c r="D55" s="59">
        <v>745580</v>
      </c>
      <c r="E55" s="57"/>
      <c r="F55" s="59"/>
      <c r="G55" s="57"/>
      <c r="H55" s="59"/>
      <c r="I55" s="58">
        <v>0</v>
      </c>
      <c r="J55" s="57">
        <v>5</v>
      </c>
      <c r="K55" s="59">
        <v>745580</v>
      </c>
      <c r="L55" s="60">
        <v>3.0628037824160098E-2</v>
      </c>
      <c r="M55" s="760">
        <v>5.6960583276372753E-2</v>
      </c>
    </row>
    <row r="56" spans="1:13" s="56" customFormat="1" x14ac:dyDescent="0.2">
      <c r="A56" s="767" t="s">
        <v>120</v>
      </c>
      <c r="B56" s="508" t="s">
        <v>121</v>
      </c>
      <c r="C56" s="505">
        <v>1</v>
      </c>
      <c r="D56" s="54">
        <v>239745</v>
      </c>
      <c r="E56" s="52"/>
      <c r="F56" s="54"/>
      <c r="G56" s="52"/>
      <c r="H56" s="52"/>
      <c r="I56" s="53">
        <v>0</v>
      </c>
      <c r="J56" s="52">
        <v>1</v>
      </c>
      <c r="K56" s="54">
        <v>239745</v>
      </c>
      <c r="L56" s="55">
        <v>9.8485996514837606E-3</v>
      </c>
      <c r="M56" s="362">
        <v>1.1392116655274551E-2</v>
      </c>
    </row>
    <row r="57" spans="1:13" s="56" customFormat="1" x14ac:dyDescent="0.2">
      <c r="A57" s="759" t="s">
        <v>124</v>
      </c>
      <c r="B57" s="517" t="s">
        <v>125</v>
      </c>
      <c r="C57" s="506">
        <v>14</v>
      </c>
      <c r="D57" s="59">
        <v>2939557.89</v>
      </c>
      <c r="E57" s="57"/>
      <c r="F57" s="59"/>
      <c r="G57" s="57">
        <v>2</v>
      </c>
      <c r="H57" s="59">
        <v>-12023.96</v>
      </c>
      <c r="I57" s="58">
        <v>0</v>
      </c>
      <c r="J57" s="57">
        <v>16</v>
      </c>
      <c r="K57" s="59">
        <v>2927533.93</v>
      </c>
      <c r="L57" s="60">
        <v>0.12026156809403694</v>
      </c>
      <c r="M57" s="760">
        <v>0.18227386648439281</v>
      </c>
    </row>
    <row r="58" spans="1:13" s="56" customFormat="1" x14ac:dyDescent="0.2">
      <c r="A58" s="761" t="s">
        <v>128</v>
      </c>
      <c r="B58" s="516" t="s">
        <v>129</v>
      </c>
      <c r="C58" s="505">
        <v>1</v>
      </c>
      <c r="D58" s="54">
        <v>744152</v>
      </c>
      <c r="E58" s="52"/>
      <c r="F58" s="54"/>
      <c r="G58" s="52"/>
      <c r="H58" s="54"/>
      <c r="I58" s="53">
        <v>3</v>
      </c>
      <c r="J58" s="52">
        <v>4</v>
      </c>
      <c r="K58" s="54">
        <v>744152</v>
      </c>
      <c r="L58" s="55">
        <v>3.0569376328394519E-2</v>
      </c>
      <c r="M58" s="362">
        <v>4.5568466621098203E-2</v>
      </c>
    </row>
    <row r="59" spans="1:13" s="56" customFormat="1" x14ac:dyDescent="0.2">
      <c r="A59" s="759" t="s">
        <v>130</v>
      </c>
      <c r="B59" s="517" t="s">
        <v>131</v>
      </c>
      <c r="C59" s="506">
        <v>1</v>
      </c>
      <c r="D59" s="59">
        <v>168112</v>
      </c>
      <c r="E59" s="57"/>
      <c r="F59" s="59"/>
      <c r="G59" s="57"/>
      <c r="H59" s="59"/>
      <c r="I59" s="58">
        <v>0</v>
      </c>
      <c r="J59" s="57">
        <v>1</v>
      </c>
      <c r="K59" s="59">
        <v>168112</v>
      </c>
      <c r="L59" s="60">
        <v>6.9059533446380033E-3</v>
      </c>
      <c r="M59" s="760">
        <v>1.1392116655274551E-2</v>
      </c>
    </row>
    <row r="60" spans="1:13" s="56" customFormat="1" ht="22.5" x14ac:dyDescent="0.2">
      <c r="A60" s="761" t="s">
        <v>134</v>
      </c>
      <c r="B60" s="516" t="s">
        <v>135</v>
      </c>
      <c r="C60" s="505">
        <v>16</v>
      </c>
      <c r="D60" s="54">
        <v>4214612.05</v>
      </c>
      <c r="E60" s="52">
        <v>1</v>
      </c>
      <c r="F60" s="54">
        <v>100800</v>
      </c>
      <c r="G60" s="52"/>
      <c r="H60" s="54"/>
      <c r="I60" s="53">
        <v>0</v>
      </c>
      <c r="J60" s="52">
        <v>17</v>
      </c>
      <c r="K60" s="54">
        <v>4315412.05</v>
      </c>
      <c r="L60" s="55">
        <v>0.17727487793963931</v>
      </c>
      <c r="M60" s="362">
        <v>0.19366598313966735</v>
      </c>
    </row>
    <row r="61" spans="1:13" s="56" customFormat="1" x14ac:dyDescent="0.2">
      <c r="A61" s="759" t="s">
        <v>136</v>
      </c>
      <c r="B61" s="517" t="s">
        <v>137</v>
      </c>
      <c r="C61" s="506">
        <v>12</v>
      </c>
      <c r="D61" s="59">
        <v>5697169</v>
      </c>
      <c r="E61" s="57"/>
      <c r="F61" s="57"/>
      <c r="G61" s="57"/>
      <c r="H61" s="57"/>
      <c r="I61" s="58">
        <v>0</v>
      </c>
      <c r="J61" s="57">
        <v>12</v>
      </c>
      <c r="K61" s="59">
        <v>5697169</v>
      </c>
      <c r="L61" s="60">
        <v>0.23403673331182753</v>
      </c>
      <c r="M61" s="760">
        <v>0.13670539986329461</v>
      </c>
    </row>
    <row r="62" spans="1:13" s="56" customFormat="1" x14ac:dyDescent="0.2">
      <c r="A62" s="761" t="s">
        <v>144</v>
      </c>
      <c r="B62" s="516" t="s">
        <v>145</v>
      </c>
      <c r="C62" s="505">
        <v>3</v>
      </c>
      <c r="D62" s="54">
        <v>883530</v>
      </c>
      <c r="E62" s="52"/>
      <c r="F62" s="54"/>
      <c r="G62" s="52"/>
      <c r="H62" s="54"/>
      <c r="I62" s="53">
        <v>0</v>
      </c>
      <c r="J62" s="52">
        <v>3</v>
      </c>
      <c r="K62" s="54">
        <v>883530</v>
      </c>
      <c r="L62" s="55">
        <v>3.6294951928404963E-2</v>
      </c>
      <c r="M62" s="362">
        <v>3.4176349965823652E-2</v>
      </c>
    </row>
    <row r="63" spans="1:13" s="56" customFormat="1" x14ac:dyDescent="0.2">
      <c r="A63" s="759" t="s">
        <v>146</v>
      </c>
      <c r="B63" s="517" t="s">
        <v>147</v>
      </c>
      <c r="C63" s="506">
        <v>18</v>
      </c>
      <c r="D63" s="59">
        <v>1502958.87</v>
      </c>
      <c r="E63" s="57"/>
      <c r="F63" s="59"/>
      <c r="G63" s="57"/>
      <c r="H63" s="59"/>
      <c r="I63" s="58">
        <v>0</v>
      </c>
      <c r="J63" s="57">
        <v>18</v>
      </c>
      <c r="K63" s="59">
        <v>1502958.87</v>
      </c>
      <c r="L63" s="60">
        <v>6.1740767078672869E-2</v>
      </c>
      <c r="M63" s="760">
        <v>0.20505809979494191</v>
      </c>
    </row>
    <row r="64" spans="1:13" s="56" customFormat="1" ht="22.5" x14ac:dyDescent="0.2">
      <c r="A64" s="761" t="s">
        <v>148</v>
      </c>
      <c r="B64" s="516" t="s">
        <v>149</v>
      </c>
      <c r="C64" s="505">
        <v>1</v>
      </c>
      <c r="D64" s="54">
        <v>17507330</v>
      </c>
      <c r="E64" s="52"/>
      <c r="F64" s="54"/>
      <c r="G64" s="52"/>
      <c r="H64" s="54"/>
      <c r="I64" s="53">
        <v>0</v>
      </c>
      <c r="J64" s="52">
        <v>1</v>
      </c>
      <c r="K64" s="54">
        <v>17507330</v>
      </c>
      <c r="L64" s="55">
        <v>0.71919199205994366</v>
      </c>
      <c r="M64" s="362">
        <v>1.1392116655274551E-2</v>
      </c>
    </row>
    <row r="65" spans="1:13" s="56" customFormat="1" x14ac:dyDescent="0.2">
      <c r="A65" s="759" t="s">
        <v>152</v>
      </c>
      <c r="B65" s="517" t="s">
        <v>153</v>
      </c>
      <c r="C65" s="506">
        <v>2</v>
      </c>
      <c r="D65" s="59">
        <v>3909540</v>
      </c>
      <c r="E65" s="57"/>
      <c r="F65" s="59"/>
      <c r="G65" s="57"/>
      <c r="H65" s="59"/>
      <c r="I65" s="58">
        <v>0</v>
      </c>
      <c r="J65" s="57">
        <v>2</v>
      </c>
      <c r="K65" s="59">
        <v>3909540</v>
      </c>
      <c r="L65" s="60">
        <v>0.16060186565501605</v>
      </c>
      <c r="M65" s="760">
        <v>2.2784233310549101E-2</v>
      </c>
    </row>
    <row r="66" spans="1:13" s="56" customFormat="1" x14ac:dyDescent="0.2">
      <c r="A66" s="761" t="s">
        <v>154</v>
      </c>
      <c r="B66" s="516" t="s">
        <v>155</v>
      </c>
      <c r="C66" s="505">
        <v>1</v>
      </c>
      <c r="D66" s="54">
        <v>470000</v>
      </c>
      <c r="E66" s="52"/>
      <c r="F66" s="54"/>
      <c r="G66" s="52"/>
      <c r="H66" s="54"/>
      <c r="I66" s="53">
        <v>1</v>
      </c>
      <c r="J66" s="52">
        <v>2</v>
      </c>
      <c r="K66" s="54">
        <v>470000</v>
      </c>
      <c r="L66" s="55">
        <v>1.930735504889515E-2</v>
      </c>
      <c r="M66" s="362">
        <v>2.2784233310549101E-2</v>
      </c>
    </row>
    <row r="67" spans="1:13" s="56" customFormat="1" x14ac:dyDescent="0.2">
      <c r="A67" s="759" t="s">
        <v>156</v>
      </c>
      <c r="B67" s="517" t="s">
        <v>157</v>
      </c>
      <c r="C67" s="506">
        <v>1</v>
      </c>
      <c r="D67" s="59">
        <v>1610000</v>
      </c>
      <c r="E67" s="57"/>
      <c r="F67" s="59"/>
      <c r="G67" s="57"/>
      <c r="H67" s="59"/>
      <c r="I67" s="58">
        <v>0</v>
      </c>
      <c r="J67" s="57">
        <v>1</v>
      </c>
      <c r="K67" s="59">
        <v>1610000</v>
      </c>
      <c r="L67" s="60">
        <v>6.613796091217275E-2</v>
      </c>
      <c r="M67" s="760">
        <v>1.1392116655274551E-2</v>
      </c>
    </row>
    <row r="68" spans="1:13" s="56" customFormat="1" ht="22.5" x14ac:dyDescent="0.2">
      <c r="A68" s="761" t="s">
        <v>677</v>
      </c>
      <c r="B68" s="516" t="s">
        <v>678</v>
      </c>
      <c r="C68" s="505">
        <v>17</v>
      </c>
      <c r="D68" s="54">
        <v>4330651.79</v>
      </c>
      <c r="E68" s="52">
        <v>1</v>
      </c>
      <c r="F68" s="54">
        <v>67146.720000000001</v>
      </c>
      <c r="G68" s="52"/>
      <c r="H68" s="54"/>
      <c r="I68" s="53">
        <v>0</v>
      </c>
      <c r="J68" s="52">
        <v>18</v>
      </c>
      <c r="K68" s="54">
        <v>4397798.51</v>
      </c>
      <c r="L68" s="55">
        <v>0.18065927077887675</v>
      </c>
      <c r="M68" s="362">
        <v>0.20505809979494191</v>
      </c>
    </row>
    <row r="69" spans="1:13" s="56" customFormat="1" x14ac:dyDescent="0.2">
      <c r="A69" s="759" t="s">
        <v>158</v>
      </c>
      <c r="B69" s="517" t="s">
        <v>159</v>
      </c>
      <c r="C69" s="506">
        <v>44</v>
      </c>
      <c r="D69" s="59">
        <v>16778514.889999997</v>
      </c>
      <c r="E69" s="57"/>
      <c r="F69" s="59"/>
      <c r="G69" s="57">
        <v>1</v>
      </c>
      <c r="H69" s="59">
        <v>-449400</v>
      </c>
      <c r="I69" s="58">
        <v>1</v>
      </c>
      <c r="J69" s="57">
        <v>46</v>
      </c>
      <c r="K69" s="59">
        <v>16329114.889999997</v>
      </c>
      <c r="L69" s="60">
        <v>0.67079152939453279</v>
      </c>
      <c r="M69" s="760">
        <v>0.5240373661426293</v>
      </c>
    </row>
    <row r="70" spans="1:13" s="56" customFormat="1" x14ac:dyDescent="0.2">
      <c r="A70" s="761" t="s">
        <v>160</v>
      </c>
      <c r="B70" s="516" t="s">
        <v>161</v>
      </c>
      <c r="C70" s="505">
        <v>1</v>
      </c>
      <c r="D70" s="54">
        <v>1100418.75</v>
      </c>
      <c r="E70" s="52">
        <v>1</v>
      </c>
      <c r="F70" s="54">
        <v>313066.28000000003</v>
      </c>
      <c r="G70" s="52"/>
      <c r="H70" s="54"/>
      <c r="I70" s="53">
        <v>0</v>
      </c>
      <c r="J70" s="52">
        <v>2</v>
      </c>
      <c r="K70" s="54">
        <v>1413485.03</v>
      </c>
      <c r="L70" s="55">
        <v>5.8065228362783432E-2</v>
      </c>
      <c r="M70" s="362">
        <v>2.2784233310549101E-2</v>
      </c>
    </row>
    <row r="71" spans="1:13" s="56" customFormat="1" x14ac:dyDescent="0.2">
      <c r="A71" s="759" t="s">
        <v>405</v>
      </c>
      <c r="B71" s="572" t="s">
        <v>406</v>
      </c>
      <c r="C71" s="506">
        <v>4</v>
      </c>
      <c r="D71" s="59">
        <v>511200.46</v>
      </c>
      <c r="E71" s="57"/>
      <c r="F71" s="59"/>
      <c r="G71" s="57"/>
      <c r="H71" s="59"/>
      <c r="I71" s="58">
        <v>0</v>
      </c>
      <c r="J71" s="57">
        <v>4</v>
      </c>
      <c r="K71" s="59">
        <v>511200.46</v>
      </c>
      <c r="L71" s="60">
        <v>2.0999848473145795E-2</v>
      </c>
      <c r="M71" s="760">
        <v>4.5568466621098203E-2</v>
      </c>
    </row>
    <row r="72" spans="1:13" s="56" customFormat="1" x14ac:dyDescent="0.2">
      <c r="A72" s="761" t="s">
        <v>168</v>
      </c>
      <c r="B72" s="516" t="s">
        <v>169</v>
      </c>
      <c r="C72" s="505">
        <v>22</v>
      </c>
      <c r="D72" s="54">
        <v>137262409.03000003</v>
      </c>
      <c r="E72" s="52">
        <v>13</v>
      </c>
      <c r="F72" s="54">
        <v>4220121.59</v>
      </c>
      <c r="G72" s="52">
        <v>3</v>
      </c>
      <c r="H72" s="54">
        <v>-4346766.3499999996</v>
      </c>
      <c r="I72" s="53">
        <v>9</v>
      </c>
      <c r="J72" s="52">
        <v>47</v>
      </c>
      <c r="K72" s="54">
        <v>137135764.27000004</v>
      </c>
      <c r="L72" s="55">
        <v>5.6334657248137878</v>
      </c>
      <c r="M72" s="362">
        <v>0.53542948279790381</v>
      </c>
    </row>
    <row r="73" spans="1:13" s="56" customFormat="1" x14ac:dyDescent="0.2">
      <c r="A73" s="759" t="s">
        <v>170</v>
      </c>
      <c r="B73" s="517" t="s">
        <v>171</v>
      </c>
      <c r="C73" s="506">
        <v>6</v>
      </c>
      <c r="D73" s="59">
        <v>6984418.6600000001</v>
      </c>
      <c r="E73" s="57"/>
      <c r="F73" s="59"/>
      <c r="G73" s="57">
        <v>2</v>
      </c>
      <c r="H73" s="59">
        <v>-6882591.8000000007</v>
      </c>
      <c r="I73" s="58">
        <v>0</v>
      </c>
      <c r="J73" s="57">
        <v>8</v>
      </c>
      <c r="K73" s="59">
        <v>101826.8599999994</v>
      </c>
      <c r="L73" s="60">
        <v>4.1829943394343155E-3</v>
      </c>
      <c r="M73" s="760">
        <v>9.1136933242196405E-2</v>
      </c>
    </row>
    <row r="74" spans="1:13" s="56" customFormat="1" x14ac:dyDescent="0.2">
      <c r="A74" s="761" t="s">
        <v>172</v>
      </c>
      <c r="B74" s="516" t="s">
        <v>173</v>
      </c>
      <c r="C74" s="505">
        <v>169</v>
      </c>
      <c r="D74" s="54">
        <v>661609033.22000027</v>
      </c>
      <c r="E74" s="52">
        <v>31</v>
      </c>
      <c r="F74" s="54">
        <v>29317973.530000001</v>
      </c>
      <c r="G74" s="52">
        <v>7</v>
      </c>
      <c r="H74" s="54">
        <v>-10169735.17</v>
      </c>
      <c r="I74" s="53">
        <v>26</v>
      </c>
      <c r="J74" s="52">
        <v>233</v>
      </c>
      <c r="K74" s="54">
        <v>680757271.58000028</v>
      </c>
      <c r="L74" s="55">
        <v>27.965153924494054</v>
      </c>
      <c r="M74" s="362">
        <v>2.65436318067897</v>
      </c>
    </row>
    <row r="75" spans="1:13" s="56" customFormat="1" x14ac:dyDescent="0.2">
      <c r="A75" s="759" t="s">
        <v>174</v>
      </c>
      <c r="B75" s="517" t="s">
        <v>175</v>
      </c>
      <c r="C75" s="506">
        <v>14</v>
      </c>
      <c r="D75" s="59">
        <v>40675577.449999996</v>
      </c>
      <c r="E75" s="57">
        <v>4</v>
      </c>
      <c r="F75" s="59">
        <v>2425547.33</v>
      </c>
      <c r="G75" s="57"/>
      <c r="H75" s="59"/>
      <c r="I75" s="58">
        <v>2</v>
      </c>
      <c r="J75" s="57">
        <v>20</v>
      </c>
      <c r="K75" s="59">
        <v>43101124.779999994</v>
      </c>
      <c r="L75" s="60">
        <v>1.7705717428387078</v>
      </c>
      <c r="M75" s="760">
        <v>0.22784233310549101</v>
      </c>
    </row>
    <row r="76" spans="1:13" s="56" customFormat="1" x14ac:dyDescent="0.2">
      <c r="A76" s="761" t="s">
        <v>176</v>
      </c>
      <c r="B76" s="516" t="s">
        <v>177</v>
      </c>
      <c r="C76" s="505">
        <v>56</v>
      </c>
      <c r="D76" s="54">
        <v>152806784.09999996</v>
      </c>
      <c r="E76" s="52">
        <v>17</v>
      </c>
      <c r="F76" s="54">
        <v>12806292.999999998</v>
      </c>
      <c r="G76" s="52">
        <v>3</v>
      </c>
      <c r="H76" s="54">
        <v>-781445.29999999993</v>
      </c>
      <c r="I76" s="53">
        <v>29</v>
      </c>
      <c r="J76" s="52">
        <v>105</v>
      </c>
      <c r="K76" s="54">
        <v>164831631.79999995</v>
      </c>
      <c r="L76" s="55">
        <v>6.771197528619906</v>
      </c>
      <c r="M76" s="362">
        <v>1.1961722488038278</v>
      </c>
    </row>
    <row r="77" spans="1:13" s="56" customFormat="1" ht="22.5" x14ac:dyDescent="0.2">
      <c r="A77" s="759" t="s">
        <v>178</v>
      </c>
      <c r="B77" s="517" t="s">
        <v>179</v>
      </c>
      <c r="C77" s="506">
        <v>5</v>
      </c>
      <c r="D77" s="59">
        <v>1264838.52</v>
      </c>
      <c r="E77" s="57"/>
      <c r="F77" s="59"/>
      <c r="G77" s="57"/>
      <c r="H77" s="59"/>
      <c r="I77" s="58">
        <v>0</v>
      </c>
      <c r="J77" s="57">
        <v>5</v>
      </c>
      <c r="K77" s="59">
        <v>1264838.52</v>
      </c>
      <c r="L77" s="60">
        <v>5.1958907202466105E-2</v>
      </c>
      <c r="M77" s="760">
        <v>5.6960583276372753E-2</v>
      </c>
    </row>
    <row r="78" spans="1:13" s="56" customFormat="1" ht="22.5" x14ac:dyDescent="0.2">
      <c r="A78" s="761" t="s">
        <v>180</v>
      </c>
      <c r="B78" s="516" t="s">
        <v>181</v>
      </c>
      <c r="C78" s="505"/>
      <c r="D78" s="54"/>
      <c r="E78" s="52"/>
      <c r="F78" s="54"/>
      <c r="G78" s="52"/>
      <c r="H78" s="54"/>
      <c r="I78" s="53">
        <v>1</v>
      </c>
      <c r="J78" s="52">
        <v>1</v>
      </c>
      <c r="K78" s="54">
        <v>0</v>
      </c>
      <c r="L78" s="55">
        <v>0</v>
      </c>
      <c r="M78" s="362">
        <v>1.1392116655274551E-2</v>
      </c>
    </row>
    <row r="79" spans="1:13" s="56" customFormat="1" x14ac:dyDescent="0.2">
      <c r="A79" s="759" t="s">
        <v>184</v>
      </c>
      <c r="B79" s="517" t="s">
        <v>185</v>
      </c>
      <c r="C79" s="506">
        <v>6</v>
      </c>
      <c r="D79" s="59">
        <v>495519.15</v>
      </c>
      <c r="E79" s="57"/>
      <c r="F79" s="59"/>
      <c r="G79" s="57"/>
      <c r="H79" s="59"/>
      <c r="I79" s="58">
        <v>1</v>
      </c>
      <c r="J79" s="57">
        <v>7</v>
      </c>
      <c r="K79" s="59">
        <v>495519.15</v>
      </c>
      <c r="L79" s="60">
        <v>2.0355668431014325E-2</v>
      </c>
      <c r="M79" s="760">
        <v>7.9744816586921854E-2</v>
      </c>
    </row>
    <row r="80" spans="1:13" s="56" customFormat="1" ht="22.5" x14ac:dyDescent="0.2">
      <c r="A80" s="761" t="s">
        <v>186</v>
      </c>
      <c r="B80" s="516" t="s">
        <v>187</v>
      </c>
      <c r="C80" s="505">
        <v>6</v>
      </c>
      <c r="D80" s="54">
        <v>1020000</v>
      </c>
      <c r="E80" s="52"/>
      <c r="F80" s="54"/>
      <c r="G80" s="52"/>
      <c r="H80" s="54"/>
      <c r="I80" s="53">
        <v>0</v>
      </c>
      <c r="J80" s="52">
        <v>6</v>
      </c>
      <c r="K80" s="54">
        <v>1020000</v>
      </c>
      <c r="L80" s="55">
        <v>4.190106840398522E-2</v>
      </c>
      <c r="M80" s="362">
        <v>6.8352699931647304E-2</v>
      </c>
    </row>
    <row r="81" spans="1:13" s="56" customFormat="1" ht="22.5" x14ac:dyDescent="0.2">
      <c r="A81" s="759" t="s">
        <v>188</v>
      </c>
      <c r="B81" s="517" t="s">
        <v>189</v>
      </c>
      <c r="C81" s="506"/>
      <c r="D81" s="59"/>
      <c r="E81" s="57"/>
      <c r="F81" s="59"/>
      <c r="G81" s="57"/>
      <c r="H81" s="59"/>
      <c r="I81" s="58">
        <v>1</v>
      </c>
      <c r="J81" s="57">
        <v>1</v>
      </c>
      <c r="K81" s="59">
        <v>0</v>
      </c>
      <c r="L81" s="60">
        <v>0</v>
      </c>
      <c r="M81" s="760">
        <v>1.1392116655274551E-2</v>
      </c>
    </row>
    <row r="82" spans="1:13" s="56" customFormat="1" ht="33.75" x14ac:dyDescent="0.2">
      <c r="A82" s="761" t="s">
        <v>190</v>
      </c>
      <c r="B82" s="516" t="s">
        <v>191</v>
      </c>
      <c r="C82" s="505">
        <v>2</v>
      </c>
      <c r="D82" s="54">
        <v>207675</v>
      </c>
      <c r="E82" s="52">
        <v>1</v>
      </c>
      <c r="F82" s="54">
        <v>35943.71</v>
      </c>
      <c r="G82" s="52"/>
      <c r="H82" s="54"/>
      <c r="I82" s="53">
        <v>0</v>
      </c>
      <c r="J82" s="52">
        <v>3</v>
      </c>
      <c r="K82" s="54">
        <v>243618.71</v>
      </c>
      <c r="L82" s="55">
        <v>1.0007729639412391E-2</v>
      </c>
      <c r="M82" s="362">
        <v>3.4176349965823652E-2</v>
      </c>
    </row>
    <row r="83" spans="1:13" s="56" customFormat="1" x14ac:dyDescent="0.2">
      <c r="A83" s="759" t="s">
        <v>192</v>
      </c>
      <c r="B83" s="517" t="s">
        <v>193</v>
      </c>
      <c r="C83" s="506">
        <v>9</v>
      </c>
      <c r="D83" s="59">
        <v>2210127.59</v>
      </c>
      <c r="E83" s="57"/>
      <c r="F83" s="59"/>
      <c r="G83" s="57">
        <v>6</v>
      </c>
      <c r="H83" s="59">
        <v>-221894.33</v>
      </c>
      <c r="I83" s="58">
        <v>0</v>
      </c>
      <c r="J83" s="57">
        <v>15</v>
      </c>
      <c r="K83" s="59">
        <v>1988233.2599999998</v>
      </c>
      <c r="L83" s="60">
        <v>8.1675586108175019E-2</v>
      </c>
      <c r="M83" s="760">
        <v>0.17088174982911825</v>
      </c>
    </row>
    <row r="84" spans="1:13" s="56" customFormat="1" ht="22.5" x14ac:dyDescent="0.2">
      <c r="A84" s="761" t="s">
        <v>194</v>
      </c>
      <c r="B84" s="516" t="s">
        <v>195</v>
      </c>
      <c r="C84" s="505">
        <v>1</v>
      </c>
      <c r="D84" s="54">
        <v>1149352</v>
      </c>
      <c r="E84" s="52"/>
      <c r="F84" s="54"/>
      <c r="G84" s="52"/>
      <c r="H84" s="54"/>
      <c r="I84" s="53">
        <v>0</v>
      </c>
      <c r="J84" s="52">
        <v>1</v>
      </c>
      <c r="K84" s="54">
        <v>1149352</v>
      </c>
      <c r="L84" s="55">
        <v>4.7214781149271787E-2</v>
      </c>
      <c r="M84" s="362">
        <v>1.1392116655274551E-2</v>
      </c>
    </row>
    <row r="85" spans="1:13" s="56" customFormat="1" x14ac:dyDescent="0.2">
      <c r="A85" s="759" t="s">
        <v>196</v>
      </c>
      <c r="B85" s="517" t="s">
        <v>197</v>
      </c>
      <c r="C85" s="506">
        <v>9</v>
      </c>
      <c r="D85" s="59">
        <v>13878095.219999999</v>
      </c>
      <c r="E85" s="57"/>
      <c r="F85" s="59"/>
      <c r="G85" s="57"/>
      <c r="H85" s="59"/>
      <c r="I85" s="58">
        <v>0</v>
      </c>
      <c r="J85" s="57">
        <v>9</v>
      </c>
      <c r="K85" s="59">
        <v>13878095.219999999</v>
      </c>
      <c r="L85" s="60">
        <v>0.57010491875513758</v>
      </c>
      <c r="M85" s="760">
        <v>0.10252904989747096</v>
      </c>
    </row>
    <row r="86" spans="1:13" s="56" customFormat="1" x14ac:dyDescent="0.2">
      <c r="A86" s="761" t="s">
        <v>200</v>
      </c>
      <c r="B86" s="516" t="s">
        <v>201</v>
      </c>
      <c r="C86" s="505">
        <v>4</v>
      </c>
      <c r="D86" s="54">
        <v>825420</v>
      </c>
      <c r="E86" s="52"/>
      <c r="F86" s="54"/>
      <c r="G86" s="52"/>
      <c r="H86" s="54"/>
      <c r="I86" s="58">
        <v>0</v>
      </c>
      <c r="J86" s="52">
        <v>4</v>
      </c>
      <c r="K86" s="54">
        <v>825420</v>
      </c>
      <c r="L86" s="55">
        <v>3.3907823413742627E-2</v>
      </c>
      <c r="M86" s="362">
        <v>4.5568466621098203E-2</v>
      </c>
    </row>
    <row r="87" spans="1:13" s="56" customFormat="1" x14ac:dyDescent="0.2">
      <c r="A87" s="759" t="s">
        <v>202</v>
      </c>
      <c r="B87" s="517" t="s">
        <v>203</v>
      </c>
      <c r="C87" s="506">
        <v>6</v>
      </c>
      <c r="D87" s="59">
        <v>1887550</v>
      </c>
      <c r="E87" s="57"/>
      <c r="F87" s="59"/>
      <c r="G87" s="57">
        <v>1</v>
      </c>
      <c r="H87" s="59">
        <v>-114508</v>
      </c>
      <c r="I87" s="58">
        <v>0</v>
      </c>
      <c r="J87" s="57">
        <v>7</v>
      </c>
      <c r="K87" s="59">
        <v>1773042</v>
      </c>
      <c r="L87" s="60">
        <v>7.2835641299155651E-2</v>
      </c>
      <c r="M87" s="760">
        <v>7.9744816586921854E-2</v>
      </c>
    </row>
    <row r="88" spans="1:13" s="56" customFormat="1" x14ac:dyDescent="0.2">
      <c r="A88" s="761" t="s">
        <v>204</v>
      </c>
      <c r="B88" s="508" t="s">
        <v>205</v>
      </c>
      <c r="C88" s="505">
        <v>47</v>
      </c>
      <c r="D88" s="54">
        <v>25348712</v>
      </c>
      <c r="E88" s="52"/>
      <c r="F88" s="54"/>
      <c r="G88" s="52"/>
      <c r="H88" s="54"/>
      <c r="I88" s="58">
        <v>0</v>
      </c>
      <c r="J88" s="52">
        <v>47</v>
      </c>
      <c r="K88" s="54">
        <v>25348712</v>
      </c>
      <c r="L88" s="55">
        <v>1.0413118779067854</v>
      </c>
      <c r="M88" s="362">
        <v>0.53542948279790381</v>
      </c>
    </row>
    <row r="89" spans="1:13" s="56" customFormat="1" x14ac:dyDescent="0.2">
      <c r="A89" s="759" t="s">
        <v>206</v>
      </c>
      <c r="B89" s="517" t="s">
        <v>207</v>
      </c>
      <c r="C89" s="506">
        <v>6</v>
      </c>
      <c r="D89" s="59">
        <v>7682302.4000000004</v>
      </c>
      <c r="E89" s="57">
        <v>3</v>
      </c>
      <c r="F89" s="59">
        <v>555623.94999999995</v>
      </c>
      <c r="G89" s="57">
        <v>1</v>
      </c>
      <c r="H89" s="59">
        <v>-34800</v>
      </c>
      <c r="I89" s="58">
        <v>0</v>
      </c>
      <c r="J89" s="57">
        <v>10</v>
      </c>
      <c r="K89" s="59">
        <v>8203126.3500000006</v>
      </c>
      <c r="L89" s="60">
        <v>0.33698015521361135</v>
      </c>
      <c r="M89" s="760">
        <v>0.11392116655274551</v>
      </c>
    </row>
    <row r="90" spans="1:13" s="56" customFormat="1" x14ac:dyDescent="0.2">
      <c r="A90" s="761" t="s">
        <v>208</v>
      </c>
      <c r="B90" s="516" t="s">
        <v>209</v>
      </c>
      <c r="C90" s="505">
        <v>45</v>
      </c>
      <c r="D90" s="54">
        <v>50351550.189999998</v>
      </c>
      <c r="E90" s="52">
        <v>35</v>
      </c>
      <c r="F90" s="54">
        <v>2001795.84</v>
      </c>
      <c r="G90" s="52">
        <v>6</v>
      </c>
      <c r="H90" s="54">
        <v>-487497.25</v>
      </c>
      <c r="I90" s="58">
        <v>2</v>
      </c>
      <c r="J90" s="52">
        <v>88</v>
      </c>
      <c r="K90" s="54">
        <v>51865848.780000001</v>
      </c>
      <c r="L90" s="55">
        <v>2.1306220368250326</v>
      </c>
      <c r="M90" s="362">
        <v>1.0025062656641603</v>
      </c>
    </row>
    <row r="91" spans="1:13" s="56" customFormat="1" x14ac:dyDescent="0.2">
      <c r="A91" s="759" t="s">
        <v>212</v>
      </c>
      <c r="B91" s="517" t="s">
        <v>213</v>
      </c>
      <c r="C91" s="506">
        <v>1</v>
      </c>
      <c r="D91" s="59">
        <v>640370.30000000005</v>
      </c>
      <c r="E91" s="57"/>
      <c r="F91" s="59"/>
      <c r="G91" s="57"/>
      <c r="H91" s="59"/>
      <c r="I91" s="58">
        <v>0</v>
      </c>
      <c r="J91" s="57">
        <v>1</v>
      </c>
      <c r="K91" s="59">
        <v>640370.30000000005</v>
      </c>
      <c r="L91" s="60">
        <v>2.6306078180569157E-2</v>
      </c>
      <c r="M91" s="760">
        <v>1.1392116655274551E-2</v>
      </c>
    </row>
    <row r="92" spans="1:13" s="56" customFormat="1" x14ac:dyDescent="0.2">
      <c r="A92" s="761" t="s">
        <v>214</v>
      </c>
      <c r="B92" s="516" t="s">
        <v>215</v>
      </c>
      <c r="C92" s="505">
        <v>3</v>
      </c>
      <c r="D92" s="54">
        <v>1230200</v>
      </c>
      <c r="E92" s="52"/>
      <c r="F92" s="54"/>
      <c r="G92" s="52"/>
      <c r="H92" s="54"/>
      <c r="I92" s="58">
        <v>0</v>
      </c>
      <c r="J92" s="52">
        <v>3</v>
      </c>
      <c r="K92" s="54">
        <v>1230200</v>
      </c>
      <c r="L92" s="55">
        <v>5.0535974853512369E-2</v>
      </c>
      <c r="M92" s="362">
        <v>3.4176349965823652E-2</v>
      </c>
    </row>
    <row r="93" spans="1:13" s="56" customFormat="1" x14ac:dyDescent="0.2">
      <c r="A93" s="759" t="s">
        <v>216</v>
      </c>
      <c r="B93" s="517" t="s">
        <v>217</v>
      </c>
      <c r="C93" s="506">
        <v>3</v>
      </c>
      <c r="D93" s="59">
        <v>2537440</v>
      </c>
      <c r="E93" s="57">
        <v>2</v>
      </c>
      <c r="F93" s="59">
        <v>771469</v>
      </c>
      <c r="G93" s="57">
        <v>2</v>
      </c>
      <c r="H93" s="59">
        <v>-256317</v>
      </c>
      <c r="I93" s="58">
        <v>0</v>
      </c>
      <c r="J93" s="57">
        <v>7</v>
      </c>
      <c r="K93" s="59">
        <v>3052592</v>
      </c>
      <c r="L93" s="60">
        <v>0.125398888432802</v>
      </c>
      <c r="M93" s="760">
        <v>7.9744816586921854E-2</v>
      </c>
    </row>
    <row r="94" spans="1:13" s="56" customFormat="1" x14ac:dyDescent="0.2">
      <c r="A94" s="761" t="s">
        <v>407</v>
      </c>
      <c r="B94" s="516" t="s">
        <v>408</v>
      </c>
      <c r="C94" s="505">
        <v>1</v>
      </c>
      <c r="D94" s="54">
        <v>350000</v>
      </c>
      <c r="E94" s="52"/>
      <c r="F94" s="54"/>
      <c r="G94" s="52"/>
      <c r="H94" s="54"/>
      <c r="I94" s="58">
        <v>0</v>
      </c>
      <c r="J94" s="52">
        <v>1</v>
      </c>
      <c r="K94" s="54">
        <v>350000</v>
      </c>
      <c r="L94" s="55">
        <v>1.4377817589602772E-2</v>
      </c>
      <c r="M94" s="362">
        <v>1.1392116655274551E-2</v>
      </c>
    </row>
    <row r="95" spans="1:13" s="56" customFormat="1" x14ac:dyDescent="0.2">
      <c r="A95" s="759" t="s">
        <v>683</v>
      </c>
      <c r="B95" s="517" t="s">
        <v>684</v>
      </c>
      <c r="C95" s="506">
        <v>7</v>
      </c>
      <c r="D95" s="59">
        <v>40000000</v>
      </c>
      <c r="E95" s="57"/>
      <c r="F95" s="59"/>
      <c r="G95" s="57"/>
      <c r="H95" s="59"/>
      <c r="I95" s="58">
        <v>1</v>
      </c>
      <c r="J95" s="57">
        <v>8</v>
      </c>
      <c r="K95" s="59">
        <v>40000000</v>
      </c>
      <c r="L95" s="60">
        <v>1.6431791530974595</v>
      </c>
      <c r="M95" s="760">
        <v>9.1136933242196405E-2</v>
      </c>
    </row>
    <row r="96" spans="1:13" s="56" customFormat="1" x14ac:dyDescent="0.2">
      <c r="A96" s="761" t="s">
        <v>222</v>
      </c>
      <c r="B96" s="516" t="s">
        <v>223</v>
      </c>
      <c r="C96" s="505">
        <v>2</v>
      </c>
      <c r="D96" s="54">
        <v>1057274</v>
      </c>
      <c r="E96" s="52"/>
      <c r="F96" s="54"/>
      <c r="G96" s="52"/>
      <c r="H96" s="54"/>
      <c r="I96" s="58">
        <v>0</v>
      </c>
      <c r="J96" s="52">
        <v>2</v>
      </c>
      <c r="K96" s="54">
        <v>1057274</v>
      </c>
      <c r="L96" s="55">
        <v>4.343226489779909E-2</v>
      </c>
      <c r="M96" s="362">
        <v>2.2784233310549101E-2</v>
      </c>
    </row>
    <row r="97" spans="1:13" s="56" customFormat="1" x14ac:dyDescent="0.2">
      <c r="A97" s="759" t="s">
        <v>224</v>
      </c>
      <c r="B97" s="517" t="s">
        <v>225</v>
      </c>
      <c r="C97" s="506">
        <v>4</v>
      </c>
      <c r="D97" s="59">
        <v>726189.06</v>
      </c>
      <c r="E97" s="57"/>
      <c r="F97" s="59"/>
      <c r="G97" s="57"/>
      <c r="H97" s="59"/>
      <c r="I97" s="58">
        <v>0</v>
      </c>
      <c r="J97" s="57">
        <v>4</v>
      </c>
      <c r="K97" s="59">
        <v>726189.06</v>
      </c>
      <c r="L97" s="60">
        <v>2.9831468114986007E-2</v>
      </c>
      <c r="M97" s="760">
        <v>4.5568466621098203E-2</v>
      </c>
    </row>
    <row r="98" spans="1:13" s="56" customFormat="1" x14ac:dyDescent="0.2">
      <c r="A98" s="761" t="s">
        <v>228</v>
      </c>
      <c r="B98" s="516" t="s">
        <v>229</v>
      </c>
      <c r="C98" s="505">
        <v>9</v>
      </c>
      <c r="D98" s="54">
        <v>9347440</v>
      </c>
      <c r="E98" s="52"/>
      <c r="F98" s="54"/>
      <c r="G98" s="52"/>
      <c r="H98" s="54"/>
      <c r="I98" s="58">
        <v>4</v>
      </c>
      <c r="J98" s="52">
        <v>13</v>
      </c>
      <c r="K98" s="54">
        <v>9347440</v>
      </c>
      <c r="L98" s="55">
        <v>0.38398796357073295</v>
      </c>
      <c r="M98" s="362">
        <v>0.14809751651856914</v>
      </c>
    </row>
    <row r="99" spans="1:13" s="56" customFormat="1" x14ac:dyDescent="0.2">
      <c r="A99" s="759" t="s">
        <v>230</v>
      </c>
      <c r="B99" s="517" t="s">
        <v>231</v>
      </c>
      <c r="C99" s="506">
        <v>4</v>
      </c>
      <c r="D99" s="59">
        <v>2018998.68</v>
      </c>
      <c r="E99" s="57"/>
      <c r="F99" s="59"/>
      <c r="G99" s="57"/>
      <c r="H99" s="59"/>
      <c r="I99" s="58">
        <v>0</v>
      </c>
      <c r="J99" s="57">
        <v>4</v>
      </c>
      <c r="K99" s="59">
        <v>2018998.68</v>
      </c>
      <c r="L99" s="60">
        <v>8.2939413527682221E-2</v>
      </c>
      <c r="M99" s="760">
        <v>4.5568466621098203E-2</v>
      </c>
    </row>
    <row r="100" spans="1:13" s="56" customFormat="1" x14ac:dyDescent="0.2">
      <c r="A100" s="761" t="s">
        <v>232</v>
      </c>
      <c r="B100" s="516" t="s">
        <v>233</v>
      </c>
      <c r="C100" s="505">
        <v>2</v>
      </c>
      <c r="D100" s="54">
        <v>456900</v>
      </c>
      <c r="E100" s="52"/>
      <c r="F100" s="54"/>
      <c r="G100" s="52">
        <v>1</v>
      </c>
      <c r="H100" s="54">
        <v>-2392.08</v>
      </c>
      <c r="I100" s="58">
        <v>2</v>
      </c>
      <c r="J100" s="52">
        <v>5</v>
      </c>
      <c r="K100" s="54">
        <v>454507.92</v>
      </c>
      <c r="L100" s="55">
        <v>1.8670948476542198E-2</v>
      </c>
      <c r="M100" s="362">
        <v>5.6960583276372753E-2</v>
      </c>
    </row>
    <row r="101" spans="1:13" s="56" customFormat="1" x14ac:dyDescent="0.2">
      <c r="A101" s="762" t="s">
        <v>411</v>
      </c>
      <c r="B101" s="570" t="s">
        <v>412</v>
      </c>
      <c r="C101" s="506">
        <v>1</v>
      </c>
      <c r="D101" s="59">
        <v>270000</v>
      </c>
      <c r="E101" s="57"/>
      <c r="F101" s="59"/>
      <c r="G101" s="57"/>
      <c r="H101" s="59"/>
      <c r="I101" s="58">
        <v>0</v>
      </c>
      <c r="J101" s="57">
        <v>1</v>
      </c>
      <c r="K101" s="59">
        <v>270000</v>
      </c>
      <c r="L101" s="60">
        <v>1.1091459283407852E-2</v>
      </c>
      <c r="M101" s="760">
        <v>1.1392116655274551E-2</v>
      </c>
    </row>
    <row r="102" spans="1:13" s="56" customFormat="1" x14ac:dyDescent="0.2">
      <c r="A102" s="761" t="s">
        <v>234</v>
      </c>
      <c r="B102" s="516" t="s">
        <v>235</v>
      </c>
      <c r="C102" s="505">
        <v>1</v>
      </c>
      <c r="D102" s="54">
        <v>327600</v>
      </c>
      <c r="E102" s="52"/>
      <c r="F102" s="54"/>
      <c r="G102" s="52"/>
      <c r="H102" s="54"/>
      <c r="I102" s="58">
        <v>1</v>
      </c>
      <c r="J102" s="52">
        <v>2</v>
      </c>
      <c r="K102" s="54">
        <v>327600</v>
      </c>
      <c r="L102" s="55">
        <v>1.3457637263868194E-2</v>
      </c>
      <c r="M102" s="362">
        <v>2.2784233310549101E-2</v>
      </c>
    </row>
    <row r="103" spans="1:13" s="56" customFormat="1" x14ac:dyDescent="0.2">
      <c r="A103" s="766" t="s">
        <v>236</v>
      </c>
      <c r="B103" s="517" t="s">
        <v>237</v>
      </c>
      <c r="C103" s="506">
        <v>3</v>
      </c>
      <c r="D103" s="59">
        <v>5368404</v>
      </c>
      <c r="E103" s="57">
        <v>2</v>
      </c>
      <c r="F103" s="59">
        <v>180610.43</v>
      </c>
      <c r="G103" s="57"/>
      <c r="H103" s="59"/>
      <c r="I103" s="58">
        <v>3</v>
      </c>
      <c r="J103" s="57">
        <v>8</v>
      </c>
      <c r="K103" s="59">
        <v>5549014.4299999997</v>
      </c>
      <c r="L103" s="60">
        <v>0.22795062079032455</v>
      </c>
      <c r="M103" s="760">
        <v>9.1136933242196405E-2</v>
      </c>
    </row>
    <row r="104" spans="1:13" s="56" customFormat="1" x14ac:dyDescent="0.2">
      <c r="A104" s="767" t="s">
        <v>238</v>
      </c>
      <c r="B104" s="516" t="s">
        <v>239</v>
      </c>
      <c r="C104" s="505">
        <v>6</v>
      </c>
      <c r="D104" s="54">
        <v>4143164.56</v>
      </c>
      <c r="E104" s="52">
        <v>11</v>
      </c>
      <c r="F104" s="54">
        <v>516538</v>
      </c>
      <c r="G104" s="52"/>
      <c r="H104" s="54"/>
      <c r="I104" s="58">
        <v>8</v>
      </c>
      <c r="J104" s="52">
        <v>25</v>
      </c>
      <c r="K104" s="54">
        <v>4659702.5600000005</v>
      </c>
      <c r="L104" s="55">
        <v>0.19141815265567164</v>
      </c>
      <c r="M104" s="362">
        <v>0.28480291638186372</v>
      </c>
    </row>
    <row r="105" spans="1:13" s="56" customFormat="1" x14ac:dyDescent="0.2">
      <c r="A105" s="762" t="s">
        <v>240</v>
      </c>
      <c r="B105" s="570" t="s">
        <v>241</v>
      </c>
      <c r="C105" s="506">
        <v>2</v>
      </c>
      <c r="D105" s="59">
        <v>1264282.06</v>
      </c>
      <c r="E105" s="57"/>
      <c r="F105" s="59"/>
      <c r="G105" s="57"/>
      <c r="H105" s="59"/>
      <c r="I105" s="58">
        <v>0</v>
      </c>
      <c r="J105" s="57">
        <v>2</v>
      </c>
      <c r="K105" s="59">
        <v>1264282.06</v>
      </c>
      <c r="L105" s="60">
        <v>5.1936048115677792E-2</v>
      </c>
      <c r="M105" s="760">
        <v>2.2784233310549101E-2</v>
      </c>
    </row>
    <row r="106" spans="1:13" s="56" customFormat="1" x14ac:dyDescent="0.2">
      <c r="A106" s="761" t="s">
        <v>242</v>
      </c>
      <c r="B106" s="508" t="s">
        <v>243</v>
      </c>
      <c r="C106" s="505">
        <v>3</v>
      </c>
      <c r="D106" s="54">
        <v>443274.39</v>
      </c>
      <c r="E106" s="52">
        <v>2</v>
      </c>
      <c r="F106" s="52">
        <v>18395.810000000001</v>
      </c>
      <c r="G106" s="52"/>
      <c r="H106" s="54"/>
      <c r="I106" s="58">
        <v>0</v>
      </c>
      <c r="J106" s="52">
        <v>5</v>
      </c>
      <c r="K106" s="54">
        <v>461670.2</v>
      </c>
      <c r="L106" s="55">
        <v>1.8965171206158371E-2</v>
      </c>
      <c r="M106" s="362">
        <v>5.6960583276372753E-2</v>
      </c>
    </row>
    <row r="107" spans="1:13" s="56" customFormat="1" x14ac:dyDescent="0.2">
      <c r="A107" s="759" t="s">
        <v>246</v>
      </c>
      <c r="B107" s="517" t="s">
        <v>247</v>
      </c>
      <c r="C107" s="506">
        <v>4</v>
      </c>
      <c r="D107" s="59">
        <v>1084611.1600000001</v>
      </c>
      <c r="E107" s="57">
        <v>2</v>
      </c>
      <c r="F107" s="57">
        <v>1455600</v>
      </c>
      <c r="G107" s="57"/>
      <c r="H107" s="59"/>
      <c r="I107" s="58">
        <v>0</v>
      </c>
      <c r="J107" s="57">
        <v>6</v>
      </c>
      <c r="K107" s="59">
        <v>2540211.16</v>
      </c>
      <c r="L107" s="60">
        <v>0.10435055056443789</v>
      </c>
      <c r="M107" s="760">
        <v>6.8352699931647304E-2</v>
      </c>
    </row>
    <row r="108" spans="1:13" s="56" customFormat="1" x14ac:dyDescent="0.2">
      <c r="A108" s="761" t="s">
        <v>250</v>
      </c>
      <c r="B108" s="516" t="s">
        <v>251</v>
      </c>
      <c r="C108" s="505">
        <v>2</v>
      </c>
      <c r="D108" s="54">
        <v>634344</v>
      </c>
      <c r="E108" s="52"/>
      <c r="F108" s="52"/>
      <c r="G108" s="52">
        <v>1</v>
      </c>
      <c r="H108" s="54">
        <v>-2180</v>
      </c>
      <c r="I108" s="58">
        <v>1</v>
      </c>
      <c r="J108" s="52">
        <v>4</v>
      </c>
      <c r="K108" s="54">
        <v>632164</v>
      </c>
      <c r="L108" s="55">
        <v>2.596896765346756E-2</v>
      </c>
      <c r="M108" s="362">
        <v>4.5568466621098203E-2</v>
      </c>
    </row>
    <row r="109" spans="1:13" s="56" customFormat="1" x14ac:dyDescent="0.2">
      <c r="A109" s="759" t="s">
        <v>252</v>
      </c>
      <c r="B109" s="517" t="s">
        <v>253</v>
      </c>
      <c r="C109" s="506"/>
      <c r="D109" s="59"/>
      <c r="E109" s="57"/>
      <c r="F109" s="57"/>
      <c r="G109" s="57"/>
      <c r="H109" s="57"/>
      <c r="I109" s="58">
        <v>1</v>
      </c>
      <c r="J109" s="57">
        <v>1</v>
      </c>
      <c r="K109" s="59">
        <v>0</v>
      </c>
      <c r="L109" s="60">
        <v>0</v>
      </c>
      <c r="M109" s="760">
        <v>1.1392116655274551E-2</v>
      </c>
    </row>
    <row r="110" spans="1:13" s="56" customFormat="1" x14ac:dyDescent="0.2">
      <c r="A110" s="761" t="s">
        <v>254</v>
      </c>
      <c r="B110" s="516" t="s">
        <v>255</v>
      </c>
      <c r="C110" s="505"/>
      <c r="D110" s="54"/>
      <c r="E110" s="52"/>
      <c r="F110" s="54"/>
      <c r="G110" s="52">
        <v>29</v>
      </c>
      <c r="H110" s="52">
        <v>-4505640</v>
      </c>
      <c r="I110" s="58">
        <v>17</v>
      </c>
      <c r="J110" s="52">
        <v>46</v>
      </c>
      <c r="K110" s="54">
        <v>-4505640</v>
      </c>
      <c r="L110" s="55">
        <v>-0.18508934298405094</v>
      </c>
      <c r="M110" s="362">
        <v>0.5240373661426293</v>
      </c>
    </row>
    <row r="111" spans="1:13" s="56" customFormat="1" x14ac:dyDescent="0.2">
      <c r="A111" s="764" t="s">
        <v>635</v>
      </c>
      <c r="B111" s="572" t="s">
        <v>636</v>
      </c>
      <c r="C111" s="506">
        <v>1</v>
      </c>
      <c r="D111" s="59">
        <v>3599928.78</v>
      </c>
      <c r="E111" s="57"/>
      <c r="F111" s="59"/>
      <c r="G111" s="57"/>
      <c r="H111" s="57"/>
      <c r="I111" s="58">
        <v>0</v>
      </c>
      <c r="J111" s="57">
        <v>1</v>
      </c>
      <c r="K111" s="59">
        <v>3599928.78</v>
      </c>
      <c r="L111" s="60">
        <v>0.14788319809828929</v>
      </c>
      <c r="M111" s="760">
        <v>1.1392116655274551E-2</v>
      </c>
    </row>
    <row r="112" spans="1:13" s="56" customFormat="1" x14ac:dyDescent="0.2">
      <c r="A112" s="761" t="s">
        <v>262</v>
      </c>
      <c r="B112" s="516" t="s">
        <v>263</v>
      </c>
      <c r="C112" s="505">
        <v>3</v>
      </c>
      <c r="D112" s="54">
        <v>5470521.9399999995</v>
      </c>
      <c r="E112" s="52"/>
      <c r="F112" s="54"/>
      <c r="G112" s="52"/>
      <c r="H112" s="52"/>
      <c r="I112" s="58">
        <v>0</v>
      </c>
      <c r="J112" s="52">
        <v>3</v>
      </c>
      <c r="K112" s="54">
        <v>5470521.9399999995</v>
      </c>
      <c r="L112" s="55">
        <v>0.2247261902092568</v>
      </c>
      <c r="M112" s="362">
        <v>3.4176349965823652E-2</v>
      </c>
    </row>
    <row r="113" spans="1:13" s="56" customFormat="1" ht="22.5" x14ac:dyDescent="0.2">
      <c r="A113" s="759" t="s">
        <v>419</v>
      </c>
      <c r="B113" s="572" t="s">
        <v>420</v>
      </c>
      <c r="C113" s="506">
        <v>1</v>
      </c>
      <c r="D113" s="59">
        <v>263660</v>
      </c>
      <c r="E113" s="57"/>
      <c r="F113" s="59"/>
      <c r="G113" s="57"/>
      <c r="H113" s="57"/>
      <c r="I113" s="58">
        <v>0</v>
      </c>
      <c r="J113" s="57">
        <v>1</v>
      </c>
      <c r="K113" s="59">
        <v>263660</v>
      </c>
      <c r="L113" s="60">
        <v>1.0831015387641904E-2</v>
      </c>
      <c r="M113" s="760">
        <v>1.1392116655274551E-2</v>
      </c>
    </row>
    <row r="114" spans="1:13" s="56" customFormat="1" x14ac:dyDescent="0.2">
      <c r="A114" s="761" t="s">
        <v>421</v>
      </c>
      <c r="B114" s="516" t="s">
        <v>422</v>
      </c>
      <c r="C114" s="505">
        <v>2</v>
      </c>
      <c r="D114" s="54">
        <v>309508</v>
      </c>
      <c r="E114" s="52"/>
      <c r="F114" s="54"/>
      <c r="G114" s="52"/>
      <c r="H114" s="52"/>
      <c r="I114" s="58">
        <v>0</v>
      </c>
      <c r="J114" s="52">
        <v>2</v>
      </c>
      <c r="K114" s="54">
        <v>309508</v>
      </c>
      <c r="L114" s="55">
        <v>1.2714427332922213E-2</v>
      </c>
      <c r="M114" s="362">
        <v>2.2784233310549101E-2</v>
      </c>
    </row>
    <row r="115" spans="1:13" s="56" customFormat="1" x14ac:dyDescent="0.2">
      <c r="A115" s="759" t="s">
        <v>266</v>
      </c>
      <c r="B115" s="517" t="s">
        <v>267</v>
      </c>
      <c r="C115" s="506">
        <v>2</v>
      </c>
      <c r="D115" s="59">
        <v>834800</v>
      </c>
      <c r="E115" s="57">
        <v>1</v>
      </c>
      <c r="F115" s="59">
        <v>70200</v>
      </c>
      <c r="G115" s="57">
        <v>1</v>
      </c>
      <c r="H115" s="57">
        <v>-290400</v>
      </c>
      <c r="I115" s="58">
        <v>5</v>
      </c>
      <c r="J115" s="57">
        <v>9</v>
      </c>
      <c r="K115" s="59">
        <v>614600</v>
      </c>
      <c r="L115" s="60">
        <v>2.5247447687342467E-2</v>
      </c>
      <c r="M115" s="760">
        <v>0.10252904989747096</v>
      </c>
    </row>
    <row r="116" spans="1:13" s="56" customFormat="1" x14ac:dyDescent="0.2">
      <c r="A116" s="761" t="s">
        <v>268</v>
      </c>
      <c r="B116" s="516" t="s">
        <v>269</v>
      </c>
      <c r="C116" s="505"/>
      <c r="D116" s="54"/>
      <c r="E116" s="52">
        <v>1</v>
      </c>
      <c r="F116" s="54">
        <v>20000000</v>
      </c>
      <c r="G116" s="52"/>
      <c r="H116" s="52"/>
      <c r="I116" s="58">
        <v>0</v>
      </c>
      <c r="J116" s="52">
        <v>1</v>
      </c>
      <c r="K116" s="54">
        <v>20000000</v>
      </c>
      <c r="L116" s="55">
        <v>0.82158957654872977</v>
      </c>
      <c r="M116" s="362">
        <v>1.1392116655274551E-2</v>
      </c>
    </row>
    <row r="117" spans="1:13" s="56" customFormat="1" x14ac:dyDescent="0.2">
      <c r="A117" s="759" t="s">
        <v>423</v>
      </c>
      <c r="B117" s="572" t="s">
        <v>424</v>
      </c>
      <c r="C117" s="506"/>
      <c r="D117" s="59"/>
      <c r="E117" s="57"/>
      <c r="F117" s="59"/>
      <c r="G117" s="57"/>
      <c r="H117" s="57"/>
      <c r="I117" s="58">
        <v>1</v>
      </c>
      <c r="J117" s="57">
        <v>1</v>
      </c>
      <c r="K117" s="59">
        <v>0</v>
      </c>
      <c r="L117" s="60">
        <v>0</v>
      </c>
      <c r="M117" s="760">
        <v>1.1392116655274551E-2</v>
      </c>
    </row>
    <row r="118" spans="1:13" s="56" customFormat="1" x14ac:dyDescent="0.2">
      <c r="A118" s="761" t="s">
        <v>272</v>
      </c>
      <c r="B118" s="516" t="s">
        <v>273</v>
      </c>
      <c r="C118" s="505">
        <v>1</v>
      </c>
      <c r="D118" s="54">
        <v>324000</v>
      </c>
      <c r="E118" s="52"/>
      <c r="F118" s="54"/>
      <c r="G118" s="52">
        <v>1</v>
      </c>
      <c r="H118" s="52">
        <v>-49938</v>
      </c>
      <c r="I118" s="58">
        <v>0</v>
      </c>
      <c r="J118" s="52">
        <v>2</v>
      </c>
      <c r="K118" s="54">
        <v>274062</v>
      </c>
      <c r="L118" s="55">
        <v>1.1258324126404899E-2</v>
      </c>
      <c r="M118" s="362">
        <v>2.2784233310549101E-2</v>
      </c>
    </row>
    <row r="119" spans="1:13" s="56" customFormat="1" x14ac:dyDescent="0.2">
      <c r="A119" s="759" t="s">
        <v>274</v>
      </c>
      <c r="B119" s="517" t="s">
        <v>275</v>
      </c>
      <c r="C119" s="506">
        <v>2</v>
      </c>
      <c r="D119" s="59">
        <v>300000</v>
      </c>
      <c r="E119" s="57">
        <v>3</v>
      </c>
      <c r="F119" s="59">
        <v>51338.399999999994</v>
      </c>
      <c r="G119" s="57">
        <v>1</v>
      </c>
      <c r="H119" s="57">
        <v>-40796.5</v>
      </c>
      <c r="I119" s="58">
        <v>0</v>
      </c>
      <c r="J119" s="57">
        <v>6</v>
      </c>
      <c r="K119" s="59">
        <v>310541.90000000002</v>
      </c>
      <c r="L119" s="60">
        <v>1.2756899406081901E-2</v>
      </c>
      <c r="M119" s="760">
        <v>6.8352699931647304E-2</v>
      </c>
    </row>
    <row r="120" spans="1:13" s="56" customFormat="1" x14ac:dyDescent="0.2">
      <c r="A120" s="761" t="s">
        <v>276</v>
      </c>
      <c r="B120" s="516" t="s">
        <v>277</v>
      </c>
      <c r="C120" s="505">
        <v>12</v>
      </c>
      <c r="D120" s="54">
        <v>2612101.16</v>
      </c>
      <c r="E120" s="52">
        <v>4</v>
      </c>
      <c r="F120" s="54">
        <v>345802.8</v>
      </c>
      <c r="G120" s="52"/>
      <c r="H120" s="52"/>
      <c r="I120" s="53">
        <v>0</v>
      </c>
      <c r="J120" s="52">
        <v>16</v>
      </c>
      <c r="K120" s="54">
        <v>2957903.96</v>
      </c>
      <c r="L120" s="55">
        <v>0.12150915309841055</v>
      </c>
      <c r="M120" s="362">
        <v>0.18227386648439281</v>
      </c>
    </row>
    <row r="121" spans="1:13" s="56" customFormat="1" x14ac:dyDescent="0.2">
      <c r="A121" s="759" t="s">
        <v>427</v>
      </c>
      <c r="B121" s="517" t="s">
        <v>428</v>
      </c>
      <c r="C121" s="506">
        <v>4</v>
      </c>
      <c r="D121" s="59">
        <v>497520</v>
      </c>
      <c r="E121" s="57">
        <v>1</v>
      </c>
      <c r="F121" s="59">
        <v>12000</v>
      </c>
      <c r="G121" s="57">
        <v>2</v>
      </c>
      <c r="H121" s="59">
        <v>-32480</v>
      </c>
      <c r="I121" s="58">
        <v>1</v>
      </c>
      <c r="J121" s="57">
        <v>8</v>
      </c>
      <c r="K121" s="59">
        <v>477040</v>
      </c>
      <c r="L121" s="60">
        <v>1.9596554579840303E-2</v>
      </c>
      <c r="M121" s="760">
        <v>9.1136933242196405E-2</v>
      </c>
    </row>
    <row r="122" spans="1:13" s="56" customFormat="1" x14ac:dyDescent="0.2">
      <c r="A122" s="761" t="s">
        <v>278</v>
      </c>
      <c r="B122" s="516" t="s">
        <v>279</v>
      </c>
      <c r="C122" s="505">
        <v>20</v>
      </c>
      <c r="D122" s="54">
        <v>48470887</v>
      </c>
      <c r="E122" s="52"/>
      <c r="F122" s="54"/>
      <c r="G122" s="52"/>
      <c r="H122" s="54"/>
      <c r="I122" s="53">
        <v>0</v>
      </c>
      <c r="J122" s="52">
        <v>20</v>
      </c>
      <c r="K122" s="54">
        <v>48470887</v>
      </c>
      <c r="L122" s="55">
        <v>1.9911587762635665</v>
      </c>
      <c r="M122" s="362">
        <v>0.22784233310549101</v>
      </c>
    </row>
    <row r="123" spans="1:13" s="56" customFormat="1" x14ac:dyDescent="0.2">
      <c r="A123" s="759" t="s">
        <v>280</v>
      </c>
      <c r="B123" s="517" t="s">
        <v>281</v>
      </c>
      <c r="C123" s="506">
        <v>1</v>
      </c>
      <c r="D123" s="59">
        <v>300600</v>
      </c>
      <c r="E123" s="57"/>
      <c r="F123" s="59"/>
      <c r="G123" s="57"/>
      <c r="H123" s="57"/>
      <c r="I123" s="58">
        <v>0</v>
      </c>
      <c r="J123" s="57">
        <v>1</v>
      </c>
      <c r="K123" s="59">
        <v>300600</v>
      </c>
      <c r="L123" s="60">
        <v>1.2348491335527409E-2</v>
      </c>
      <c r="M123" s="760">
        <v>1.1392116655274551E-2</v>
      </c>
    </row>
    <row r="124" spans="1:13" s="56" customFormat="1" x14ac:dyDescent="0.2">
      <c r="A124" s="761" t="s">
        <v>282</v>
      </c>
      <c r="B124" s="516" t="s">
        <v>283</v>
      </c>
      <c r="C124" s="505">
        <v>279</v>
      </c>
      <c r="D124" s="54">
        <v>15887193.649999997</v>
      </c>
      <c r="E124" s="52">
        <v>1</v>
      </c>
      <c r="F124" s="54">
        <v>14025</v>
      </c>
      <c r="G124" s="52">
        <v>37</v>
      </c>
      <c r="H124" s="52">
        <v>-918600.45</v>
      </c>
      <c r="I124" s="53">
        <v>0</v>
      </c>
      <c r="J124" s="52">
        <v>317</v>
      </c>
      <c r="K124" s="54">
        <v>14982618.199999997</v>
      </c>
      <c r="L124" s="55">
        <v>0.61547814712646454</v>
      </c>
      <c r="M124" s="362">
        <v>3.6113009797220323</v>
      </c>
    </row>
    <row r="125" spans="1:13" s="56" customFormat="1" ht="22.5" x14ac:dyDescent="0.2">
      <c r="A125" s="759" t="s">
        <v>286</v>
      </c>
      <c r="B125" s="517" t="s">
        <v>287</v>
      </c>
      <c r="C125" s="506">
        <v>5</v>
      </c>
      <c r="D125" s="59">
        <v>6036434.4500000002</v>
      </c>
      <c r="E125" s="57"/>
      <c r="F125" s="59"/>
      <c r="G125" s="57"/>
      <c r="H125" s="57"/>
      <c r="I125" s="58">
        <v>0</v>
      </c>
      <c r="J125" s="57">
        <v>5</v>
      </c>
      <c r="K125" s="59">
        <v>6036434.4500000002</v>
      </c>
      <c r="L125" s="60">
        <v>0.24797358118198323</v>
      </c>
      <c r="M125" s="760">
        <v>5.6960583276372753E-2</v>
      </c>
    </row>
    <row r="126" spans="1:13" s="56" customFormat="1" x14ac:dyDescent="0.2">
      <c r="A126" s="761" t="s">
        <v>290</v>
      </c>
      <c r="B126" s="516" t="s">
        <v>291</v>
      </c>
      <c r="C126" s="505">
        <v>5</v>
      </c>
      <c r="D126" s="54">
        <v>5615875.5</v>
      </c>
      <c r="E126" s="52">
        <v>1</v>
      </c>
      <c r="F126" s="54">
        <v>6696869</v>
      </c>
      <c r="G126" s="52"/>
      <c r="H126" s="52"/>
      <c r="I126" s="53">
        <v>0</v>
      </c>
      <c r="J126" s="52">
        <v>6</v>
      </c>
      <c r="K126" s="54">
        <v>12312744.5</v>
      </c>
      <c r="L126" s="55">
        <v>0.50580112699538504</v>
      </c>
      <c r="M126" s="362">
        <v>6.8352699931647304E-2</v>
      </c>
    </row>
    <row r="127" spans="1:13" s="56" customFormat="1" x14ac:dyDescent="0.2">
      <c r="A127" s="759" t="s">
        <v>639</v>
      </c>
      <c r="B127" s="507" t="s">
        <v>640</v>
      </c>
      <c r="C127" s="506">
        <v>1</v>
      </c>
      <c r="D127" s="59">
        <v>259200</v>
      </c>
      <c r="E127" s="57"/>
      <c r="F127" s="59"/>
      <c r="G127" s="57"/>
      <c r="H127" s="57"/>
      <c r="I127" s="58">
        <v>0</v>
      </c>
      <c r="J127" s="57">
        <v>1</v>
      </c>
      <c r="K127" s="59">
        <v>259200</v>
      </c>
      <c r="L127" s="60">
        <v>1.0647800912071539E-2</v>
      </c>
      <c r="M127" s="760">
        <v>1.1392116655274551E-2</v>
      </c>
    </row>
    <row r="128" spans="1:13" s="56" customFormat="1" x14ac:dyDescent="0.2">
      <c r="A128" s="761" t="s">
        <v>302</v>
      </c>
      <c r="B128" s="516" t="s">
        <v>303</v>
      </c>
      <c r="C128" s="505">
        <v>1</v>
      </c>
      <c r="D128" s="54">
        <v>300000</v>
      </c>
      <c r="E128" s="52"/>
      <c r="F128" s="54"/>
      <c r="G128" s="52"/>
      <c r="H128" s="52"/>
      <c r="I128" s="53">
        <v>0</v>
      </c>
      <c r="J128" s="52">
        <v>1</v>
      </c>
      <c r="K128" s="54">
        <v>300000</v>
      </c>
      <c r="L128" s="55">
        <v>1.2323843648230947E-2</v>
      </c>
      <c r="M128" s="362">
        <v>1.1392116655274551E-2</v>
      </c>
    </row>
    <row r="129" spans="1:13" s="56" customFormat="1" ht="13.5" thickBot="1" x14ac:dyDescent="0.25">
      <c r="A129" s="759" t="s">
        <v>304</v>
      </c>
      <c r="B129" s="517" t="s">
        <v>305</v>
      </c>
      <c r="C129" s="506">
        <v>7</v>
      </c>
      <c r="D129" s="59">
        <v>1644350</v>
      </c>
      <c r="E129" s="57"/>
      <c r="F129" s="59"/>
      <c r="G129" s="57"/>
      <c r="H129" s="57"/>
      <c r="I129" s="58">
        <v>0</v>
      </c>
      <c r="J129" s="57">
        <v>7</v>
      </c>
      <c r="K129" s="59">
        <v>1644350</v>
      </c>
      <c r="L129" s="60">
        <v>6.7549041009895186E-2</v>
      </c>
      <c r="M129" s="760">
        <v>7.9744816586921854E-2</v>
      </c>
    </row>
    <row r="130" spans="1:13" ht="22.5" customHeight="1" thickBot="1" x14ac:dyDescent="0.25">
      <c r="A130" s="817" t="s">
        <v>306</v>
      </c>
      <c r="B130" s="818"/>
      <c r="C130" s="356">
        <v>7887</v>
      </c>
      <c r="D130" s="357">
        <v>2393423049.7599998</v>
      </c>
      <c r="E130" s="358">
        <v>252</v>
      </c>
      <c r="F130" s="357">
        <v>88328278.050000012</v>
      </c>
      <c r="G130" s="358">
        <v>449</v>
      </c>
      <c r="H130" s="357">
        <v>-47445858.159999996</v>
      </c>
      <c r="I130" s="358">
        <v>190</v>
      </c>
      <c r="J130" s="358">
        <v>8778</v>
      </c>
      <c r="K130" s="357">
        <v>2434305469.6499996</v>
      </c>
      <c r="L130" s="357">
        <v>99.999999999999986</v>
      </c>
      <c r="M130" s="359">
        <v>99.999999999999929</v>
      </c>
    </row>
    <row r="131" spans="1:13" s="65" customFormat="1" x14ac:dyDescent="0.2">
      <c r="A131" s="61"/>
      <c r="B131" s="62"/>
      <c r="C131" s="61"/>
      <c r="D131" s="63"/>
      <c r="E131" s="64"/>
      <c r="F131" s="63"/>
      <c r="G131" s="64"/>
      <c r="H131" s="63"/>
      <c r="I131" s="64"/>
      <c r="J131" s="64"/>
      <c r="K131" s="63"/>
      <c r="L131" s="63"/>
      <c r="M131" s="63"/>
    </row>
    <row r="132" spans="1:13" ht="15" customHeight="1" x14ac:dyDescent="0.2">
      <c r="A132" s="66"/>
      <c r="B132" s="67" t="s">
        <v>307</v>
      </c>
      <c r="C132" s="68"/>
      <c r="D132" s="69"/>
      <c r="E132" s="70"/>
      <c r="F132" s="69"/>
      <c r="G132" s="70"/>
      <c r="H132" s="69"/>
      <c r="I132" s="70"/>
      <c r="J132" s="70"/>
      <c r="K132" s="69"/>
      <c r="L132" s="69"/>
      <c r="M132" s="69"/>
    </row>
    <row r="133" spans="1:13" ht="15" customHeight="1" x14ac:dyDescent="0.2">
      <c r="A133" s="66"/>
      <c r="B133" s="67" t="s">
        <v>308</v>
      </c>
      <c r="C133" s="573">
        <f>SUM(C8:C71,D78)</f>
        <v>7069</v>
      </c>
      <c r="D133" s="72">
        <f t="shared" ref="D133:I133" si="0">SUM(D8:D71,D78)</f>
        <v>1123136612.5399997</v>
      </c>
      <c r="E133" s="71">
        <f t="shared" si="0"/>
        <v>117</v>
      </c>
      <c r="F133" s="72">
        <f t="shared" si="0"/>
        <v>6832130.6600000001</v>
      </c>
      <c r="G133" s="71">
        <f t="shared" si="0"/>
        <v>345</v>
      </c>
      <c r="H133" s="72">
        <f t="shared" si="0"/>
        <v>-18307875.93</v>
      </c>
      <c r="I133" s="71">
        <f t="shared" si="0"/>
        <v>75</v>
      </c>
      <c r="J133" s="573">
        <f>C133+E133+G133+I133</f>
        <v>7606</v>
      </c>
      <c r="K133" s="72">
        <f>D133+F133+H133</f>
        <v>1111660867.2699997</v>
      </c>
      <c r="L133" s="72">
        <f>K133*100/K130</f>
        <v>45.666449060307642</v>
      </c>
      <c r="M133" s="72">
        <f>J133*100/J130</f>
        <v>86.648439280018223</v>
      </c>
    </row>
    <row r="134" spans="1:13" ht="15" customHeight="1" x14ac:dyDescent="0.2">
      <c r="A134" s="66"/>
      <c r="B134" s="67" t="s">
        <v>309</v>
      </c>
      <c r="C134" s="574">
        <f t="shared" ref="C134:I134" si="1">SUM(C72:C77)</f>
        <v>272</v>
      </c>
      <c r="D134" s="74">
        <f t="shared" si="1"/>
        <v>1000603060.9800003</v>
      </c>
      <c r="E134" s="73">
        <f t="shared" si="1"/>
        <v>65</v>
      </c>
      <c r="F134" s="74">
        <f t="shared" si="1"/>
        <v>48769935.450000003</v>
      </c>
      <c r="G134" s="73">
        <f t="shared" si="1"/>
        <v>15</v>
      </c>
      <c r="H134" s="74">
        <f t="shared" si="1"/>
        <v>-22180538.620000001</v>
      </c>
      <c r="I134" s="73">
        <f t="shared" si="1"/>
        <v>66</v>
      </c>
      <c r="J134" s="574">
        <f>C134+E134+G134+I134</f>
        <v>418</v>
      </c>
      <c r="K134" s="74">
        <f>D134+F134+H134</f>
        <v>1027192457.8100003</v>
      </c>
      <c r="L134" s="74">
        <f>K134*100/K130</f>
        <v>42.196530822308354</v>
      </c>
      <c r="M134" s="74">
        <f>J134*100/J130</f>
        <v>4.7619047619047619</v>
      </c>
    </row>
    <row r="135" spans="1:13" ht="15" customHeight="1" x14ac:dyDescent="0.2">
      <c r="A135" s="66"/>
      <c r="B135" s="67" t="s">
        <v>310</v>
      </c>
      <c r="C135" s="573">
        <f t="shared" ref="C135:I135" si="2">SUM(C79:C129)</f>
        <v>546</v>
      </c>
      <c r="D135" s="72">
        <f t="shared" si="2"/>
        <v>269683376.24000001</v>
      </c>
      <c r="E135" s="71">
        <f t="shared" si="2"/>
        <v>70</v>
      </c>
      <c r="F135" s="72">
        <f t="shared" si="2"/>
        <v>32726211.940000001</v>
      </c>
      <c r="G135" s="71">
        <f t="shared" si="2"/>
        <v>89</v>
      </c>
      <c r="H135" s="72">
        <f t="shared" si="2"/>
        <v>-6957443.6100000003</v>
      </c>
      <c r="I135" s="71">
        <f t="shared" si="2"/>
        <v>49</v>
      </c>
      <c r="J135" s="573">
        <f>C135+E135+G135+I135</f>
        <v>754</v>
      </c>
      <c r="K135" s="72">
        <f>D135+F135+H135</f>
        <v>295452144.56999999</v>
      </c>
      <c r="L135" s="72">
        <f>K135*100/K130</f>
        <v>12.13702011738402</v>
      </c>
      <c r="M135" s="72">
        <f>J135*100/J130</f>
        <v>8.5896559580770102</v>
      </c>
    </row>
    <row r="136" spans="1:13" s="76" customFormat="1" ht="15" customHeight="1" x14ac:dyDescent="0.2">
      <c r="A136" s="66"/>
      <c r="B136" s="67"/>
      <c r="C136" s="66"/>
      <c r="D136" s="75"/>
      <c r="E136" s="66"/>
      <c r="F136" s="75"/>
      <c r="G136" s="66"/>
      <c r="H136" s="75"/>
      <c r="I136" s="66"/>
      <c r="J136" s="66"/>
      <c r="K136" s="75"/>
      <c r="L136" s="75"/>
      <c r="M136" s="75"/>
    </row>
    <row r="137" spans="1:13" ht="15" customHeight="1" x14ac:dyDescent="0.2">
      <c r="A137" s="66"/>
      <c r="B137" s="67" t="s">
        <v>311</v>
      </c>
      <c r="C137" s="72">
        <f t="shared" ref="C137:K137" si="3">C133*100/C130</f>
        <v>89.628502599213903</v>
      </c>
      <c r="D137" s="77">
        <f t="shared" si="3"/>
        <v>46.925954550852268</v>
      </c>
      <c r="E137" s="77">
        <f t="shared" si="3"/>
        <v>46.428571428571431</v>
      </c>
      <c r="F137" s="77">
        <f t="shared" si="3"/>
        <v>7.7349302067595316</v>
      </c>
      <c r="G137" s="77">
        <f t="shared" si="3"/>
        <v>76.837416481069042</v>
      </c>
      <c r="H137" s="77">
        <f t="shared" si="3"/>
        <v>38.586879108100426</v>
      </c>
      <c r="I137" s="77">
        <f t="shared" si="3"/>
        <v>39.473684210526315</v>
      </c>
      <c r="J137" s="72">
        <f t="shared" si="3"/>
        <v>86.648439280018223</v>
      </c>
      <c r="K137" s="72">
        <f t="shared" si="3"/>
        <v>45.666449060307642</v>
      </c>
      <c r="L137" s="75"/>
      <c r="M137" s="75"/>
    </row>
    <row r="138" spans="1:13" ht="15" customHeight="1" x14ac:dyDescent="0.2">
      <c r="A138" s="66"/>
      <c r="B138" s="67" t="s">
        <v>312</v>
      </c>
      <c r="C138" s="74">
        <f t="shared" ref="C138:K138" si="4">C134*100/C130</f>
        <v>3.4487130721440344</v>
      </c>
      <c r="D138" s="78">
        <f t="shared" si="4"/>
        <v>41.806360186943785</v>
      </c>
      <c r="E138" s="78">
        <f t="shared" si="4"/>
        <v>25.793650793650794</v>
      </c>
      <c r="F138" s="78">
        <f t="shared" si="4"/>
        <v>55.214407578955395</v>
      </c>
      <c r="G138" s="78">
        <f t="shared" si="4"/>
        <v>3.3407572383073498</v>
      </c>
      <c r="H138" s="78">
        <f t="shared" si="4"/>
        <v>46.749156786671136</v>
      </c>
      <c r="I138" s="78">
        <f t="shared" si="4"/>
        <v>34.736842105263158</v>
      </c>
      <c r="J138" s="74">
        <f t="shared" si="4"/>
        <v>4.7619047619047619</v>
      </c>
      <c r="K138" s="74">
        <f t="shared" si="4"/>
        <v>42.196530822308354</v>
      </c>
      <c r="L138" s="75"/>
      <c r="M138" s="75"/>
    </row>
    <row r="139" spans="1:13" ht="15" customHeight="1" x14ac:dyDescent="0.2">
      <c r="A139" s="79"/>
      <c r="B139" s="67" t="s">
        <v>313</v>
      </c>
      <c r="C139" s="72">
        <f t="shared" ref="C139:K139" si="5">C135*100/C130</f>
        <v>6.9227843286420692</v>
      </c>
      <c r="D139" s="77">
        <f t="shared" si="5"/>
        <v>11.267685262203958</v>
      </c>
      <c r="E139" s="77">
        <f t="shared" si="5"/>
        <v>27.777777777777779</v>
      </c>
      <c r="F139" s="77">
        <f t="shared" si="5"/>
        <v>37.050662214285062</v>
      </c>
      <c r="G139" s="77">
        <f t="shared" si="5"/>
        <v>19.821826280623608</v>
      </c>
      <c r="H139" s="77">
        <f t="shared" si="5"/>
        <v>14.663964105228443</v>
      </c>
      <c r="I139" s="77">
        <f t="shared" si="5"/>
        <v>25.789473684210527</v>
      </c>
      <c r="J139" s="72">
        <f t="shared" si="5"/>
        <v>8.5896559580770102</v>
      </c>
      <c r="K139" s="72">
        <f t="shared" si="5"/>
        <v>12.13702011738402</v>
      </c>
      <c r="L139" s="75"/>
      <c r="M139" s="75"/>
    </row>
    <row r="140" spans="1:13" ht="89.25" customHeight="1" x14ac:dyDescent="0.2">
      <c r="A140" s="80"/>
      <c r="C140" s="81" t="s">
        <v>314</v>
      </c>
      <c r="D140" s="81" t="s">
        <v>315</v>
      </c>
      <c r="E140" s="81" t="s">
        <v>316</v>
      </c>
      <c r="F140" s="81" t="s">
        <v>317</v>
      </c>
      <c r="G140" s="81" t="s">
        <v>318</v>
      </c>
      <c r="H140" s="81" t="s">
        <v>319</v>
      </c>
      <c r="I140" s="82" t="s">
        <v>320</v>
      </c>
      <c r="J140" s="81" t="s">
        <v>8</v>
      </c>
      <c r="K140" s="83" t="s">
        <v>321</v>
      </c>
    </row>
    <row r="141" spans="1:13" x14ac:dyDescent="0.2">
      <c r="A141" s="80"/>
    </row>
  </sheetData>
  <mergeCells count="15">
    <mergeCell ref="A130:B130"/>
    <mergeCell ref="L1:M1"/>
    <mergeCell ref="A2:M2"/>
    <mergeCell ref="A3:M3"/>
    <mergeCell ref="A4:L4"/>
    <mergeCell ref="A5:A6"/>
    <mergeCell ref="B5:B6"/>
    <mergeCell ref="C5:D5"/>
    <mergeCell ref="E5:F5"/>
    <mergeCell ref="G5:H5"/>
    <mergeCell ref="I5:I6"/>
    <mergeCell ref="J5:J6"/>
    <mergeCell ref="K5:K6"/>
    <mergeCell ref="L5:L6"/>
    <mergeCell ref="M5:M6"/>
  </mergeCells>
  <printOptions horizontalCentered="1"/>
  <pageMargins left="0.39370078740157483" right="0.39370078740157483" top="0.98425196850393704" bottom="0.39370078740157483" header="0" footer="0"/>
  <pageSetup paperSize="9" scale="78" fitToHeight="6" orientation="landscape" r:id="rId1"/>
  <rowBreaks count="2" manualBreakCount="2">
    <brk id="68" max="12" man="1"/>
    <brk id="122" max="12" man="1"/>
  </rowBreaks>
  <ignoredErrors>
    <ignoredError sqref="C133:C135 G13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P173"/>
  <sheetViews>
    <sheetView view="pageBreakPreview" zoomScale="90" zoomScaleNormal="40" zoomScaleSheetLayoutView="90" workbookViewId="0">
      <pane ySplit="7" topLeftCell="A158" activePane="bottomLeft" state="frozen"/>
      <selection activeCell="A26" sqref="A26:B26"/>
      <selection pane="bottomLeft" activeCell="A26" sqref="A26:B26"/>
    </sheetView>
  </sheetViews>
  <sheetFormatPr defaultRowHeight="12.75" x14ac:dyDescent="0.2"/>
  <cols>
    <col min="1" max="1" width="5.28515625" style="84" customWidth="1"/>
    <col min="2" max="2" width="55.28515625" style="85" customWidth="1"/>
    <col min="3" max="3" width="6.85546875" style="84" customWidth="1"/>
    <col min="4" max="4" width="14.85546875" style="86" customWidth="1"/>
    <col min="5" max="5" width="6.140625" style="84" customWidth="1"/>
    <col min="6" max="6" width="13.42578125" style="86" customWidth="1"/>
    <col min="7" max="7" width="6.140625" style="84" customWidth="1"/>
    <col min="8" max="8" width="11.7109375" style="86" customWidth="1"/>
    <col min="9" max="10" width="7.7109375" style="84" customWidth="1"/>
    <col min="11" max="11" width="14.85546875" style="86" customWidth="1"/>
    <col min="12" max="12" width="11.42578125" style="114" customWidth="1"/>
    <col min="13" max="13" width="11.42578125" style="84" customWidth="1"/>
    <col min="14" max="256" width="9.140625" style="87"/>
    <col min="257" max="257" width="5.28515625" style="87" customWidth="1"/>
    <col min="258" max="258" width="31.28515625" style="87" customWidth="1"/>
    <col min="259" max="259" width="6.140625" style="87" customWidth="1"/>
    <col min="260" max="260" width="14.85546875" style="87" customWidth="1"/>
    <col min="261" max="261" width="6.140625" style="87" customWidth="1"/>
    <col min="262" max="262" width="13.42578125" style="87" customWidth="1"/>
    <col min="263" max="263" width="6.140625" style="87" customWidth="1"/>
    <col min="264" max="264" width="11.85546875" style="87" customWidth="1"/>
    <col min="265" max="266" width="7.7109375" style="87" customWidth="1"/>
    <col min="267" max="267" width="14.85546875" style="87" customWidth="1"/>
    <col min="268" max="269" width="11.42578125" style="87" customWidth="1"/>
    <col min="270" max="512" width="9.140625" style="87"/>
    <col min="513" max="513" width="5.28515625" style="87" customWidth="1"/>
    <col min="514" max="514" width="31.28515625" style="87" customWidth="1"/>
    <col min="515" max="515" width="6.140625" style="87" customWidth="1"/>
    <col min="516" max="516" width="14.85546875" style="87" customWidth="1"/>
    <col min="517" max="517" width="6.140625" style="87" customWidth="1"/>
    <col min="518" max="518" width="13.42578125" style="87" customWidth="1"/>
    <col min="519" max="519" width="6.140625" style="87" customWidth="1"/>
    <col min="520" max="520" width="11.85546875" style="87" customWidth="1"/>
    <col min="521" max="522" width="7.7109375" style="87" customWidth="1"/>
    <col min="523" max="523" width="14.85546875" style="87" customWidth="1"/>
    <col min="524" max="525" width="11.42578125" style="87" customWidth="1"/>
    <col min="526" max="768" width="9.140625" style="87"/>
    <col min="769" max="769" width="5.28515625" style="87" customWidth="1"/>
    <col min="770" max="770" width="31.28515625" style="87" customWidth="1"/>
    <col min="771" max="771" width="6.140625" style="87" customWidth="1"/>
    <col min="772" max="772" width="14.85546875" style="87" customWidth="1"/>
    <col min="773" max="773" width="6.140625" style="87" customWidth="1"/>
    <col min="774" max="774" width="13.42578125" style="87" customWidth="1"/>
    <col min="775" max="775" width="6.140625" style="87" customWidth="1"/>
    <col min="776" max="776" width="11.85546875" style="87" customWidth="1"/>
    <col min="777" max="778" width="7.7109375" style="87" customWidth="1"/>
    <col min="779" max="779" width="14.85546875" style="87" customWidth="1"/>
    <col min="780" max="781" width="11.42578125" style="87" customWidth="1"/>
    <col min="782" max="1024" width="9.140625" style="87"/>
    <col min="1025" max="1025" width="5.28515625" style="87" customWidth="1"/>
    <col min="1026" max="1026" width="31.28515625" style="87" customWidth="1"/>
    <col min="1027" max="1027" width="6.140625" style="87" customWidth="1"/>
    <col min="1028" max="1028" width="14.85546875" style="87" customWidth="1"/>
    <col min="1029" max="1029" width="6.140625" style="87" customWidth="1"/>
    <col min="1030" max="1030" width="13.42578125" style="87" customWidth="1"/>
    <col min="1031" max="1031" width="6.140625" style="87" customWidth="1"/>
    <col min="1032" max="1032" width="11.85546875" style="87" customWidth="1"/>
    <col min="1033" max="1034" width="7.7109375" style="87" customWidth="1"/>
    <col min="1035" max="1035" width="14.85546875" style="87" customWidth="1"/>
    <col min="1036" max="1037" width="11.42578125" style="87" customWidth="1"/>
    <col min="1038" max="1280" width="9.140625" style="87"/>
    <col min="1281" max="1281" width="5.28515625" style="87" customWidth="1"/>
    <col min="1282" max="1282" width="31.28515625" style="87" customWidth="1"/>
    <col min="1283" max="1283" width="6.140625" style="87" customWidth="1"/>
    <col min="1284" max="1284" width="14.85546875" style="87" customWidth="1"/>
    <col min="1285" max="1285" width="6.140625" style="87" customWidth="1"/>
    <col min="1286" max="1286" width="13.42578125" style="87" customWidth="1"/>
    <col min="1287" max="1287" width="6.140625" style="87" customWidth="1"/>
    <col min="1288" max="1288" width="11.85546875" style="87" customWidth="1"/>
    <col min="1289" max="1290" width="7.7109375" style="87" customWidth="1"/>
    <col min="1291" max="1291" width="14.85546875" style="87" customWidth="1"/>
    <col min="1292" max="1293" width="11.42578125" style="87" customWidth="1"/>
    <col min="1294" max="1536" width="9.140625" style="87"/>
    <col min="1537" max="1537" width="5.28515625" style="87" customWidth="1"/>
    <col min="1538" max="1538" width="31.28515625" style="87" customWidth="1"/>
    <col min="1539" max="1539" width="6.140625" style="87" customWidth="1"/>
    <col min="1540" max="1540" width="14.85546875" style="87" customWidth="1"/>
    <col min="1541" max="1541" width="6.140625" style="87" customWidth="1"/>
    <col min="1542" max="1542" width="13.42578125" style="87" customWidth="1"/>
    <col min="1543" max="1543" width="6.140625" style="87" customWidth="1"/>
    <col min="1544" max="1544" width="11.85546875" style="87" customWidth="1"/>
    <col min="1545" max="1546" width="7.7109375" style="87" customWidth="1"/>
    <col min="1547" max="1547" width="14.85546875" style="87" customWidth="1"/>
    <col min="1548" max="1549" width="11.42578125" style="87" customWidth="1"/>
    <col min="1550" max="1792" width="9.140625" style="87"/>
    <col min="1793" max="1793" width="5.28515625" style="87" customWidth="1"/>
    <col min="1794" max="1794" width="31.28515625" style="87" customWidth="1"/>
    <col min="1795" max="1795" width="6.140625" style="87" customWidth="1"/>
    <col min="1796" max="1796" width="14.85546875" style="87" customWidth="1"/>
    <col min="1797" max="1797" width="6.140625" style="87" customWidth="1"/>
    <col min="1798" max="1798" width="13.42578125" style="87" customWidth="1"/>
    <col min="1799" max="1799" width="6.140625" style="87" customWidth="1"/>
    <col min="1800" max="1800" width="11.85546875" style="87" customWidth="1"/>
    <col min="1801" max="1802" width="7.7109375" style="87" customWidth="1"/>
    <col min="1803" max="1803" width="14.85546875" style="87" customWidth="1"/>
    <col min="1804" max="1805" width="11.42578125" style="87" customWidth="1"/>
    <col min="1806" max="2048" width="9.140625" style="87"/>
    <col min="2049" max="2049" width="5.28515625" style="87" customWidth="1"/>
    <col min="2050" max="2050" width="31.28515625" style="87" customWidth="1"/>
    <col min="2051" max="2051" width="6.140625" style="87" customWidth="1"/>
    <col min="2052" max="2052" width="14.85546875" style="87" customWidth="1"/>
    <col min="2053" max="2053" width="6.140625" style="87" customWidth="1"/>
    <col min="2054" max="2054" width="13.42578125" style="87" customWidth="1"/>
    <col min="2055" max="2055" width="6.140625" style="87" customWidth="1"/>
    <col min="2056" max="2056" width="11.85546875" style="87" customWidth="1"/>
    <col min="2057" max="2058" width="7.7109375" style="87" customWidth="1"/>
    <col min="2059" max="2059" width="14.85546875" style="87" customWidth="1"/>
    <col min="2060" max="2061" width="11.42578125" style="87" customWidth="1"/>
    <col min="2062" max="2304" width="9.140625" style="87"/>
    <col min="2305" max="2305" width="5.28515625" style="87" customWidth="1"/>
    <col min="2306" max="2306" width="31.28515625" style="87" customWidth="1"/>
    <col min="2307" max="2307" width="6.140625" style="87" customWidth="1"/>
    <col min="2308" max="2308" width="14.85546875" style="87" customWidth="1"/>
    <col min="2309" max="2309" width="6.140625" style="87" customWidth="1"/>
    <col min="2310" max="2310" width="13.42578125" style="87" customWidth="1"/>
    <col min="2311" max="2311" width="6.140625" style="87" customWidth="1"/>
    <col min="2312" max="2312" width="11.85546875" style="87" customWidth="1"/>
    <col min="2313" max="2314" width="7.7109375" style="87" customWidth="1"/>
    <col min="2315" max="2315" width="14.85546875" style="87" customWidth="1"/>
    <col min="2316" max="2317" width="11.42578125" style="87" customWidth="1"/>
    <col min="2318" max="2560" width="9.140625" style="87"/>
    <col min="2561" max="2561" width="5.28515625" style="87" customWidth="1"/>
    <col min="2562" max="2562" width="31.28515625" style="87" customWidth="1"/>
    <col min="2563" max="2563" width="6.140625" style="87" customWidth="1"/>
    <col min="2564" max="2564" width="14.85546875" style="87" customWidth="1"/>
    <col min="2565" max="2565" width="6.140625" style="87" customWidth="1"/>
    <col min="2566" max="2566" width="13.42578125" style="87" customWidth="1"/>
    <col min="2567" max="2567" width="6.140625" style="87" customWidth="1"/>
    <col min="2568" max="2568" width="11.85546875" style="87" customWidth="1"/>
    <col min="2569" max="2570" width="7.7109375" style="87" customWidth="1"/>
    <col min="2571" max="2571" width="14.85546875" style="87" customWidth="1"/>
    <col min="2572" max="2573" width="11.42578125" style="87" customWidth="1"/>
    <col min="2574" max="2816" width="9.140625" style="87"/>
    <col min="2817" max="2817" width="5.28515625" style="87" customWidth="1"/>
    <col min="2818" max="2818" width="31.28515625" style="87" customWidth="1"/>
    <col min="2819" max="2819" width="6.140625" style="87" customWidth="1"/>
    <col min="2820" max="2820" width="14.85546875" style="87" customWidth="1"/>
    <col min="2821" max="2821" width="6.140625" style="87" customWidth="1"/>
    <col min="2822" max="2822" width="13.42578125" style="87" customWidth="1"/>
    <col min="2823" max="2823" width="6.140625" style="87" customWidth="1"/>
    <col min="2824" max="2824" width="11.85546875" style="87" customWidth="1"/>
    <col min="2825" max="2826" width="7.7109375" style="87" customWidth="1"/>
    <col min="2827" max="2827" width="14.85546875" style="87" customWidth="1"/>
    <col min="2828" max="2829" width="11.42578125" style="87" customWidth="1"/>
    <col min="2830" max="3072" width="9.140625" style="87"/>
    <col min="3073" max="3073" width="5.28515625" style="87" customWidth="1"/>
    <col min="3074" max="3074" width="31.28515625" style="87" customWidth="1"/>
    <col min="3075" max="3075" width="6.140625" style="87" customWidth="1"/>
    <col min="3076" max="3076" width="14.85546875" style="87" customWidth="1"/>
    <col min="3077" max="3077" width="6.140625" style="87" customWidth="1"/>
    <col min="3078" max="3078" width="13.42578125" style="87" customWidth="1"/>
    <col min="3079" max="3079" width="6.140625" style="87" customWidth="1"/>
    <col min="3080" max="3080" width="11.85546875" style="87" customWidth="1"/>
    <col min="3081" max="3082" width="7.7109375" style="87" customWidth="1"/>
    <col min="3083" max="3083" width="14.85546875" style="87" customWidth="1"/>
    <col min="3084" max="3085" width="11.42578125" style="87" customWidth="1"/>
    <col min="3086" max="3328" width="9.140625" style="87"/>
    <col min="3329" max="3329" width="5.28515625" style="87" customWidth="1"/>
    <col min="3330" max="3330" width="31.28515625" style="87" customWidth="1"/>
    <col min="3331" max="3331" width="6.140625" style="87" customWidth="1"/>
    <col min="3332" max="3332" width="14.85546875" style="87" customWidth="1"/>
    <col min="3333" max="3333" width="6.140625" style="87" customWidth="1"/>
    <col min="3334" max="3334" width="13.42578125" style="87" customWidth="1"/>
    <col min="3335" max="3335" width="6.140625" style="87" customWidth="1"/>
    <col min="3336" max="3336" width="11.85546875" style="87" customWidth="1"/>
    <col min="3337" max="3338" width="7.7109375" style="87" customWidth="1"/>
    <col min="3339" max="3339" width="14.85546875" style="87" customWidth="1"/>
    <col min="3340" max="3341" width="11.42578125" style="87" customWidth="1"/>
    <col min="3342" max="3584" width="9.140625" style="87"/>
    <col min="3585" max="3585" width="5.28515625" style="87" customWidth="1"/>
    <col min="3586" max="3586" width="31.28515625" style="87" customWidth="1"/>
    <col min="3587" max="3587" width="6.140625" style="87" customWidth="1"/>
    <col min="3588" max="3588" width="14.85546875" style="87" customWidth="1"/>
    <col min="3589" max="3589" width="6.140625" style="87" customWidth="1"/>
    <col min="3590" max="3590" width="13.42578125" style="87" customWidth="1"/>
    <col min="3591" max="3591" width="6.140625" style="87" customWidth="1"/>
    <col min="3592" max="3592" width="11.85546875" style="87" customWidth="1"/>
    <col min="3593" max="3594" width="7.7109375" style="87" customWidth="1"/>
    <col min="3595" max="3595" width="14.85546875" style="87" customWidth="1"/>
    <col min="3596" max="3597" width="11.42578125" style="87" customWidth="1"/>
    <col min="3598" max="3840" width="9.140625" style="87"/>
    <col min="3841" max="3841" width="5.28515625" style="87" customWidth="1"/>
    <col min="3842" max="3842" width="31.28515625" style="87" customWidth="1"/>
    <col min="3843" max="3843" width="6.140625" style="87" customWidth="1"/>
    <col min="3844" max="3844" width="14.85546875" style="87" customWidth="1"/>
    <col min="3845" max="3845" width="6.140625" style="87" customWidth="1"/>
    <col min="3846" max="3846" width="13.42578125" style="87" customWidth="1"/>
    <col min="3847" max="3847" width="6.140625" style="87" customWidth="1"/>
    <col min="3848" max="3848" width="11.85546875" style="87" customWidth="1"/>
    <col min="3849" max="3850" width="7.7109375" style="87" customWidth="1"/>
    <col min="3851" max="3851" width="14.85546875" style="87" customWidth="1"/>
    <col min="3852" max="3853" width="11.42578125" style="87" customWidth="1"/>
    <col min="3854" max="4096" width="9.140625" style="87"/>
    <col min="4097" max="4097" width="5.28515625" style="87" customWidth="1"/>
    <col min="4098" max="4098" width="31.28515625" style="87" customWidth="1"/>
    <col min="4099" max="4099" width="6.140625" style="87" customWidth="1"/>
    <col min="4100" max="4100" width="14.85546875" style="87" customWidth="1"/>
    <col min="4101" max="4101" width="6.140625" style="87" customWidth="1"/>
    <col min="4102" max="4102" width="13.42578125" style="87" customWidth="1"/>
    <col min="4103" max="4103" width="6.140625" style="87" customWidth="1"/>
    <col min="4104" max="4104" width="11.85546875" style="87" customWidth="1"/>
    <col min="4105" max="4106" width="7.7109375" style="87" customWidth="1"/>
    <col min="4107" max="4107" width="14.85546875" style="87" customWidth="1"/>
    <col min="4108" max="4109" width="11.42578125" style="87" customWidth="1"/>
    <col min="4110" max="4352" width="9.140625" style="87"/>
    <col min="4353" max="4353" width="5.28515625" style="87" customWidth="1"/>
    <col min="4354" max="4354" width="31.28515625" style="87" customWidth="1"/>
    <col min="4355" max="4355" width="6.140625" style="87" customWidth="1"/>
    <col min="4356" max="4356" width="14.85546875" style="87" customWidth="1"/>
    <col min="4357" max="4357" width="6.140625" style="87" customWidth="1"/>
    <col min="4358" max="4358" width="13.42578125" style="87" customWidth="1"/>
    <col min="4359" max="4359" width="6.140625" style="87" customWidth="1"/>
    <col min="4360" max="4360" width="11.85546875" style="87" customWidth="1"/>
    <col min="4361" max="4362" width="7.7109375" style="87" customWidth="1"/>
    <col min="4363" max="4363" width="14.85546875" style="87" customWidth="1"/>
    <col min="4364" max="4365" width="11.42578125" style="87" customWidth="1"/>
    <col min="4366" max="4608" width="9.140625" style="87"/>
    <col min="4609" max="4609" width="5.28515625" style="87" customWidth="1"/>
    <col min="4610" max="4610" width="31.28515625" style="87" customWidth="1"/>
    <col min="4611" max="4611" width="6.140625" style="87" customWidth="1"/>
    <col min="4612" max="4612" width="14.85546875" style="87" customWidth="1"/>
    <col min="4613" max="4613" width="6.140625" style="87" customWidth="1"/>
    <col min="4614" max="4614" width="13.42578125" style="87" customWidth="1"/>
    <col min="4615" max="4615" width="6.140625" style="87" customWidth="1"/>
    <col min="4616" max="4616" width="11.85546875" style="87" customWidth="1"/>
    <col min="4617" max="4618" width="7.7109375" style="87" customWidth="1"/>
    <col min="4619" max="4619" width="14.85546875" style="87" customWidth="1"/>
    <col min="4620" max="4621" width="11.42578125" style="87" customWidth="1"/>
    <col min="4622" max="4864" width="9.140625" style="87"/>
    <col min="4865" max="4865" width="5.28515625" style="87" customWidth="1"/>
    <col min="4866" max="4866" width="31.28515625" style="87" customWidth="1"/>
    <col min="4867" max="4867" width="6.140625" style="87" customWidth="1"/>
    <col min="4868" max="4868" width="14.85546875" style="87" customWidth="1"/>
    <col min="4869" max="4869" width="6.140625" style="87" customWidth="1"/>
    <col min="4870" max="4870" width="13.42578125" style="87" customWidth="1"/>
    <col min="4871" max="4871" width="6.140625" style="87" customWidth="1"/>
    <col min="4872" max="4872" width="11.85546875" style="87" customWidth="1"/>
    <col min="4873" max="4874" width="7.7109375" style="87" customWidth="1"/>
    <col min="4875" max="4875" width="14.85546875" style="87" customWidth="1"/>
    <col min="4876" max="4877" width="11.42578125" style="87" customWidth="1"/>
    <col min="4878" max="5120" width="9.140625" style="87"/>
    <col min="5121" max="5121" width="5.28515625" style="87" customWidth="1"/>
    <col min="5122" max="5122" width="31.28515625" style="87" customWidth="1"/>
    <col min="5123" max="5123" width="6.140625" style="87" customWidth="1"/>
    <col min="5124" max="5124" width="14.85546875" style="87" customWidth="1"/>
    <col min="5125" max="5125" width="6.140625" style="87" customWidth="1"/>
    <col min="5126" max="5126" width="13.42578125" style="87" customWidth="1"/>
    <col min="5127" max="5127" width="6.140625" style="87" customWidth="1"/>
    <col min="5128" max="5128" width="11.85546875" style="87" customWidth="1"/>
    <col min="5129" max="5130" width="7.7109375" style="87" customWidth="1"/>
    <col min="5131" max="5131" width="14.85546875" style="87" customWidth="1"/>
    <col min="5132" max="5133" width="11.42578125" style="87" customWidth="1"/>
    <col min="5134" max="5376" width="9.140625" style="87"/>
    <col min="5377" max="5377" width="5.28515625" style="87" customWidth="1"/>
    <col min="5378" max="5378" width="31.28515625" style="87" customWidth="1"/>
    <col min="5379" max="5379" width="6.140625" style="87" customWidth="1"/>
    <col min="5380" max="5380" width="14.85546875" style="87" customWidth="1"/>
    <col min="5381" max="5381" width="6.140625" style="87" customWidth="1"/>
    <col min="5382" max="5382" width="13.42578125" style="87" customWidth="1"/>
    <col min="5383" max="5383" width="6.140625" style="87" customWidth="1"/>
    <col min="5384" max="5384" width="11.85546875" style="87" customWidth="1"/>
    <col min="5385" max="5386" width="7.7109375" style="87" customWidth="1"/>
    <col min="5387" max="5387" width="14.85546875" style="87" customWidth="1"/>
    <col min="5388" max="5389" width="11.42578125" style="87" customWidth="1"/>
    <col min="5390" max="5632" width="9.140625" style="87"/>
    <col min="5633" max="5633" width="5.28515625" style="87" customWidth="1"/>
    <col min="5634" max="5634" width="31.28515625" style="87" customWidth="1"/>
    <col min="5635" max="5635" width="6.140625" style="87" customWidth="1"/>
    <col min="5636" max="5636" width="14.85546875" style="87" customWidth="1"/>
    <col min="5637" max="5637" width="6.140625" style="87" customWidth="1"/>
    <col min="5638" max="5638" width="13.42578125" style="87" customWidth="1"/>
    <col min="5639" max="5639" width="6.140625" style="87" customWidth="1"/>
    <col min="5640" max="5640" width="11.85546875" style="87" customWidth="1"/>
    <col min="5641" max="5642" width="7.7109375" style="87" customWidth="1"/>
    <col min="5643" max="5643" width="14.85546875" style="87" customWidth="1"/>
    <col min="5644" max="5645" width="11.42578125" style="87" customWidth="1"/>
    <col min="5646" max="5888" width="9.140625" style="87"/>
    <col min="5889" max="5889" width="5.28515625" style="87" customWidth="1"/>
    <col min="5890" max="5890" width="31.28515625" style="87" customWidth="1"/>
    <col min="5891" max="5891" width="6.140625" style="87" customWidth="1"/>
    <col min="5892" max="5892" width="14.85546875" style="87" customWidth="1"/>
    <col min="5893" max="5893" width="6.140625" style="87" customWidth="1"/>
    <col min="5894" max="5894" width="13.42578125" style="87" customWidth="1"/>
    <col min="5895" max="5895" width="6.140625" style="87" customWidth="1"/>
    <col min="5896" max="5896" width="11.85546875" style="87" customWidth="1"/>
    <col min="5897" max="5898" width="7.7109375" style="87" customWidth="1"/>
    <col min="5899" max="5899" width="14.85546875" style="87" customWidth="1"/>
    <col min="5900" max="5901" width="11.42578125" style="87" customWidth="1"/>
    <col min="5902" max="6144" width="9.140625" style="87"/>
    <col min="6145" max="6145" width="5.28515625" style="87" customWidth="1"/>
    <col min="6146" max="6146" width="31.28515625" style="87" customWidth="1"/>
    <col min="6147" max="6147" width="6.140625" style="87" customWidth="1"/>
    <col min="6148" max="6148" width="14.85546875" style="87" customWidth="1"/>
    <col min="6149" max="6149" width="6.140625" style="87" customWidth="1"/>
    <col min="6150" max="6150" width="13.42578125" style="87" customWidth="1"/>
    <col min="6151" max="6151" width="6.140625" style="87" customWidth="1"/>
    <col min="6152" max="6152" width="11.85546875" style="87" customWidth="1"/>
    <col min="6153" max="6154" width="7.7109375" style="87" customWidth="1"/>
    <col min="6155" max="6155" width="14.85546875" style="87" customWidth="1"/>
    <col min="6156" max="6157" width="11.42578125" style="87" customWidth="1"/>
    <col min="6158" max="6400" width="9.140625" style="87"/>
    <col min="6401" max="6401" width="5.28515625" style="87" customWidth="1"/>
    <col min="6402" max="6402" width="31.28515625" style="87" customWidth="1"/>
    <col min="6403" max="6403" width="6.140625" style="87" customWidth="1"/>
    <col min="6404" max="6404" width="14.85546875" style="87" customWidth="1"/>
    <col min="6405" max="6405" width="6.140625" style="87" customWidth="1"/>
    <col min="6406" max="6406" width="13.42578125" style="87" customWidth="1"/>
    <col min="6407" max="6407" width="6.140625" style="87" customWidth="1"/>
    <col min="6408" max="6408" width="11.85546875" style="87" customWidth="1"/>
    <col min="6409" max="6410" width="7.7109375" style="87" customWidth="1"/>
    <col min="6411" max="6411" width="14.85546875" style="87" customWidth="1"/>
    <col min="6412" max="6413" width="11.42578125" style="87" customWidth="1"/>
    <col min="6414" max="6656" width="9.140625" style="87"/>
    <col min="6657" max="6657" width="5.28515625" style="87" customWidth="1"/>
    <col min="6658" max="6658" width="31.28515625" style="87" customWidth="1"/>
    <col min="6659" max="6659" width="6.140625" style="87" customWidth="1"/>
    <col min="6660" max="6660" width="14.85546875" style="87" customWidth="1"/>
    <col min="6661" max="6661" width="6.140625" style="87" customWidth="1"/>
    <col min="6662" max="6662" width="13.42578125" style="87" customWidth="1"/>
    <col min="6663" max="6663" width="6.140625" style="87" customWidth="1"/>
    <col min="6664" max="6664" width="11.85546875" style="87" customWidth="1"/>
    <col min="6665" max="6666" width="7.7109375" style="87" customWidth="1"/>
    <col min="6667" max="6667" width="14.85546875" style="87" customWidth="1"/>
    <col min="6668" max="6669" width="11.42578125" style="87" customWidth="1"/>
    <col min="6670" max="6912" width="9.140625" style="87"/>
    <col min="6913" max="6913" width="5.28515625" style="87" customWidth="1"/>
    <col min="6914" max="6914" width="31.28515625" style="87" customWidth="1"/>
    <col min="6915" max="6915" width="6.140625" style="87" customWidth="1"/>
    <col min="6916" max="6916" width="14.85546875" style="87" customWidth="1"/>
    <col min="6917" max="6917" width="6.140625" style="87" customWidth="1"/>
    <col min="6918" max="6918" width="13.42578125" style="87" customWidth="1"/>
    <col min="6919" max="6919" width="6.140625" style="87" customWidth="1"/>
    <col min="6920" max="6920" width="11.85546875" style="87" customWidth="1"/>
    <col min="6921" max="6922" width="7.7109375" style="87" customWidth="1"/>
    <col min="6923" max="6923" width="14.85546875" style="87" customWidth="1"/>
    <col min="6924" max="6925" width="11.42578125" style="87" customWidth="1"/>
    <col min="6926" max="7168" width="9.140625" style="87"/>
    <col min="7169" max="7169" width="5.28515625" style="87" customWidth="1"/>
    <col min="7170" max="7170" width="31.28515625" style="87" customWidth="1"/>
    <col min="7171" max="7171" width="6.140625" style="87" customWidth="1"/>
    <col min="7172" max="7172" width="14.85546875" style="87" customWidth="1"/>
    <col min="7173" max="7173" width="6.140625" style="87" customWidth="1"/>
    <col min="7174" max="7174" width="13.42578125" style="87" customWidth="1"/>
    <col min="7175" max="7175" width="6.140625" style="87" customWidth="1"/>
    <col min="7176" max="7176" width="11.85546875" style="87" customWidth="1"/>
    <col min="7177" max="7178" width="7.7109375" style="87" customWidth="1"/>
    <col min="7179" max="7179" width="14.85546875" style="87" customWidth="1"/>
    <col min="7180" max="7181" width="11.42578125" style="87" customWidth="1"/>
    <col min="7182" max="7424" width="9.140625" style="87"/>
    <col min="7425" max="7425" width="5.28515625" style="87" customWidth="1"/>
    <col min="7426" max="7426" width="31.28515625" style="87" customWidth="1"/>
    <col min="7427" max="7427" width="6.140625" style="87" customWidth="1"/>
    <col min="7428" max="7428" width="14.85546875" style="87" customWidth="1"/>
    <col min="7429" max="7429" width="6.140625" style="87" customWidth="1"/>
    <col min="7430" max="7430" width="13.42578125" style="87" customWidth="1"/>
    <col min="7431" max="7431" width="6.140625" style="87" customWidth="1"/>
    <col min="7432" max="7432" width="11.85546875" style="87" customWidth="1"/>
    <col min="7433" max="7434" width="7.7109375" style="87" customWidth="1"/>
    <col min="7435" max="7435" width="14.85546875" style="87" customWidth="1"/>
    <col min="7436" max="7437" width="11.42578125" style="87" customWidth="1"/>
    <col min="7438" max="7680" width="9.140625" style="87"/>
    <col min="7681" max="7681" width="5.28515625" style="87" customWidth="1"/>
    <col min="7682" max="7682" width="31.28515625" style="87" customWidth="1"/>
    <col min="7683" max="7683" width="6.140625" style="87" customWidth="1"/>
    <col min="7684" max="7684" width="14.85546875" style="87" customWidth="1"/>
    <col min="7685" max="7685" width="6.140625" style="87" customWidth="1"/>
    <col min="7686" max="7686" width="13.42578125" style="87" customWidth="1"/>
    <col min="7687" max="7687" width="6.140625" style="87" customWidth="1"/>
    <col min="7688" max="7688" width="11.85546875" style="87" customWidth="1"/>
    <col min="7689" max="7690" width="7.7109375" style="87" customWidth="1"/>
    <col min="7691" max="7691" width="14.85546875" style="87" customWidth="1"/>
    <col min="7692" max="7693" width="11.42578125" style="87" customWidth="1"/>
    <col min="7694" max="7936" width="9.140625" style="87"/>
    <col min="7937" max="7937" width="5.28515625" style="87" customWidth="1"/>
    <col min="7938" max="7938" width="31.28515625" style="87" customWidth="1"/>
    <col min="7939" max="7939" width="6.140625" style="87" customWidth="1"/>
    <col min="7940" max="7940" width="14.85546875" style="87" customWidth="1"/>
    <col min="7941" max="7941" width="6.140625" style="87" customWidth="1"/>
    <col min="7942" max="7942" width="13.42578125" style="87" customWidth="1"/>
    <col min="7943" max="7943" width="6.140625" style="87" customWidth="1"/>
    <col min="7944" max="7944" width="11.85546875" style="87" customWidth="1"/>
    <col min="7945" max="7946" width="7.7109375" style="87" customWidth="1"/>
    <col min="7947" max="7947" width="14.85546875" style="87" customWidth="1"/>
    <col min="7948" max="7949" width="11.42578125" style="87" customWidth="1"/>
    <col min="7950" max="8192" width="9.140625" style="87"/>
    <col min="8193" max="8193" width="5.28515625" style="87" customWidth="1"/>
    <col min="8194" max="8194" width="31.28515625" style="87" customWidth="1"/>
    <col min="8195" max="8195" width="6.140625" style="87" customWidth="1"/>
    <col min="8196" max="8196" width="14.85546875" style="87" customWidth="1"/>
    <col min="8197" max="8197" width="6.140625" style="87" customWidth="1"/>
    <col min="8198" max="8198" width="13.42578125" style="87" customWidth="1"/>
    <col min="8199" max="8199" width="6.140625" style="87" customWidth="1"/>
    <col min="8200" max="8200" width="11.85546875" style="87" customWidth="1"/>
    <col min="8201" max="8202" width="7.7109375" style="87" customWidth="1"/>
    <col min="8203" max="8203" width="14.85546875" style="87" customWidth="1"/>
    <col min="8204" max="8205" width="11.42578125" style="87" customWidth="1"/>
    <col min="8206" max="8448" width="9.140625" style="87"/>
    <col min="8449" max="8449" width="5.28515625" style="87" customWidth="1"/>
    <col min="8450" max="8450" width="31.28515625" style="87" customWidth="1"/>
    <col min="8451" max="8451" width="6.140625" style="87" customWidth="1"/>
    <col min="8452" max="8452" width="14.85546875" style="87" customWidth="1"/>
    <col min="8453" max="8453" width="6.140625" style="87" customWidth="1"/>
    <col min="8454" max="8454" width="13.42578125" style="87" customWidth="1"/>
    <col min="8455" max="8455" width="6.140625" style="87" customWidth="1"/>
    <col min="8456" max="8456" width="11.85546875" style="87" customWidth="1"/>
    <col min="8457" max="8458" width="7.7109375" style="87" customWidth="1"/>
    <col min="8459" max="8459" width="14.85546875" style="87" customWidth="1"/>
    <col min="8460" max="8461" width="11.42578125" style="87" customWidth="1"/>
    <col min="8462" max="8704" width="9.140625" style="87"/>
    <col min="8705" max="8705" width="5.28515625" style="87" customWidth="1"/>
    <col min="8706" max="8706" width="31.28515625" style="87" customWidth="1"/>
    <col min="8707" max="8707" width="6.140625" style="87" customWidth="1"/>
    <col min="8708" max="8708" width="14.85546875" style="87" customWidth="1"/>
    <col min="8709" max="8709" width="6.140625" style="87" customWidth="1"/>
    <col min="8710" max="8710" width="13.42578125" style="87" customWidth="1"/>
    <col min="8711" max="8711" width="6.140625" style="87" customWidth="1"/>
    <col min="8712" max="8712" width="11.85546875" style="87" customWidth="1"/>
    <col min="8713" max="8714" width="7.7109375" style="87" customWidth="1"/>
    <col min="8715" max="8715" width="14.85546875" style="87" customWidth="1"/>
    <col min="8716" max="8717" width="11.42578125" style="87" customWidth="1"/>
    <col min="8718" max="8960" width="9.140625" style="87"/>
    <col min="8961" max="8961" width="5.28515625" style="87" customWidth="1"/>
    <col min="8962" max="8962" width="31.28515625" style="87" customWidth="1"/>
    <col min="8963" max="8963" width="6.140625" style="87" customWidth="1"/>
    <col min="8964" max="8964" width="14.85546875" style="87" customWidth="1"/>
    <col min="8965" max="8965" width="6.140625" style="87" customWidth="1"/>
    <col min="8966" max="8966" width="13.42578125" style="87" customWidth="1"/>
    <col min="8967" max="8967" width="6.140625" style="87" customWidth="1"/>
    <col min="8968" max="8968" width="11.85546875" style="87" customWidth="1"/>
    <col min="8969" max="8970" width="7.7109375" style="87" customWidth="1"/>
    <col min="8971" max="8971" width="14.85546875" style="87" customWidth="1"/>
    <col min="8972" max="8973" width="11.42578125" style="87" customWidth="1"/>
    <col min="8974" max="9216" width="9.140625" style="87"/>
    <col min="9217" max="9217" width="5.28515625" style="87" customWidth="1"/>
    <col min="9218" max="9218" width="31.28515625" style="87" customWidth="1"/>
    <col min="9219" max="9219" width="6.140625" style="87" customWidth="1"/>
    <col min="9220" max="9220" width="14.85546875" style="87" customWidth="1"/>
    <col min="9221" max="9221" width="6.140625" style="87" customWidth="1"/>
    <col min="9222" max="9222" width="13.42578125" style="87" customWidth="1"/>
    <col min="9223" max="9223" width="6.140625" style="87" customWidth="1"/>
    <col min="9224" max="9224" width="11.85546875" style="87" customWidth="1"/>
    <col min="9225" max="9226" width="7.7109375" style="87" customWidth="1"/>
    <col min="9227" max="9227" width="14.85546875" style="87" customWidth="1"/>
    <col min="9228" max="9229" width="11.42578125" style="87" customWidth="1"/>
    <col min="9230" max="9472" width="9.140625" style="87"/>
    <col min="9473" max="9473" width="5.28515625" style="87" customWidth="1"/>
    <col min="9474" max="9474" width="31.28515625" style="87" customWidth="1"/>
    <col min="9475" max="9475" width="6.140625" style="87" customWidth="1"/>
    <col min="9476" max="9476" width="14.85546875" style="87" customWidth="1"/>
    <col min="9477" max="9477" width="6.140625" style="87" customWidth="1"/>
    <col min="9478" max="9478" width="13.42578125" style="87" customWidth="1"/>
    <col min="9479" max="9479" width="6.140625" style="87" customWidth="1"/>
    <col min="9480" max="9480" width="11.85546875" style="87" customWidth="1"/>
    <col min="9481" max="9482" width="7.7109375" style="87" customWidth="1"/>
    <col min="9483" max="9483" width="14.85546875" style="87" customWidth="1"/>
    <col min="9484" max="9485" width="11.42578125" style="87" customWidth="1"/>
    <col min="9486" max="9728" width="9.140625" style="87"/>
    <col min="9729" max="9729" width="5.28515625" style="87" customWidth="1"/>
    <col min="9730" max="9730" width="31.28515625" style="87" customWidth="1"/>
    <col min="9731" max="9731" width="6.140625" style="87" customWidth="1"/>
    <col min="9732" max="9732" width="14.85546875" style="87" customWidth="1"/>
    <col min="9733" max="9733" width="6.140625" style="87" customWidth="1"/>
    <col min="9734" max="9734" width="13.42578125" style="87" customWidth="1"/>
    <col min="9735" max="9735" width="6.140625" style="87" customWidth="1"/>
    <col min="9736" max="9736" width="11.85546875" style="87" customWidth="1"/>
    <col min="9737" max="9738" width="7.7109375" style="87" customWidth="1"/>
    <col min="9739" max="9739" width="14.85546875" style="87" customWidth="1"/>
    <col min="9740" max="9741" width="11.42578125" style="87" customWidth="1"/>
    <col min="9742" max="9984" width="9.140625" style="87"/>
    <col min="9985" max="9985" width="5.28515625" style="87" customWidth="1"/>
    <col min="9986" max="9986" width="31.28515625" style="87" customWidth="1"/>
    <col min="9987" max="9987" width="6.140625" style="87" customWidth="1"/>
    <col min="9988" max="9988" width="14.85546875" style="87" customWidth="1"/>
    <col min="9989" max="9989" width="6.140625" style="87" customWidth="1"/>
    <col min="9990" max="9990" width="13.42578125" style="87" customWidth="1"/>
    <col min="9991" max="9991" width="6.140625" style="87" customWidth="1"/>
    <col min="9992" max="9992" width="11.85546875" style="87" customWidth="1"/>
    <col min="9993" max="9994" width="7.7109375" style="87" customWidth="1"/>
    <col min="9995" max="9995" width="14.85546875" style="87" customWidth="1"/>
    <col min="9996" max="9997" width="11.42578125" style="87" customWidth="1"/>
    <col min="9998" max="10240" width="9.140625" style="87"/>
    <col min="10241" max="10241" width="5.28515625" style="87" customWidth="1"/>
    <col min="10242" max="10242" width="31.28515625" style="87" customWidth="1"/>
    <col min="10243" max="10243" width="6.140625" style="87" customWidth="1"/>
    <col min="10244" max="10244" width="14.85546875" style="87" customWidth="1"/>
    <col min="10245" max="10245" width="6.140625" style="87" customWidth="1"/>
    <col min="10246" max="10246" width="13.42578125" style="87" customWidth="1"/>
    <col min="10247" max="10247" width="6.140625" style="87" customWidth="1"/>
    <col min="10248" max="10248" width="11.85546875" style="87" customWidth="1"/>
    <col min="10249" max="10250" width="7.7109375" style="87" customWidth="1"/>
    <col min="10251" max="10251" width="14.85546875" style="87" customWidth="1"/>
    <col min="10252" max="10253" width="11.42578125" style="87" customWidth="1"/>
    <col min="10254" max="10496" width="9.140625" style="87"/>
    <col min="10497" max="10497" width="5.28515625" style="87" customWidth="1"/>
    <col min="10498" max="10498" width="31.28515625" style="87" customWidth="1"/>
    <col min="10499" max="10499" width="6.140625" style="87" customWidth="1"/>
    <col min="10500" max="10500" width="14.85546875" style="87" customWidth="1"/>
    <col min="10501" max="10501" width="6.140625" style="87" customWidth="1"/>
    <col min="10502" max="10502" width="13.42578125" style="87" customWidth="1"/>
    <col min="10503" max="10503" width="6.140625" style="87" customWidth="1"/>
    <col min="10504" max="10504" width="11.85546875" style="87" customWidth="1"/>
    <col min="10505" max="10506" width="7.7109375" style="87" customWidth="1"/>
    <col min="10507" max="10507" width="14.85546875" style="87" customWidth="1"/>
    <col min="10508" max="10509" width="11.42578125" style="87" customWidth="1"/>
    <col min="10510" max="10752" width="9.140625" style="87"/>
    <col min="10753" max="10753" width="5.28515625" style="87" customWidth="1"/>
    <col min="10754" max="10754" width="31.28515625" style="87" customWidth="1"/>
    <col min="10755" max="10755" width="6.140625" style="87" customWidth="1"/>
    <col min="10756" max="10756" width="14.85546875" style="87" customWidth="1"/>
    <col min="10757" max="10757" width="6.140625" style="87" customWidth="1"/>
    <col min="10758" max="10758" width="13.42578125" style="87" customWidth="1"/>
    <col min="10759" max="10759" width="6.140625" style="87" customWidth="1"/>
    <col min="10760" max="10760" width="11.85546875" style="87" customWidth="1"/>
    <col min="10761" max="10762" width="7.7109375" style="87" customWidth="1"/>
    <col min="10763" max="10763" width="14.85546875" style="87" customWidth="1"/>
    <col min="10764" max="10765" width="11.42578125" style="87" customWidth="1"/>
    <col min="10766" max="11008" width="9.140625" style="87"/>
    <col min="11009" max="11009" width="5.28515625" style="87" customWidth="1"/>
    <col min="11010" max="11010" width="31.28515625" style="87" customWidth="1"/>
    <col min="11011" max="11011" width="6.140625" style="87" customWidth="1"/>
    <col min="11012" max="11012" width="14.85546875" style="87" customWidth="1"/>
    <col min="11013" max="11013" width="6.140625" style="87" customWidth="1"/>
    <col min="11014" max="11014" width="13.42578125" style="87" customWidth="1"/>
    <col min="11015" max="11015" width="6.140625" style="87" customWidth="1"/>
    <col min="11016" max="11016" width="11.85546875" style="87" customWidth="1"/>
    <col min="11017" max="11018" width="7.7109375" style="87" customWidth="1"/>
    <col min="11019" max="11019" width="14.85546875" style="87" customWidth="1"/>
    <col min="11020" max="11021" width="11.42578125" style="87" customWidth="1"/>
    <col min="11022" max="11264" width="9.140625" style="87"/>
    <col min="11265" max="11265" width="5.28515625" style="87" customWidth="1"/>
    <col min="11266" max="11266" width="31.28515625" style="87" customWidth="1"/>
    <col min="11267" max="11267" width="6.140625" style="87" customWidth="1"/>
    <col min="11268" max="11268" width="14.85546875" style="87" customWidth="1"/>
    <col min="11269" max="11269" width="6.140625" style="87" customWidth="1"/>
    <col min="11270" max="11270" width="13.42578125" style="87" customWidth="1"/>
    <col min="11271" max="11271" width="6.140625" style="87" customWidth="1"/>
    <col min="11272" max="11272" width="11.85546875" style="87" customWidth="1"/>
    <col min="11273" max="11274" width="7.7109375" style="87" customWidth="1"/>
    <col min="11275" max="11275" width="14.85546875" style="87" customWidth="1"/>
    <col min="11276" max="11277" width="11.42578125" style="87" customWidth="1"/>
    <col min="11278" max="11520" width="9.140625" style="87"/>
    <col min="11521" max="11521" width="5.28515625" style="87" customWidth="1"/>
    <col min="11522" max="11522" width="31.28515625" style="87" customWidth="1"/>
    <col min="11523" max="11523" width="6.140625" style="87" customWidth="1"/>
    <col min="11524" max="11524" width="14.85546875" style="87" customWidth="1"/>
    <col min="11525" max="11525" width="6.140625" style="87" customWidth="1"/>
    <col min="11526" max="11526" width="13.42578125" style="87" customWidth="1"/>
    <col min="11527" max="11527" width="6.140625" style="87" customWidth="1"/>
    <col min="11528" max="11528" width="11.85546875" style="87" customWidth="1"/>
    <col min="11529" max="11530" width="7.7109375" style="87" customWidth="1"/>
    <col min="11531" max="11531" width="14.85546875" style="87" customWidth="1"/>
    <col min="11532" max="11533" width="11.42578125" style="87" customWidth="1"/>
    <col min="11534" max="11776" width="9.140625" style="87"/>
    <col min="11777" max="11777" width="5.28515625" style="87" customWidth="1"/>
    <col min="11778" max="11778" width="31.28515625" style="87" customWidth="1"/>
    <col min="11779" max="11779" width="6.140625" style="87" customWidth="1"/>
    <col min="11780" max="11780" width="14.85546875" style="87" customWidth="1"/>
    <col min="11781" max="11781" width="6.140625" style="87" customWidth="1"/>
    <col min="11782" max="11782" width="13.42578125" style="87" customWidth="1"/>
    <col min="11783" max="11783" width="6.140625" style="87" customWidth="1"/>
    <col min="11784" max="11784" width="11.85546875" style="87" customWidth="1"/>
    <col min="11785" max="11786" width="7.7109375" style="87" customWidth="1"/>
    <col min="11787" max="11787" width="14.85546875" style="87" customWidth="1"/>
    <col min="11788" max="11789" width="11.42578125" style="87" customWidth="1"/>
    <col min="11790" max="12032" width="9.140625" style="87"/>
    <col min="12033" max="12033" width="5.28515625" style="87" customWidth="1"/>
    <col min="12034" max="12034" width="31.28515625" style="87" customWidth="1"/>
    <col min="12035" max="12035" width="6.140625" style="87" customWidth="1"/>
    <col min="12036" max="12036" width="14.85546875" style="87" customWidth="1"/>
    <col min="12037" max="12037" width="6.140625" style="87" customWidth="1"/>
    <col min="12038" max="12038" width="13.42578125" style="87" customWidth="1"/>
    <col min="12039" max="12039" width="6.140625" style="87" customWidth="1"/>
    <col min="12040" max="12040" width="11.85546875" style="87" customWidth="1"/>
    <col min="12041" max="12042" width="7.7109375" style="87" customWidth="1"/>
    <col min="12043" max="12043" width="14.85546875" style="87" customWidth="1"/>
    <col min="12044" max="12045" width="11.42578125" style="87" customWidth="1"/>
    <col min="12046" max="12288" width="9.140625" style="87"/>
    <col min="12289" max="12289" width="5.28515625" style="87" customWidth="1"/>
    <col min="12290" max="12290" width="31.28515625" style="87" customWidth="1"/>
    <col min="12291" max="12291" width="6.140625" style="87" customWidth="1"/>
    <col min="12292" max="12292" width="14.85546875" style="87" customWidth="1"/>
    <col min="12293" max="12293" width="6.140625" style="87" customWidth="1"/>
    <col min="12294" max="12294" width="13.42578125" style="87" customWidth="1"/>
    <col min="12295" max="12295" width="6.140625" style="87" customWidth="1"/>
    <col min="12296" max="12296" width="11.85546875" style="87" customWidth="1"/>
    <col min="12297" max="12298" width="7.7109375" style="87" customWidth="1"/>
    <col min="12299" max="12299" width="14.85546875" style="87" customWidth="1"/>
    <col min="12300" max="12301" width="11.42578125" style="87" customWidth="1"/>
    <col min="12302" max="12544" width="9.140625" style="87"/>
    <col min="12545" max="12545" width="5.28515625" style="87" customWidth="1"/>
    <col min="12546" max="12546" width="31.28515625" style="87" customWidth="1"/>
    <col min="12547" max="12547" width="6.140625" style="87" customWidth="1"/>
    <col min="12548" max="12548" width="14.85546875" style="87" customWidth="1"/>
    <col min="12549" max="12549" width="6.140625" style="87" customWidth="1"/>
    <col min="12550" max="12550" width="13.42578125" style="87" customWidth="1"/>
    <col min="12551" max="12551" width="6.140625" style="87" customWidth="1"/>
    <col min="12552" max="12552" width="11.85546875" style="87" customWidth="1"/>
    <col min="12553" max="12554" width="7.7109375" style="87" customWidth="1"/>
    <col min="12555" max="12555" width="14.85546875" style="87" customWidth="1"/>
    <col min="12556" max="12557" width="11.42578125" style="87" customWidth="1"/>
    <col min="12558" max="12800" width="9.140625" style="87"/>
    <col min="12801" max="12801" width="5.28515625" style="87" customWidth="1"/>
    <col min="12802" max="12802" width="31.28515625" style="87" customWidth="1"/>
    <col min="12803" max="12803" width="6.140625" style="87" customWidth="1"/>
    <col min="12804" max="12804" width="14.85546875" style="87" customWidth="1"/>
    <col min="12805" max="12805" width="6.140625" style="87" customWidth="1"/>
    <col min="12806" max="12806" width="13.42578125" style="87" customWidth="1"/>
    <col min="12807" max="12807" width="6.140625" style="87" customWidth="1"/>
    <col min="12808" max="12808" width="11.85546875" style="87" customWidth="1"/>
    <col min="12809" max="12810" width="7.7109375" style="87" customWidth="1"/>
    <col min="12811" max="12811" width="14.85546875" style="87" customWidth="1"/>
    <col min="12812" max="12813" width="11.42578125" style="87" customWidth="1"/>
    <col min="12814" max="13056" width="9.140625" style="87"/>
    <col min="13057" max="13057" width="5.28515625" style="87" customWidth="1"/>
    <col min="13058" max="13058" width="31.28515625" style="87" customWidth="1"/>
    <col min="13059" max="13059" width="6.140625" style="87" customWidth="1"/>
    <col min="13060" max="13060" width="14.85546875" style="87" customWidth="1"/>
    <col min="13061" max="13061" width="6.140625" style="87" customWidth="1"/>
    <col min="13062" max="13062" width="13.42578125" style="87" customWidth="1"/>
    <col min="13063" max="13063" width="6.140625" style="87" customWidth="1"/>
    <col min="13064" max="13064" width="11.85546875" style="87" customWidth="1"/>
    <col min="13065" max="13066" width="7.7109375" style="87" customWidth="1"/>
    <col min="13067" max="13067" width="14.85546875" style="87" customWidth="1"/>
    <col min="13068" max="13069" width="11.42578125" style="87" customWidth="1"/>
    <col min="13070" max="13312" width="9.140625" style="87"/>
    <col min="13313" max="13313" width="5.28515625" style="87" customWidth="1"/>
    <col min="13314" max="13314" width="31.28515625" style="87" customWidth="1"/>
    <col min="13315" max="13315" width="6.140625" style="87" customWidth="1"/>
    <col min="13316" max="13316" width="14.85546875" style="87" customWidth="1"/>
    <col min="13317" max="13317" width="6.140625" style="87" customWidth="1"/>
    <col min="13318" max="13318" width="13.42578125" style="87" customWidth="1"/>
    <col min="13319" max="13319" width="6.140625" style="87" customWidth="1"/>
    <col min="13320" max="13320" width="11.85546875" style="87" customWidth="1"/>
    <col min="13321" max="13322" width="7.7109375" style="87" customWidth="1"/>
    <col min="13323" max="13323" width="14.85546875" style="87" customWidth="1"/>
    <col min="13324" max="13325" width="11.42578125" style="87" customWidth="1"/>
    <col min="13326" max="13568" width="9.140625" style="87"/>
    <col min="13569" max="13569" width="5.28515625" style="87" customWidth="1"/>
    <col min="13570" max="13570" width="31.28515625" style="87" customWidth="1"/>
    <col min="13571" max="13571" width="6.140625" style="87" customWidth="1"/>
    <col min="13572" max="13572" width="14.85546875" style="87" customWidth="1"/>
    <col min="13573" max="13573" width="6.140625" style="87" customWidth="1"/>
    <col min="13574" max="13574" width="13.42578125" style="87" customWidth="1"/>
    <col min="13575" max="13575" width="6.140625" style="87" customWidth="1"/>
    <col min="13576" max="13576" width="11.85546875" style="87" customWidth="1"/>
    <col min="13577" max="13578" width="7.7109375" style="87" customWidth="1"/>
    <col min="13579" max="13579" width="14.85546875" style="87" customWidth="1"/>
    <col min="13580" max="13581" width="11.42578125" style="87" customWidth="1"/>
    <col min="13582" max="13824" width="9.140625" style="87"/>
    <col min="13825" max="13825" width="5.28515625" style="87" customWidth="1"/>
    <col min="13826" max="13826" width="31.28515625" style="87" customWidth="1"/>
    <col min="13827" max="13827" width="6.140625" style="87" customWidth="1"/>
    <col min="13828" max="13828" width="14.85546875" style="87" customWidth="1"/>
    <col min="13829" max="13829" width="6.140625" style="87" customWidth="1"/>
    <col min="13830" max="13830" width="13.42578125" style="87" customWidth="1"/>
    <col min="13831" max="13831" width="6.140625" style="87" customWidth="1"/>
    <col min="13832" max="13832" width="11.85546875" style="87" customWidth="1"/>
    <col min="13833" max="13834" width="7.7109375" style="87" customWidth="1"/>
    <col min="13835" max="13835" width="14.85546875" style="87" customWidth="1"/>
    <col min="13836" max="13837" width="11.42578125" style="87" customWidth="1"/>
    <col min="13838" max="14080" width="9.140625" style="87"/>
    <col min="14081" max="14081" width="5.28515625" style="87" customWidth="1"/>
    <col min="14082" max="14082" width="31.28515625" style="87" customWidth="1"/>
    <col min="14083" max="14083" width="6.140625" style="87" customWidth="1"/>
    <col min="14084" max="14084" width="14.85546875" style="87" customWidth="1"/>
    <col min="14085" max="14085" width="6.140625" style="87" customWidth="1"/>
    <col min="14086" max="14086" width="13.42578125" style="87" customWidth="1"/>
    <col min="14087" max="14087" width="6.140625" style="87" customWidth="1"/>
    <col min="14088" max="14088" width="11.85546875" style="87" customWidth="1"/>
    <col min="14089" max="14090" width="7.7109375" style="87" customWidth="1"/>
    <col min="14091" max="14091" width="14.85546875" style="87" customWidth="1"/>
    <col min="14092" max="14093" width="11.42578125" style="87" customWidth="1"/>
    <col min="14094" max="14336" width="9.140625" style="87"/>
    <col min="14337" max="14337" width="5.28515625" style="87" customWidth="1"/>
    <col min="14338" max="14338" width="31.28515625" style="87" customWidth="1"/>
    <col min="14339" max="14339" width="6.140625" style="87" customWidth="1"/>
    <col min="14340" max="14340" width="14.85546875" style="87" customWidth="1"/>
    <col min="14341" max="14341" width="6.140625" style="87" customWidth="1"/>
    <col min="14342" max="14342" width="13.42578125" style="87" customWidth="1"/>
    <col min="14343" max="14343" width="6.140625" style="87" customWidth="1"/>
    <col min="14344" max="14344" width="11.85546875" style="87" customWidth="1"/>
    <col min="14345" max="14346" width="7.7109375" style="87" customWidth="1"/>
    <col min="14347" max="14347" width="14.85546875" style="87" customWidth="1"/>
    <col min="14348" max="14349" width="11.42578125" style="87" customWidth="1"/>
    <col min="14350" max="14592" width="9.140625" style="87"/>
    <col min="14593" max="14593" width="5.28515625" style="87" customWidth="1"/>
    <col min="14594" max="14594" width="31.28515625" style="87" customWidth="1"/>
    <col min="14595" max="14595" width="6.140625" style="87" customWidth="1"/>
    <col min="14596" max="14596" width="14.85546875" style="87" customWidth="1"/>
    <col min="14597" max="14597" width="6.140625" style="87" customWidth="1"/>
    <col min="14598" max="14598" width="13.42578125" style="87" customWidth="1"/>
    <col min="14599" max="14599" width="6.140625" style="87" customWidth="1"/>
    <col min="14600" max="14600" width="11.85546875" style="87" customWidth="1"/>
    <col min="14601" max="14602" width="7.7109375" style="87" customWidth="1"/>
    <col min="14603" max="14603" width="14.85546875" style="87" customWidth="1"/>
    <col min="14604" max="14605" width="11.42578125" style="87" customWidth="1"/>
    <col min="14606" max="14848" width="9.140625" style="87"/>
    <col min="14849" max="14849" width="5.28515625" style="87" customWidth="1"/>
    <col min="14850" max="14850" width="31.28515625" style="87" customWidth="1"/>
    <col min="14851" max="14851" width="6.140625" style="87" customWidth="1"/>
    <col min="14852" max="14852" width="14.85546875" style="87" customWidth="1"/>
    <col min="14853" max="14853" width="6.140625" style="87" customWidth="1"/>
    <col min="14854" max="14854" width="13.42578125" style="87" customWidth="1"/>
    <col min="14855" max="14855" width="6.140625" style="87" customWidth="1"/>
    <col min="14856" max="14856" width="11.85546875" style="87" customWidth="1"/>
    <col min="14857" max="14858" width="7.7109375" style="87" customWidth="1"/>
    <col min="14859" max="14859" width="14.85546875" style="87" customWidth="1"/>
    <col min="14860" max="14861" width="11.42578125" style="87" customWidth="1"/>
    <col min="14862" max="15104" width="9.140625" style="87"/>
    <col min="15105" max="15105" width="5.28515625" style="87" customWidth="1"/>
    <col min="15106" max="15106" width="31.28515625" style="87" customWidth="1"/>
    <col min="15107" max="15107" width="6.140625" style="87" customWidth="1"/>
    <col min="15108" max="15108" width="14.85546875" style="87" customWidth="1"/>
    <col min="15109" max="15109" width="6.140625" style="87" customWidth="1"/>
    <col min="15110" max="15110" width="13.42578125" style="87" customWidth="1"/>
    <col min="15111" max="15111" width="6.140625" style="87" customWidth="1"/>
    <col min="15112" max="15112" width="11.85546875" style="87" customWidth="1"/>
    <col min="15113" max="15114" width="7.7109375" style="87" customWidth="1"/>
    <col min="15115" max="15115" width="14.85546875" style="87" customWidth="1"/>
    <col min="15116" max="15117" width="11.42578125" style="87" customWidth="1"/>
    <col min="15118" max="15360" width="9.140625" style="87"/>
    <col min="15361" max="15361" width="5.28515625" style="87" customWidth="1"/>
    <col min="15362" max="15362" width="31.28515625" style="87" customWidth="1"/>
    <col min="15363" max="15363" width="6.140625" style="87" customWidth="1"/>
    <col min="15364" max="15364" width="14.85546875" style="87" customWidth="1"/>
    <col min="15365" max="15365" width="6.140625" style="87" customWidth="1"/>
    <col min="15366" max="15366" width="13.42578125" style="87" customWidth="1"/>
    <col min="15367" max="15367" width="6.140625" style="87" customWidth="1"/>
    <col min="15368" max="15368" width="11.85546875" style="87" customWidth="1"/>
    <col min="15369" max="15370" width="7.7109375" style="87" customWidth="1"/>
    <col min="15371" max="15371" width="14.85546875" style="87" customWidth="1"/>
    <col min="15372" max="15373" width="11.42578125" style="87" customWidth="1"/>
    <col min="15374" max="15616" width="9.140625" style="87"/>
    <col min="15617" max="15617" width="5.28515625" style="87" customWidth="1"/>
    <col min="15618" max="15618" width="31.28515625" style="87" customWidth="1"/>
    <col min="15619" max="15619" width="6.140625" style="87" customWidth="1"/>
    <col min="15620" max="15620" width="14.85546875" style="87" customWidth="1"/>
    <col min="15621" max="15621" width="6.140625" style="87" customWidth="1"/>
    <col min="15622" max="15622" width="13.42578125" style="87" customWidth="1"/>
    <col min="15623" max="15623" width="6.140625" style="87" customWidth="1"/>
    <col min="15624" max="15624" width="11.85546875" style="87" customWidth="1"/>
    <col min="15625" max="15626" width="7.7109375" style="87" customWidth="1"/>
    <col min="15627" max="15627" width="14.85546875" style="87" customWidth="1"/>
    <col min="15628" max="15629" width="11.42578125" style="87" customWidth="1"/>
    <col min="15630" max="15872" width="9.140625" style="87"/>
    <col min="15873" max="15873" width="5.28515625" style="87" customWidth="1"/>
    <col min="15874" max="15874" width="31.28515625" style="87" customWidth="1"/>
    <col min="15875" max="15875" width="6.140625" style="87" customWidth="1"/>
    <col min="15876" max="15876" width="14.85546875" style="87" customWidth="1"/>
    <col min="15877" max="15877" width="6.140625" style="87" customWidth="1"/>
    <col min="15878" max="15878" width="13.42578125" style="87" customWidth="1"/>
    <col min="15879" max="15879" width="6.140625" style="87" customWidth="1"/>
    <col min="15880" max="15880" width="11.85546875" style="87" customWidth="1"/>
    <col min="15881" max="15882" width="7.7109375" style="87" customWidth="1"/>
    <col min="15883" max="15883" width="14.85546875" style="87" customWidth="1"/>
    <col min="15884" max="15885" width="11.42578125" style="87" customWidth="1"/>
    <col min="15886" max="16128" width="9.140625" style="87"/>
    <col min="16129" max="16129" width="5.28515625" style="87" customWidth="1"/>
    <col min="16130" max="16130" width="31.28515625" style="87" customWidth="1"/>
    <col min="16131" max="16131" width="6.140625" style="87" customWidth="1"/>
    <col min="16132" max="16132" width="14.85546875" style="87" customWidth="1"/>
    <col min="16133" max="16133" width="6.140625" style="87" customWidth="1"/>
    <col min="16134" max="16134" width="13.42578125" style="87" customWidth="1"/>
    <col min="16135" max="16135" width="6.140625" style="87" customWidth="1"/>
    <col min="16136" max="16136" width="11.85546875" style="87" customWidth="1"/>
    <col min="16137" max="16138" width="7.7109375" style="87" customWidth="1"/>
    <col min="16139" max="16139" width="14.85546875" style="87" customWidth="1"/>
    <col min="16140" max="16141" width="11.42578125" style="87" customWidth="1"/>
    <col min="16142" max="16384" width="9.140625" style="87"/>
  </cols>
  <sheetData>
    <row r="1" spans="1:13" ht="16.5" customHeight="1" x14ac:dyDescent="0.2">
      <c r="L1" s="803" t="s">
        <v>445</v>
      </c>
      <c r="M1" s="803"/>
    </row>
    <row r="2" spans="1:13" ht="24.75" customHeight="1" x14ac:dyDescent="0.2">
      <c r="A2" s="841" t="s">
        <v>1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</row>
    <row r="3" spans="1:13" ht="24.75" customHeight="1" x14ac:dyDescent="0.2">
      <c r="A3" s="841" t="s">
        <v>716</v>
      </c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</row>
    <row r="4" spans="1:13" ht="24.75" customHeight="1" thickBot="1" x14ac:dyDescent="0.25">
      <c r="A4" s="846" t="s">
        <v>700</v>
      </c>
      <c r="B4" s="846"/>
      <c r="C4" s="846"/>
      <c r="D4" s="846"/>
      <c r="E4" s="846"/>
      <c r="F4" s="846"/>
      <c r="G4" s="846"/>
      <c r="H4" s="846"/>
      <c r="I4" s="846"/>
      <c r="J4" s="846"/>
      <c r="K4" s="846"/>
      <c r="L4" s="846"/>
      <c r="M4" s="846"/>
    </row>
    <row r="5" spans="1:13" ht="27.75" customHeight="1" x14ac:dyDescent="0.2">
      <c r="A5" s="821" t="s">
        <v>2</v>
      </c>
      <c r="B5" s="823" t="s">
        <v>3</v>
      </c>
      <c r="C5" s="842" t="s">
        <v>4</v>
      </c>
      <c r="D5" s="843"/>
      <c r="E5" s="842" t="s">
        <v>5</v>
      </c>
      <c r="F5" s="843"/>
      <c r="G5" s="842" t="s">
        <v>6</v>
      </c>
      <c r="H5" s="843"/>
      <c r="I5" s="844" t="s">
        <v>7</v>
      </c>
      <c r="J5" s="844" t="s">
        <v>8</v>
      </c>
      <c r="K5" s="835" t="s">
        <v>9</v>
      </c>
      <c r="L5" s="835" t="s">
        <v>10</v>
      </c>
      <c r="M5" s="837" t="s">
        <v>11</v>
      </c>
    </row>
    <row r="6" spans="1:13" ht="27.75" customHeight="1" thickBot="1" x14ac:dyDescent="0.25">
      <c r="A6" s="822"/>
      <c r="B6" s="824"/>
      <c r="C6" s="353" t="s">
        <v>12</v>
      </c>
      <c r="D6" s="375" t="s">
        <v>13</v>
      </c>
      <c r="E6" s="353" t="s">
        <v>12</v>
      </c>
      <c r="F6" s="375" t="s">
        <v>13</v>
      </c>
      <c r="G6" s="353" t="s">
        <v>12</v>
      </c>
      <c r="H6" s="375" t="s">
        <v>13</v>
      </c>
      <c r="I6" s="845"/>
      <c r="J6" s="845"/>
      <c r="K6" s="836"/>
      <c r="L6" s="836"/>
      <c r="M6" s="838"/>
    </row>
    <row r="7" spans="1:13" s="92" customFormat="1" ht="22.5" x14ac:dyDescent="0.2">
      <c r="A7" s="36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90">
        <v>9</v>
      </c>
      <c r="J7" s="90" t="s">
        <v>14</v>
      </c>
      <c r="K7" s="91" t="s">
        <v>15</v>
      </c>
      <c r="L7" s="90">
        <v>12</v>
      </c>
      <c r="M7" s="368">
        <v>13</v>
      </c>
    </row>
    <row r="8" spans="1:13" x14ac:dyDescent="0.2">
      <c r="A8" s="761" t="s">
        <v>16</v>
      </c>
      <c r="B8" s="516" t="s">
        <v>17</v>
      </c>
      <c r="C8" s="52">
        <v>42</v>
      </c>
      <c r="D8" s="54">
        <v>1699273.9000000001</v>
      </c>
      <c r="E8" s="52">
        <v>2</v>
      </c>
      <c r="F8" s="54">
        <v>21652</v>
      </c>
      <c r="G8" s="52">
        <v>2</v>
      </c>
      <c r="H8" s="54">
        <v>-23605.55</v>
      </c>
      <c r="I8" s="510">
        <v>0</v>
      </c>
      <c r="J8" s="52">
        <v>46</v>
      </c>
      <c r="K8" s="511">
        <v>1697320.35</v>
      </c>
      <c r="L8" s="512">
        <v>0.25000570102421038</v>
      </c>
      <c r="M8" s="768">
        <v>0.64971751412429379</v>
      </c>
    </row>
    <row r="9" spans="1:13" x14ac:dyDescent="0.2">
      <c r="A9" s="759" t="s">
        <v>18</v>
      </c>
      <c r="B9" s="517" t="s">
        <v>741</v>
      </c>
      <c r="C9" s="57">
        <v>14</v>
      </c>
      <c r="D9" s="59">
        <v>1146608.8399999999</v>
      </c>
      <c r="E9" s="57">
        <v>1</v>
      </c>
      <c r="F9" s="59">
        <v>10219.5</v>
      </c>
      <c r="G9" s="57">
        <v>1</v>
      </c>
      <c r="H9" s="59">
        <v>-7500</v>
      </c>
      <c r="I9" s="513">
        <v>0</v>
      </c>
      <c r="J9" s="57">
        <v>16</v>
      </c>
      <c r="K9" s="514">
        <v>1149328.3399999999</v>
      </c>
      <c r="L9" s="515">
        <v>0.16928957303121472</v>
      </c>
      <c r="M9" s="769">
        <v>0.22598870056497175</v>
      </c>
    </row>
    <row r="10" spans="1:13" x14ac:dyDescent="0.2">
      <c r="A10" s="761" t="s">
        <v>20</v>
      </c>
      <c r="B10" s="516" t="s">
        <v>21</v>
      </c>
      <c r="C10" s="52">
        <v>33</v>
      </c>
      <c r="D10" s="54">
        <v>1018285.3</v>
      </c>
      <c r="E10" s="52"/>
      <c r="F10" s="54"/>
      <c r="G10" s="52"/>
      <c r="H10" s="54"/>
      <c r="I10" s="510">
        <v>0</v>
      </c>
      <c r="J10" s="52">
        <v>33</v>
      </c>
      <c r="K10" s="511">
        <v>1018285.3</v>
      </c>
      <c r="L10" s="512">
        <v>0.14998767337535801</v>
      </c>
      <c r="M10" s="768">
        <v>0.46610169491525422</v>
      </c>
    </row>
    <row r="11" spans="1:13" x14ac:dyDescent="0.2">
      <c r="A11" s="759" t="s">
        <v>22</v>
      </c>
      <c r="B11" s="517" t="s">
        <v>23</v>
      </c>
      <c r="C11" s="57">
        <v>2</v>
      </c>
      <c r="D11" s="59">
        <v>96053.25</v>
      </c>
      <c r="E11" s="57"/>
      <c r="F11" s="59"/>
      <c r="G11" s="57"/>
      <c r="H11" s="57"/>
      <c r="I11" s="513">
        <v>0</v>
      </c>
      <c r="J11" s="57">
        <v>2</v>
      </c>
      <c r="K11" s="514">
        <v>96053.25</v>
      </c>
      <c r="L11" s="515">
        <v>1.4148101212539951E-2</v>
      </c>
      <c r="M11" s="769">
        <v>2.8248587570621469E-2</v>
      </c>
    </row>
    <row r="12" spans="1:13" x14ac:dyDescent="0.2">
      <c r="A12" s="761" t="s">
        <v>24</v>
      </c>
      <c r="B12" s="516" t="s">
        <v>25</v>
      </c>
      <c r="C12" s="52">
        <v>8</v>
      </c>
      <c r="D12" s="54">
        <v>1148647</v>
      </c>
      <c r="E12" s="52"/>
      <c r="F12" s="54"/>
      <c r="G12" s="52"/>
      <c r="H12" s="52"/>
      <c r="I12" s="510">
        <v>0</v>
      </c>
      <c r="J12" s="52">
        <v>8</v>
      </c>
      <c r="K12" s="511">
        <v>1148647</v>
      </c>
      <c r="L12" s="512">
        <v>0.16918921549744934</v>
      </c>
      <c r="M12" s="768">
        <v>0.11299435028248588</v>
      </c>
    </row>
    <row r="13" spans="1:13" x14ac:dyDescent="0.2">
      <c r="A13" s="759" t="s">
        <v>26</v>
      </c>
      <c r="B13" s="517" t="s">
        <v>27</v>
      </c>
      <c r="C13" s="57">
        <v>88</v>
      </c>
      <c r="D13" s="59">
        <v>12282693.01</v>
      </c>
      <c r="E13" s="57">
        <v>1</v>
      </c>
      <c r="F13" s="59">
        <v>5641.3</v>
      </c>
      <c r="G13" s="57">
        <v>1</v>
      </c>
      <c r="H13" s="57">
        <v>-39583</v>
      </c>
      <c r="I13" s="513">
        <v>0</v>
      </c>
      <c r="J13" s="57">
        <v>90</v>
      </c>
      <c r="K13" s="514">
        <v>12248751.310000001</v>
      </c>
      <c r="L13" s="515">
        <v>1.8041718865432592</v>
      </c>
      <c r="M13" s="769">
        <v>1.271186440677966</v>
      </c>
    </row>
    <row r="14" spans="1:13" x14ac:dyDescent="0.2">
      <c r="A14" s="761" t="s">
        <v>28</v>
      </c>
      <c r="B14" s="516" t="s">
        <v>29</v>
      </c>
      <c r="C14" s="52">
        <v>121</v>
      </c>
      <c r="D14" s="54">
        <v>14798515.800000001</v>
      </c>
      <c r="E14" s="52"/>
      <c r="F14" s="54"/>
      <c r="G14" s="52">
        <v>1</v>
      </c>
      <c r="H14" s="52">
        <v>-132160</v>
      </c>
      <c r="I14" s="510">
        <v>2</v>
      </c>
      <c r="J14" s="52">
        <v>124</v>
      </c>
      <c r="K14" s="511">
        <v>14666355.800000001</v>
      </c>
      <c r="L14" s="512">
        <v>2.160271373196871</v>
      </c>
      <c r="M14" s="768">
        <v>1.7514124293785311</v>
      </c>
    </row>
    <row r="15" spans="1:13" x14ac:dyDescent="0.2">
      <c r="A15" s="759" t="s">
        <v>30</v>
      </c>
      <c r="B15" s="517" t="s">
        <v>31</v>
      </c>
      <c r="C15" s="57">
        <v>2</v>
      </c>
      <c r="D15" s="59">
        <v>310845</v>
      </c>
      <c r="E15" s="57"/>
      <c r="F15" s="59"/>
      <c r="G15" s="57"/>
      <c r="H15" s="57"/>
      <c r="I15" s="513">
        <v>0</v>
      </c>
      <c r="J15" s="57">
        <v>2</v>
      </c>
      <c r="K15" s="514">
        <v>310845</v>
      </c>
      <c r="L15" s="515">
        <v>4.5785712835453053E-2</v>
      </c>
      <c r="M15" s="769">
        <v>2.8248587570621469E-2</v>
      </c>
    </row>
    <row r="16" spans="1:13" x14ac:dyDescent="0.2">
      <c r="A16" s="761" t="s">
        <v>32</v>
      </c>
      <c r="B16" s="516" t="s">
        <v>33</v>
      </c>
      <c r="C16" s="52">
        <v>6</v>
      </c>
      <c r="D16" s="54">
        <v>964684</v>
      </c>
      <c r="E16" s="52"/>
      <c r="F16" s="54"/>
      <c r="G16" s="52"/>
      <c r="H16" s="52"/>
      <c r="I16" s="510">
        <v>0</v>
      </c>
      <c r="J16" s="52">
        <v>6</v>
      </c>
      <c r="K16" s="511">
        <v>964684</v>
      </c>
      <c r="L16" s="512">
        <v>0.14209250462756742</v>
      </c>
      <c r="M16" s="768">
        <v>8.4745762711864403E-2</v>
      </c>
    </row>
    <row r="17" spans="1:13" x14ac:dyDescent="0.2">
      <c r="A17" s="759" t="s">
        <v>34</v>
      </c>
      <c r="B17" s="517" t="s">
        <v>35</v>
      </c>
      <c r="C17" s="57">
        <v>1</v>
      </c>
      <c r="D17" s="59">
        <v>75200</v>
      </c>
      <c r="E17" s="57"/>
      <c r="F17" s="59"/>
      <c r="G17" s="57"/>
      <c r="H17" s="57"/>
      <c r="I17" s="513">
        <v>0</v>
      </c>
      <c r="J17" s="57">
        <v>1</v>
      </c>
      <c r="K17" s="514">
        <v>75200</v>
      </c>
      <c r="L17" s="515">
        <v>1.1076535267500104E-2</v>
      </c>
      <c r="M17" s="769">
        <v>1.4124293785310734E-2</v>
      </c>
    </row>
    <row r="18" spans="1:13" x14ac:dyDescent="0.2">
      <c r="A18" s="761" t="s">
        <v>36</v>
      </c>
      <c r="B18" s="516" t="s">
        <v>686</v>
      </c>
      <c r="C18" s="52">
        <v>2041</v>
      </c>
      <c r="D18" s="54">
        <v>61629493.899999961</v>
      </c>
      <c r="E18" s="52">
        <v>40</v>
      </c>
      <c r="F18" s="54">
        <v>287364.59000000008</v>
      </c>
      <c r="G18" s="52">
        <v>293</v>
      </c>
      <c r="H18" s="52">
        <v>-1985685.679999999</v>
      </c>
      <c r="I18" s="510">
        <v>12</v>
      </c>
      <c r="J18" s="52">
        <v>2386</v>
      </c>
      <c r="K18" s="511">
        <v>59931172.809999965</v>
      </c>
      <c r="L18" s="512">
        <v>8.8275232613378698</v>
      </c>
      <c r="M18" s="768">
        <v>33.700564971751412</v>
      </c>
    </row>
    <row r="19" spans="1:13" x14ac:dyDescent="0.2">
      <c r="A19" s="759" t="s">
        <v>38</v>
      </c>
      <c r="B19" s="517" t="s">
        <v>39</v>
      </c>
      <c r="C19" s="57">
        <v>25</v>
      </c>
      <c r="D19" s="59">
        <v>1891313.94</v>
      </c>
      <c r="E19" s="57">
        <v>2</v>
      </c>
      <c r="F19" s="59">
        <v>12919.05</v>
      </c>
      <c r="G19" s="57">
        <v>1</v>
      </c>
      <c r="H19" s="59">
        <v>-8928</v>
      </c>
      <c r="I19" s="513">
        <v>0</v>
      </c>
      <c r="J19" s="57">
        <v>28</v>
      </c>
      <c r="K19" s="514">
        <v>1895304.99</v>
      </c>
      <c r="L19" s="515">
        <v>0.27916772027132886</v>
      </c>
      <c r="M19" s="769">
        <v>0.39548022598870058</v>
      </c>
    </row>
    <row r="20" spans="1:13" x14ac:dyDescent="0.2">
      <c r="A20" s="761" t="s">
        <v>395</v>
      </c>
      <c r="B20" s="516" t="s">
        <v>396</v>
      </c>
      <c r="C20" s="52">
        <v>2</v>
      </c>
      <c r="D20" s="54">
        <v>14479.8</v>
      </c>
      <c r="E20" s="52"/>
      <c r="F20" s="54"/>
      <c r="G20" s="52"/>
      <c r="H20" s="52"/>
      <c r="I20" s="510">
        <v>0</v>
      </c>
      <c r="J20" s="52">
        <v>2</v>
      </c>
      <c r="K20" s="511">
        <v>14479.8</v>
      </c>
      <c r="L20" s="512">
        <v>2.1327927575312232E-3</v>
      </c>
      <c r="M20" s="768">
        <v>2.8248587570621469E-2</v>
      </c>
    </row>
    <row r="21" spans="1:13" x14ac:dyDescent="0.2">
      <c r="A21" s="759" t="s">
        <v>40</v>
      </c>
      <c r="B21" s="517" t="s">
        <v>41</v>
      </c>
      <c r="C21" s="57">
        <v>27</v>
      </c>
      <c r="D21" s="59">
        <v>2062058.7899999998</v>
      </c>
      <c r="E21" s="57"/>
      <c r="F21" s="59"/>
      <c r="G21" s="57">
        <v>1</v>
      </c>
      <c r="H21" s="59">
        <v>-54000</v>
      </c>
      <c r="I21" s="513">
        <v>0</v>
      </c>
      <c r="J21" s="57">
        <v>28</v>
      </c>
      <c r="K21" s="514">
        <v>2008058.7899999998</v>
      </c>
      <c r="L21" s="515">
        <v>0.29577571817351833</v>
      </c>
      <c r="M21" s="769">
        <v>0.39548022598870058</v>
      </c>
    </row>
    <row r="22" spans="1:13" x14ac:dyDescent="0.2">
      <c r="A22" s="761" t="s">
        <v>42</v>
      </c>
      <c r="B22" s="516" t="s">
        <v>43</v>
      </c>
      <c r="C22" s="52">
        <v>5</v>
      </c>
      <c r="D22" s="54">
        <v>139980</v>
      </c>
      <c r="E22" s="52"/>
      <c r="F22" s="54"/>
      <c r="G22" s="52"/>
      <c r="H22" s="54"/>
      <c r="I22" s="510">
        <v>0</v>
      </c>
      <c r="J22" s="52">
        <v>5</v>
      </c>
      <c r="K22" s="511">
        <v>139980</v>
      </c>
      <c r="L22" s="512">
        <v>2.0618263387562029E-2</v>
      </c>
      <c r="M22" s="768">
        <v>7.0621468926553674E-2</v>
      </c>
    </row>
    <row r="23" spans="1:13" x14ac:dyDescent="0.2">
      <c r="A23" s="759" t="s">
        <v>46</v>
      </c>
      <c r="B23" s="517" t="s">
        <v>47</v>
      </c>
      <c r="C23" s="57">
        <v>926</v>
      </c>
      <c r="D23" s="59">
        <v>29257808.840000004</v>
      </c>
      <c r="E23" s="57">
        <v>13</v>
      </c>
      <c r="F23" s="59">
        <v>116885.16</v>
      </c>
      <c r="G23" s="57">
        <v>66</v>
      </c>
      <c r="H23" s="57">
        <v>-525653.11</v>
      </c>
      <c r="I23" s="513">
        <v>13</v>
      </c>
      <c r="J23" s="57">
        <v>1018</v>
      </c>
      <c r="K23" s="514">
        <v>28849040.890000004</v>
      </c>
      <c r="L23" s="515">
        <v>4.2493007826015639</v>
      </c>
      <c r="M23" s="769">
        <v>14.378531073446327</v>
      </c>
    </row>
    <row r="24" spans="1:13" x14ac:dyDescent="0.2">
      <c r="A24" s="761" t="s">
        <v>397</v>
      </c>
      <c r="B24" s="516" t="s">
        <v>398</v>
      </c>
      <c r="C24" s="52">
        <v>3</v>
      </c>
      <c r="D24" s="54">
        <v>230720</v>
      </c>
      <c r="E24" s="52"/>
      <c r="F24" s="54"/>
      <c r="G24" s="52"/>
      <c r="H24" s="52"/>
      <c r="I24" s="510">
        <v>0</v>
      </c>
      <c r="J24" s="52">
        <v>3</v>
      </c>
      <c r="K24" s="511">
        <v>230720</v>
      </c>
      <c r="L24" s="512">
        <v>3.3983752884542869E-2</v>
      </c>
      <c r="M24" s="768">
        <v>4.2372881355932202E-2</v>
      </c>
    </row>
    <row r="25" spans="1:13" x14ac:dyDescent="0.2">
      <c r="A25" s="759" t="s">
        <v>655</v>
      </c>
      <c r="B25" s="517" t="s">
        <v>656</v>
      </c>
      <c r="C25" s="57">
        <v>3</v>
      </c>
      <c r="D25" s="59">
        <v>280083</v>
      </c>
      <c r="E25" s="57"/>
      <c r="F25" s="59"/>
      <c r="G25" s="57"/>
      <c r="H25" s="57"/>
      <c r="I25" s="513">
        <v>0</v>
      </c>
      <c r="J25" s="57">
        <v>3</v>
      </c>
      <c r="K25" s="514">
        <v>280083</v>
      </c>
      <c r="L25" s="515">
        <v>4.1254643980415312E-2</v>
      </c>
      <c r="M25" s="769">
        <v>4.2372881355932202E-2</v>
      </c>
    </row>
    <row r="26" spans="1:13" x14ac:dyDescent="0.2">
      <c r="A26" s="761" t="s">
        <v>617</v>
      </c>
      <c r="B26" s="516" t="s">
        <v>618</v>
      </c>
      <c r="C26" s="52">
        <v>1</v>
      </c>
      <c r="D26" s="54">
        <v>110705</v>
      </c>
      <c r="E26" s="52"/>
      <c r="F26" s="54"/>
      <c r="G26" s="52"/>
      <c r="H26" s="52"/>
      <c r="I26" s="510">
        <v>0</v>
      </c>
      <c r="J26" s="52">
        <v>1</v>
      </c>
      <c r="K26" s="511">
        <v>110705</v>
      </c>
      <c r="L26" s="512">
        <v>1.6306221233890944E-2</v>
      </c>
      <c r="M26" s="768">
        <v>1.4124293785310734E-2</v>
      </c>
    </row>
    <row r="27" spans="1:13" x14ac:dyDescent="0.2">
      <c r="A27" s="759" t="s">
        <v>657</v>
      </c>
      <c r="B27" s="517" t="s">
        <v>658</v>
      </c>
      <c r="C27" s="57">
        <v>1</v>
      </c>
      <c r="D27" s="59">
        <v>182600</v>
      </c>
      <c r="E27" s="57"/>
      <c r="F27" s="59"/>
      <c r="G27" s="57"/>
      <c r="H27" s="57"/>
      <c r="I27" s="513">
        <v>0</v>
      </c>
      <c r="J27" s="57">
        <v>1</v>
      </c>
      <c r="K27" s="514">
        <v>182600</v>
      </c>
      <c r="L27" s="515">
        <v>2.6895948668158497E-2</v>
      </c>
      <c r="M27" s="769">
        <v>1.4124293785310734E-2</v>
      </c>
    </row>
    <row r="28" spans="1:13" x14ac:dyDescent="0.2">
      <c r="A28" s="761" t="s">
        <v>586</v>
      </c>
      <c r="B28" s="516" t="s">
        <v>587</v>
      </c>
      <c r="C28" s="52">
        <v>8</v>
      </c>
      <c r="D28" s="54">
        <v>636104.93999999994</v>
      </c>
      <c r="E28" s="52"/>
      <c r="F28" s="54"/>
      <c r="G28" s="52"/>
      <c r="H28" s="52"/>
      <c r="I28" s="510">
        <v>0</v>
      </c>
      <c r="J28" s="52">
        <v>8</v>
      </c>
      <c r="K28" s="511">
        <v>636104.93999999994</v>
      </c>
      <c r="L28" s="512">
        <v>9.3694664916769102E-2</v>
      </c>
      <c r="M28" s="768">
        <v>0.11299435028248588</v>
      </c>
    </row>
    <row r="29" spans="1:13" x14ac:dyDescent="0.2">
      <c r="A29" s="759" t="s">
        <v>50</v>
      </c>
      <c r="B29" s="517" t="s">
        <v>51</v>
      </c>
      <c r="C29" s="57">
        <v>12</v>
      </c>
      <c r="D29" s="59">
        <v>366237.8</v>
      </c>
      <c r="E29" s="57"/>
      <c r="F29" s="59"/>
      <c r="G29" s="57"/>
      <c r="H29" s="59"/>
      <c r="I29" s="513">
        <v>0</v>
      </c>
      <c r="J29" s="57">
        <v>12</v>
      </c>
      <c r="K29" s="514">
        <v>366237.8</v>
      </c>
      <c r="L29" s="515">
        <v>5.3944759414782571E-2</v>
      </c>
      <c r="M29" s="769">
        <v>0.16949152542372881</v>
      </c>
    </row>
    <row r="30" spans="1:13" x14ac:dyDescent="0.2">
      <c r="A30" s="761" t="s">
        <v>52</v>
      </c>
      <c r="B30" s="516" t="s">
        <v>53</v>
      </c>
      <c r="C30" s="52">
        <v>2</v>
      </c>
      <c r="D30" s="54">
        <v>290044</v>
      </c>
      <c r="E30" s="52"/>
      <c r="F30" s="54"/>
      <c r="G30" s="52"/>
      <c r="H30" s="52"/>
      <c r="I30" s="510">
        <v>0</v>
      </c>
      <c r="J30" s="52">
        <v>2</v>
      </c>
      <c r="K30" s="511">
        <v>290044</v>
      </c>
      <c r="L30" s="512">
        <v>4.2721843020303192E-2</v>
      </c>
      <c r="M30" s="768">
        <v>2.8248587570621469E-2</v>
      </c>
    </row>
    <row r="31" spans="1:13" x14ac:dyDescent="0.2">
      <c r="A31" s="759" t="s">
        <v>54</v>
      </c>
      <c r="B31" s="517" t="s">
        <v>55</v>
      </c>
      <c r="C31" s="57">
        <v>1</v>
      </c>
      <c r="D31" s="59">
        <v>186400</v>
      </c>
      <c r="E31" s="57"/>
      <c r="F31" s="59"/>
      <c r="G31" s="57"/>
      <c r="H31" s="57"/>
      <c r="I31" s="513">
        <v>0</v>
      </c>
      <c r="J31" s="57">
        <v>1</v>
      </c>
      <c r="K31" s="514">
        <v>186400</v>
      </c>
      <c r="L31" s="515">
        <v>2.7455667205611958E-2</v>
      </c>
      <c r="M31" s="769">
        <v>1.4124293785310734E-2</v>
      </c>
    </row>
    <row r="32" spans="1:13" x14ac:dyDescent="0.2">
      <c r="A32" s="761" t="s">
        <v>58</v>
      </c>
      <c r="B32" s="516" t="s">
        <v>59</v>
      </c>
      <c r="C32" s="52">
        <v>4</v>
      </c>
      <c r="D32" s="54">
        <v>481221.65</v>
      </c>
      <c r="E32" s="52"/>
      <c r="F32" s="54"/>
      <c r="G32" s="52"/>
      <c r="H32" s="52"/>
      <c r="I32" s="510">
        <v>0</v>
      </c>
      <c r="J32" s="52">
        <v>4</v>
      </c>
      <c r="K32" s="511">
        <v>481221.65</v>
      </c>
      <c r="L32" s="512">
        <v>7.0881231086563717E-2</v>
      </c>
      <c r="M32" s="768">
        <v>5.6497175141242938E-2</v>
      </c>
    </row>
    <row r="33" spans="1:16" x14ac:dyDescent="0.2">
      <c r="A33" s="759" t="s">
        <v>60</v>
      </c>
      <c r="B33" s="517" t="s">
        <v>61</v>
      </c>
      <c r="C33" s="57">
        <v>2</v>
      </c>
      <c r="D33" s="59">
        <v>89600</v>
      </c>
      <c r="E33" s="57"/>
      <c r="F33" s="59"/>
      <c r="G33" s="57"/>
      <c r="H33" s="57"/>
      <c r="I33" s="513">
        <v>0</v>
      </c>
      <c r="J33" s="57">
        <v>2</v>
      </c>
      <c r="K33" s="514">
        <v>89600</v>
      </c>
      <c r="L33" s="515">
        <v>1.3197573935744803E-2</v>
      </c>
      <c r="M33" s="769">
        <v>2.8248587570621469E-2</v>
      </c>
    </row>
    <row r="34" spans="1:16" x14ac:dyDescent="0.2">
      <c r="A34" s="761" t="s">
        <v>62</v>
      </c>
      <c r="B34" s="516" t="s">
        <v>63</v>
      </c>
      <c r="C34" s="52">
        <v>6</v>
      </c>
      <c r="D34" s="54">
        <v>178735</v>
      </c>
      <c r="E34" s="52"/>
      <c r="F34" s="54"/>
      <c r="G34" s="52"/>
      <c r="H34" s="52"/>
      <c r="I34" s="510">
        <v>0</v>
      </c>
      <c r="J34" s="52">
        <v>6</v>
      </c>
      <c r="K34" s="511">
        <v>178735</v>
      </c>
      <c r="L34" s="512">
        <v>2.632665599782754E-2</v>
      </c>
      <c r="M34" s="768">
        <v>8.4745762711864403E-2</v>
      </c>
    </row>
    <row r="35" spans="1:16" x14ac:dyDescent="0.2">
      <c r="A35" s="759" t="s">
        <v>64</v>
      </c>
      <c r="B35" s="517" t="s">
        <v>65</v>
      </c>
      <c r="C35" s="57">
        <v>4</v>
      </c>
      <c r="D35" s="59">
        <v>104857.30999999998</v>
      </c>
      <c r="E35" s="57"/>
      <c r="F35" s="59"/>
      <c r="G35" s="57"/>
      <c r="H35" s="57"/>
      <c r="I35" s="513">
        <v>0</v>
      </c>
      <c r="J35" s="57">
        <v>4</v>
      </c>
      <c r="K35" s="514">
        <v>104857.30999999998</v>
      </c>
      <c r="L35" s="515">
        <v>1.5444889524869561E-2</v>
      </c>
      <c r="M35" s="769">
        <v>5.6497175141242938E-2</v>
      </c>
    </row>
    <row r="36" spans="1:16" x14ac:dyDescent="0.2">
      <c r="A36" s="761" t="s">
        <v>66</v>
      </c>
      <c r="B36" s="516" t="s">
        <v>67</v>
      </c>
      <c r="C36" s="52">
        <v>3</v>
      </c>
      <c r="D36" s="54">
        <v>201283</v>
      </c>
      <c r="E36" s="52"/>
      <c r="F36" s="54"/>
      <c r="G36" s="52"/>
      <c r="H36" s="52"/>
      <c r="I36" s="510">
        <v>2</v>
      </c>
      <c r="J36" s="52">
        <v>5</v>
      </c>
      <c r="K36" s="511">
        <v>201283</v>
      </c>
      <c r="L36" s="512">
        <v>2.9647849045854033E-2</v>
      </c>
      <c r="M36" s="768">
        <v>7.0621468926553674E-2</v>
      </c>
      <c r="P36" s="93"/>
    </row>
    <row r="37" spans="1:16" x14ac:dyDescent="0.2">
      <c r="A37" s="759" t="s">
        <v>659</v>
      </c>
      <c r="B37" s="517" t="s">
        <v>660</v>
      </c>
      <c r="C37" s="57">
        <v>1</v>
      </c>
      <c r="D37" s="59">
        <v>66630</v>
      </c>
      <c r="E37" s="57"/>
      <c r="F37" s="59"/>
      <c r="G37" s="57"/>
      <c r="H37" s="57"/>
      <c r="I37" s="513">
        <v>0</v>
      </c>
      <c r="J37" s="57">
        <v>1</v>
      </c>
      <c r="K37" s="514">
        <v>66630</v>
      </c>
      <c r="L37" s="515">
        <v>9.8142226711905832E-3</v>
      </c>
      <c r="M37" s="769">
        <v>1.4124293785310734E-2</v>
      </c>
    </row>
    <row r="38" spans="1:16" ht="22.5" x14ac:dyDescent="0.2">
      <c r="A38" s="761" t="s">
        <v>68</v>
      </c>
      <c r="B38" s="516" t="s">
        <v>69</v>
      </c>
      <c r="C38" s="52">
        <v>5</v>
      </c>
      <c r="D38" s="54">
        <v>922095</v>
      </c>
      <c r="E38" s="52"/>
      <c r="F38" s="54"/>
      <c r="G38" s="52"/>
      <c r="H38" s="52"/>
      <c r="I38" s="510">
        <v>0</v>
      </c>
      <c r="J38" s="52">
        <v>5</v>
      </c>
      <c r="K38" s="511">
        <v>922095</v>
      </c>
      <c r="L38" s="512">
        <v>0.13581938547188174</v>
      </c>
      <c r="M38" s="768">
        <v>7.0621468926553674E-2</v>
      </c>
    </row>
    <row r="39" spans="1:16" ht="22.5" x14ac:dyDescent="0.2">
      <c r="A39" s="759" t="s">
        <v>70</v>
      </c>
      <c r="B39" s="517" t="s">
        <v>71</v>
      </c>
      <c r="C39" s="57">
        <v>26</v>
      </c>
      <c r="D39" s="59">
        <v>834849.07</v>
      </c>
      <c r="E39" s="57"/>
      <c r="F39" s="59"/>
      <c r="G39" s="57"/>
      <c r="H39" s="57"/>
      <c r="I39" s="513">
        <v>0</v>
      </c>
      <c r="J39" s="57">
        <v>26</v>
      </c>
      <c r="K39" s="514">
        <v>834849.07</v>
      </c>
      <c r="L39" s="515">
        <v>0.12296855275125881</v>
      </c>
      <c r="M39" s="769">
        <v>0.3672316384180791</v>
      </c>
    </row>
    <row r="40" spans="1:16" x14ac:dyDescent="0.2">
      <c r="A40" s="761" t="s">
        <v>72</v>
      </c>
      <c r="B40" s="516" t="s">
        <v>73</v>
      </c>
      <c r="C40" s="52">
        <v>2</v>
      </c>
      <c r="D40" s="54">
        <v>198240</v>
      </c>
      <c r="E40" s="52"/>
      <c r="F40" s="54"/>
      <c r="G40" s="52"/>
      <c r="H40" s="54"/>
      <c r="I40" s="510">
        <v>0</v>
      </c>
      <c r="J40" s="52">
        <v>2</v>
      </c>
      <c r="K40" s="511">
        <v>198240</v>
      </c>
      <c r="L40" s="512">
        <v>2.9199632332835377E-2</v>
      </c>
      <c r="M40" s="768">
        <v>2.8248587570621469E-2</v>
      </c>
    </row>
    <row r="41" spans="1:16" x14ac:dyDescent="0.2">
      <c r="A41" s="759" t="s">
        <v>74</v>
      </c>
      <c r="B41" s="517" t="s">
        <v>75</v>
      </c>
      <c r="C41" s="57">
        <v>8</v>
      </c>
      <c r="D41" s="59">
        <v>595484.6</v>
      </c>
      <c r="E41" s="57"/>
      <c r="F41" s="59"/>
      <c r="G41" s="57"/>
      <c r="H41" s="57"/>
      <c r="I41" s="513">
        <v>0</v>
      </c>
      <c r="J41" s="57">
        <v>8</v>
      </c>
      <c r="K41" s="514">
        <v>595484.6</v>
      </c>
      <c r="L41" s="515">
        <v>8.7711518260015844E-2</v>
      </c>
      <c r="M41" s="769">
        <v>0.11299435028248588</v>
      </c>
    </row>
    <row r="42" spans="1:16" x14ac:dyDescent="0.2">
      <c r="A42" s="761" t="s">
        <v>76</v>
      </c>
      <c r="B42" s="516" t="s">
        <v>77</v>
      </c>
      <c r="C42" s="52">
        <v>4</v>
      </c>
      <c r="D42" s="54">
        <v>497070</v>
      </c>
      <c r="E42" s="52"/>
      <c r="F42" s="54"/>
      <c r="G42" s="52"/>
      <c r="H42" s="52"/>
      <c r="I42" s="510">
        <v>0</v>
      </c>
      <c r="J42" s="52">
        <v>4</v>
      </c>
      <c r="K42" s="511">
        <v>497070</v>
      </c>
      <c r="L42" s="512">
        <v>7.3215603529471762E-2</v>
      </c>
      <c r="M42" s="768">
        <v>5.6497175141242938E-2</v>
      </c>
    </row>
    <row r="43" spans="1:16" x14ac:dyDescent="0.2">
      <c r="A43" s="759" t="s">
        <v>80</v>
      </c>
      <c r="B43" s="517" t="s">
        <v>81</v>
      </c>
      <c r="C43" s="57">
        <v>37</v>
      </c>
      <c r="D43" s="59">
        <v>2197755.91</v>
      </c>
      <c r="E43" s="57"/>
      <c r="F43" s="59"/>
      <c r="G43" s="57">
        <v>1</v>
      </c>
      <c r="H43" s="57">
        <v>-35402.400000000001</v>
      </c>
      <c r="I43" s="513">
        <v>0</v>
      </c>
      <c r="J43" s="57">
        <v>38</v>
      </c>
      <c r="K43" s="514">
        <v>2162353.5100000002</v>
      </c>
      <c r="L43" s="515">
        <v>0.31850245896698992</v>
      </c>
      <c r="M43" s="769">
        <v>0.53672316384180796</v>
      </c>
    </row>
    <row r="44" spans="1:16" ht="22.5" x14ac:dyDescent="0.2">
      <c r="A44" s="761" t="s">
        <v>84</v>
      </c>
      <c r="B44" s="516" t="s">
        <v>85</v>
      </c>
      <c r="C44" s="52">
        <v>42</v>
      </c>
      <c r="D44" s="54">
        <v>1615420.1199999999</v>
      </c>
      <c r="E44" s="52"/>
      <c r="F44" s="54"/>
      <c r="G44" s="52"/>
      <c r="H44" s="52"/>
      <c r="I44" s="510">
        <v>0</v>
      </c>
      <c r="J44" s="52">
        <v>42</v>
      </c>
      <c r="K44" s="511">
        <v>1615420.1199999999</v>
      </c>
      <c r="L44" s="512">
        <v>0.23794225972086766</v>
      </c>
      <c r="M44" s="768">
        <v>0.59322033898305082</v>
      </c>
    </row>
    <row r="45" spans="1:16" ht="22.5" x14ac:dyDescent="0.2">
      <c r="A45" s="759" t="s">
        <v>86</v>
      </c>
      <c r="B45" s="517" t="s">
        <v>87</v>
      </c>
      <c r="C45" s="57">
        <v>36</v>
      </c>
      <c r="D45" s="59">
        <v>2456547.8199999998</v>
      </c>
      <c r="E45" s="57">
        <v>1</v>
      </c>
      <c r="F45" s="59">
        <v>1357.74</v>
      </c>
      <c r="G45" s="57"/>
      <c r="H45" s="57"/>
      <c r="I45" s="513">
        <v>0</v>
      </c>
      <c r="J45" s="57">
        <v>37</v>
      </c>
      <c r="K45" s="514">
        <v>2457905.56</v>
      </c>
      <c r="L45" s="515">
        <v>0.36203560664261425</v>
      </c>
      <c r="M45" s="769">
        <v>0.52259887005649719</v>
      </c>
    </row>
    <row r="46" spans="1:16" x14ac:dyDescent="0.2">
      <c r="A46" s="761" t="s">
        <v>88</v>
      </c>
      <c r="B46" s="516" t="s">
        <v>89</v>
      </c>
      <c r="C46" s="52">
        <v>17</v>
      </c>
      <c r="D46" s="54">
        <v>698643.55</v>
      </c>
      <c r="E46" s="52"/>
      <c r="F46" s="54"/>
      <c r="G46" s="52"/>
      <c r="H46" s="52"/>
      <c r="I46" s="510">
        <v>0</v>
      </c>
      <c r="J46" s="52">
        <v>17</v>
      </c>
      <c r="K46" s="511">
        <v>698643.55</v>
      </c>
      <c r="L46" s="512">
        <v>0.10290624894928818</v>
      </c>
      <c r="M46" s="768">
        <v>0.24011299435028249</v>
      </c>
    </row>
    <row r="47" spans="1:16" x14ac:dyDescent="0.2">
      <c r="A47" s="759" t="s">
        <v>663</v>
      </c>
      <c r="B47" s="517" t="s">
        <v>664</v>
      </c>
      <c r="C47" s="57">
        <v>23</v>
      </c>
      <c r="D47" s="59">
        <v>498187.76000000007</v>
      </c>
      <c r="E47" s="57"/>
      <c r="F47" s="59"/>
      <c r="G47" s="57"/>
      <c r="H47" s="57"/>
      <c r="I47" s="513">
        <v>0</v>
      </c>
      <c r="J47" s="57">
        <v>23</v>
      </c>
      <c r="K47" s="514">
        <v>498187.76000000007</v>
      </c>
      <c r="L47" s="515">
        <v>7.3380243264320189E-2</v>
      </c>
      <c r="M47" s="769">
        <v>0.3248587570621469</v>
      </c>
    </row>
    <row r="48" spans="1:16" x14ac:dyDescent="0.2">
      <c r="A48" s="761" t="s">
        <v>450</v>
      </c>
      <c r="B48" s="516" t="s">
        <v>451</v>
      </c>
      <c r="C48" s="52">
        <v>1</v>
      </c>
      <c r="D48" s="54">
        <v>239598</v>
      </c>
      <c r="E48" s="52"/>
      <c r="F48" s="54"/>
      <c r="G48" s="52"/>
      <c r="H48" s="54"/>
      <c r="I48" s="510">
        <v>0</v>
      </c>
      <c r="J48" s="52">
        <v>1</v>
      </c>
      <c r="K48" s="511">
        <v>239598</v>
      </c>
      <c r="L48" s="512">
        <v>3.5291432141256511E-2</v>
      </c>
      <c r="M48" s="768">
        <v>1.4124293785310734E-2</v>
      </c>
    </row>
    <row r="49" spans="1:13" x14ac:dyDescent="0.2">
      <c r="A49" s="759" t="s">
        <v>92</v>
      </c>
      <c r="B49" s="517" t="s">
        <v>93</v>
      </c>
      <c r="C49" s="57">
        <v>6</v>
      </c>
      <c r="D49" s="59">
        <v>460763.42</v>
      </c>
      <c r="E49" s="57">
        <v>1</v>
      </c>
      <c r="F49" s="59">
        <v>29935.599999999999</v>
      </c>
      <c r="G49" s="57"/>
      <c r="H49" s="57"/>
      <c r="I49" s="513">
        <v>0</v>
      </c>
      <c r="J49" s="57">
        <v>7</v>
      </c>
      <c r="K49" s="514">
        <v>490699.01999999996</v>
      </c>
      <c r="L49" s="515">
        <v>7.2277194159012473E-2</v>
      </c>
      <c r="M49" s="769">
        <v>9.8870056497175146E-2</v>
      </c>
    </row>
    <row r="50" spans="1:13" x14ac:dyDescent="0.2">
      <c r="A50" s="761" t="s">
        <v>94</v>
      </c>
      <c r="B50" s="516" t="s">
        <v>95</v>
      </c>
      <c r="C50" s="52">
        <v>1</v>
      </c>
      <c r="D50" s="54">
        <v>71545.960000000006</v>
      </c>
      <c r="E50" s="52"/>
      <c r="F50" s="54"/>
      <c r="G50" s="52"/>
      <c r="H50" s="52"/>
      <c r="I50" s="510">
        <v>0</v>
      </c>
      <c r="J50" s="52">
        <v>1</v>
      </c>
      <c r="K50" s="511">
        <v>71545.960000000006</v>
      </c>
      <c r="L50" s="512">
        <v>1.0538315813658933E-2</v>
      </c>
      <c r="M50" s="768">
        <v>1.4124293785310734E-2</v>
      </c>
    </row>
    <row r="51" spans="1:13" ht="22.5" x14ac:dyDescent="0.2">
      <c r="A51" s="759" t="s">
        <v>98</v>
      </c>
      <c r="B51" s="517" t="s">
        <v>99</v>
      </c>
      <c r="C51" s="57">
        <v>33</v>
      </c>
      <c r="D51" s="59">
        <v>2205542.9900000002</v>
      </c>
      <c r="E51" s="57"/>
      <c r="F51" s="59"/>
      <c r="G51" s="57"/>
      <c r="H51" s="57"/>
      <c r="I51" s="513">
        <v>0</v>
      </c>
      <c r="J51" s="57">
        <v>33</v>
      </c>
      <c r="K51" s="514">
        <v>2205542.9900000002</v>
      </c>
      <c r="L51" s="515">
        <v>0.32486402543514137</v>
      </c>
      <c r="M51" s="769">
        <v>0.46610169491525422</v>
      </c>
    </row>
    <row r="52" spans="1:13" ht="22.5" x14ac:dyDescent="0.2">
      <c r="A52" s="761" t="s">
        <v>100</v>
      </c>
      <c r="B52" s="516" t="s">
        <v>101</v>
      </c>
      <c r="C52" s="52">
        <v>130</v>
      </c>
      <c r="D52" s="54">
        <v>2498508.85</v>
      </c>
      <c r="E52" s="52"/>
      <c r="F52" s="54"/>
      <c r="G52" s="52"/>
      <c r="H52" s="52"/>
      <c r="I52" s="510">
        <v>0</v>
      </c>
      <c r="J52" s="52">
        <v>130</v>
      </c>
      <c r="K52" s="511">
        <v>2498508.85</v>
      </c>
      <c r="L52" s="512">
        <v>0.36801624193066657</v>
      </c>
      <c r="M52" s="768">
        <v>1.8361581920903955</v>
      </c>
    </row>
    <row r="53" spans="1:13" x14ac:dyDescent="0.2">
      <c r="A53" s="759" t="s">
        <v>102</v>
      </c>
      <c r="B53" s="517" t="s">
        <v>103</v>
      </c>
      <c r="C53" s="57">
        <v>221</v>
      </c>
      <c r="D53" s="59">
        <v>6559597.6600000001</v>
      </c>
      <c r="E53" s="57"/>
      <c r="F53" s="59"/>
      <c r="G53" s="57">
        <v>1</v>
      </c>
      <c r="H53" s="57">
        <v>-26438.400000000001</v>
      </c>
      <c r="I53" s="513">
        <v>2</v>
      </c>
      <c r="J53" s="57">
        <v>224</v>
      </c>
      <c r="K53" s="514">
        <v>6533159.2599999998</v>
      </c>
      <c r="L53" s="515">
        <v>0.96229745946256484</v>
      </c>
      <c r="M53" s="769">
        <v>3.1638418079096047</v>
      </c>
    </row>
    <row r="54" spans="1:13" x14ac:dyDescent="0.2">
      <c r="A54" s="761" t="s">
        <v>104</v>
      </c>
      <c r="B54" s="516" t="s">
        <v>105</v>
      </c>
      <c r="C54" s="52">
        <v>250</v>
      </c>
      <c r="D54" s="54">
        <v>7545152.9199999981</v>
      </c>
      <c r="E54" s="52"/>
      <c r="F54" s="54"/>
      <c r="G54" s="52">
        <v>2</v>
      </c>
      <c r="H54" s="52">
        <v>-36259.199999999997</v>
      </c>
      <c r="I54" s="510">
        <v>0</v>
      </c>
      <c r="J54" s="52">
        <v>252</v>
      </c>
      <c r="K54" s="511">
        <v>7508893.7199999979</v>
      </c>
      <c r="L54" s="512">
        <v>1.1060176344347077</v>
      </c>
      <c r="M54" s="768">
        <v>3.5593220338983049</v>
      </c>
    </row>
    <row r="55" spans="1:13" x14ac:dyDescent="0.2">
      <c r="A55" s="759" t="s">
        <v>106</v>
      </c>
      <c r="B55" s="517" t="s">
        <v>107</v>
      </c>
      <c r="C55" s="57">
        <v>10</v>
      </c>
      <c r="D55" s="59">
        <v>327838.65999999997</v>
      </c>
      <c r="E55" s="57"/>
      <c r="F55" s="59"/>
      <c r="G55" s="57"/>
      <c r="H55" s="57"/>
      <c r="I55" s="513">
        <v>0</v>
      </c>
      <c r="J55" s="57">
        <v>10</v>
      </c>
      <c r="K55" s="514">
        <v>327838.65999999997</v>
      </c>
      <c r="L55" s="515">
        <v>4.8288782972606054E-2</v>
      </c>
      <c r="M55" s="769">
        <v>0.14124293785310735</v>
      </c>
    </row>
    <row r="56" spans="1:13" x14ac:dyDescent="0.2">
      <c r="A56" s="761" t="s">
        <v>108</v>
      </c>
      <c r="B56" s="516" t="s">
        <v>109</v>
      </c>
      <c r="C56" s="52">
        <v>5</v>
      </c>
      <c r="D56" s="54">
        <v>418496.48</v>
      </c>
      <c r="E56" s="52"/>
      <c r="F56" s="54"/>
      <c r="G56" s="52"/>
      <c r="H56" s="52"/>
      <c r="I56" s="510">
        <v>0</v>
      </c>
      <c r="J56" s="52">
        <v>5</v>
      </c>
      <c r="K56" s="511">
        <v>418496.48</v>
      </c>
      <c r="L56" s="512">
        <v>6.1642167819742709E-2</v>
      </c>
      <c r="M56" s="768">
        <v>7.0621468926553674E-2</v>
      </c>
    </row>
    <row r="57" spans="1:13" x14ac:dyDescent="0.2">
      <c r="A57" s="759" t="s">
        <v>110</v>
      </c>
      <c r="B57" s="517" t="s">
        <v>111</v>
      </c>
      <c r="C57" s="57">
        <v>26</v>
      </c>
      <c r="D57" s="59">
        <v>3943656</v>
      </c>
      <c r="E57" s="57"/>
      <c r="F57" s="59"/>
      <c r="G57" s="57"/>
      <c r="H57" s="57"/>
      <c r="I57" s="513">
        <v>0</v>
      </c>
      <c r="J57" s="57">
        <v>26</v>
      </c>
      <c r="K57" s="514">
        <v>3943656</v>
      </c>
      <c r="L57" s="515">
        <v>0.58087825487883493</v>
      </c>
      <c r="M57" s="769">
        <v>0.3672316384180791</v>
      </c>
    </row>
    <row r="58" spans="1:13" x14ac:dyDescent="0.2">
      <c r="A58" s="761" t="s">
        <v>590</v>
      </c>
      <c r="B58" s="516" t="s">
        <v>591</v>
      </c>
      <c r="C58" s="52">
        <v>1</v>
      </c>
      <c r="D58" s="54">
        <v>105600</v>
      </c>
      <c r="E58" s="52"/>
      <c r="F58" s="54"/>
      <c r="G58" s="52"/>
      <c r="H58" s="52"/>
      <c r="I58" s="510">
        <v>0</v>
      </c>
      <c r="J58" s="52">
        <v>1</v>
      </c>
      <c r="K58" s="511">
        <v>105600</v>
      </c>
      <c r="L58" s="512">
        <v>1.5554283567127805E-2</v>
      </c>
      <c r="M58" s="768">
        <v>1.4124293785310734E-2</v>
      </c>
    </row>
    <row r="59" spans="1:13" x14ac:dyDescent="0.2">
      <c r="A59" s="759" t="s">
        <v>112</v>
      </c>
      <c r="B59" s="517" t="s">
        <v>113</v>
      </c>
      <c r="C59" s="57">
        <v>9</v>
      </c>
      <c r="D59" s="59">
        <v>1087109.24</v>
      </c>
      <c r="E59" s="57"/>
      <c r="F59" s="59"/>
      <c r="G59" s="57"/>
      <c r="H59" s="57"/>
      <c r="I59" s="513">
        <v>0</v>
      </c>
      <c r="J59" s="57">
        <v>9</v>
      </c>
      <c r="K59" s="514">
        <v>1087109.24</v>
      </c>
      <c r="L59" s="515">
        <v>0.16012505101709087</v>
      </c>
      <c r="M59" s="769">
        <v>0.1271186440677966</v>
      </c>
    </row>
    <row r="60" spans="1:13" x14ac:dyDescent="0.2">
      <c r="A60" s="761" t="s">
        <v>114</v>
      </c>
      <c r="B60" s="516" t="s">
        <v>115</v>
      </c>
      <c r="C60" s="52">
        <v>1</v>
      </c>
      <c r="D60" s="54">
        <v>78255</v>
      </c>
      <c r="E60" s="52"/>
      <c r="F60" s="54"/>
      <c r="G60" s="52"/>
      <c r="H60" s="54"/>
      <c r="I60" s="510">
        <v>0</v>
      </c>
      <c r="J60" s="52">
        <v>1</v>
      </c>
      <c r="K60" s="511">
        <v>78255</v>
      </c>
      <c r="L60" s="512">
        <v>1.1526519512742295E-2</v>
      </c>
      <c r="M60" s="768">
        <v>1.4124293785310734E-2</v>
      </c>
    </row>
    <row r="61" spans="1:13" x14ac:dyDescent="0.2">
      <c r="A61" s="759" t="s">
        <v>667</v>
      </c>
      <c r="B61" s="517" t="s">
        <v>668</v>
      </c>
      <c r="C61" s="57">
        <v>1</v>
      </c>
      <c r="D61" s="59">
        <v>153600</v>
      </c>
      <c r="E61" s="57"/>
      <c r="F61" s="59"/>
      <c r="G61" s="57"/>
      <c r="H61" s="57"/>
      <c r="I61" s="513">
        <v>0</v>
      </c>
      <c r="J61" s="57">
        <v>1</v>
      </c>
      <c r="K61" s="514">
        <v>153600</v>
      </c>
      <c r="L61" s="515">
        <v>2.2624412461276805E-2</v>
      </c>
      <c r="M61" s="769">
        <v>1.4124293785310734E-2</v>
      </c>
    </row>
    <row r="62" spans="1:13" x14ac:dyDescent="0.2">
      <c r="A62" s="761" t="s">
        <v>116</v>
      </c>
      <c r="B62" s="516" t="s">
        <v>117</v>
      </c>
      <c r="C62" s="52">
        <v>13</v>
      </c>
      <c r="D62" s="54">
        <v>1538443.3800000001</v>
      </c>
      <c r="E62" s="52"/>
      <c r="F62" s="54"/>
      <c r="G62" s="52">
        <v>1</v>
      </c>
      <c r="H62" s="52">
        <v>-196936</v>
      </c>
      <c r="I62" s="510">
        <v>0</v>
      </c>
      <c r="J62" s="52">
        <v>14</v>
      </c>
      <c r="K62" s="511">
        <v>1341507.3800000001</v>
      </c>
      <c r="L62" s="512">
        <v>0.19759646018858595</v>
      </c>
      <c r="M62" s="768">
        <v>0.19774011299435029</v>
      </c>
    </row>
    <row r="63" spans="1:13" ht="22.5" x14ac:dyDescent="0.2">
      <c r="A63" s="759" t="s">
        <v>118</v>
      </c>
      <c r="B63" s="517" t="s">
        <v>119</v>
      </c>
      <c r="C63" s="57">
        <v>1</v>
      </c>
      <c r="D63" s="59">
        <v>197102</v>
      </c>
      <c r="E63" s="57"/>
      <c r="F63" s="59"/>
      <c r="G63" s="57"/>
      <c r="H63" s="57"/>
      <c r="I63" s="513">
        <v>0</v>
      </c>
      <c r="J63" s="57">
        <v>1</v>
      </c>
      <c r="K63" s="514">
        <v>197102</v>
      </c>
      <c r="L63" s="515">
        <v>2.9032011360303263E-2</v>
      </c>
      <c r="M63" s="769">
        <v>1.4124293785310734E-2</v>
      </c>
    </row>
    <row r="64" spans="1:13" ht="22.5" x14ac:dyDescent="0.2">
      <c r="A64" s="761" t="s">
        <v>401</v>
      </c>
      <c r="B64" s="516" t="s">
        <v>402</v>
      </c>
      <c r="C64" s="52">
        <v>4</v>
      </c>
      <c r="D64" s="54">
        <v>419806</v>
      </c>
      <c r="E64" s="52"/>
      <c r="F64" s="54"/>
      <c r="G64" s="52"/>
      <c r="H64" s="54"/>
      <c r="I64" s="510">
        <v>0</v>
      </c>
      <c r="J64" s="52">
        <v>4</v>
      </c>
      <c r="K64" s="511">
        <v>419806</v>
      </c>
      <c r="L64" s="512">
        <v>6.1835052719523248E-2</v>
      </c>
      <c r="M64" s="768">
        <v>5.6497175141242938E-2</v>
      </c>
    </row>
    <row r="65" spans="1:13" x14ac:dyDescent="0.2">
      <c r="A65" s="759" t="s">
        <v>625</v>
      </c>
      <c r="B65" s="517" t="s">
        <v>626</v>
      </c>
      <c r="C65" s="57">
        <v>1</v>
      </c>
      <c r="D65" s="59">
        <v>199060</v>
      </c>
      <c r="E65" s="57"/>
      <c r="F65" s="59"/>
      <c r="G65" s="57"/>
      <c r="H65" s="57"/>
      <c r="I65" s="513">
        <v>0</v>
      </c>
      <c r="J65" s="57">
        <v>1</v>
      </c>
      <c r="K65" s="514">
        <v>199060</v>
      </c>
      <c r="L65" s="515">
        <v>2.9320413701443757E-2</v>
      </c>
      <c r="M65" s="769">
        <v>1.4124293785310734E-2</v>
      </c>
    </row>
    <row r="66" spans="1:13" x14ac:dyDescent="0.2">
      <c r="A66" s="761" t="s">
        <v>120</v>
      </c>
      <c r="B66" s="516" t="s">
        <v>121</v>
      </c>
      <c r="C66" s="52">
        <v>6</v>
      </c>
      <c r="D66" s="54">
        <v>433943</v>
      </c>
      <c r="E66" s="52"/>
      <c r="F66" s="54"/>
      <c r="G66" s="52"/>
      <c r="H66" s="52"/>
      <c r="I66" s="510">
        <v>0</v>
      </c>
      <c r="J66" s="52">
        <v>6</v>
      </c>
      <c r="K66" s="511">
        <v>433943</v>
      </c>
      <c r="L66" s="512">
        <v>6.3917352973202085E-2</v>
      </c>
      <c r="M66" s="768">
        <v>8.4745762711864403E-2</v>
      </c>
    </row>
    <row r="67" spans="1:13" x14ac:dyDescent="0.2">
      <c r="A67" s="759" t="s">
        <v>122</v>
      </c>
      <c r="B67" s="517" t="s">
        <v>123</v>
      </c>
      <c r="C67" s="57">
        <v>3</v>
      </c>
      <c r="D67" s="59">
        <v>285726</v>
      </c>
      <c r="E67" s="57"/>
      <c r="F67" s="59"/>
      <c r="G67" s="57"/>
      <c r="H67" s="57"/>
      <c r="I67" s="513">
        <v>0</v>
      </c>
      <c r="J67" s="57">
        <v>3</v>
      </c>
      <c r="K67" s="514">
        <v>285726</v>
      </c>
      <c r="L67" s="515">
        <v>4.2085826008533701E-2</v>
      </c>
      <c r="M67" s="769">
        <v>4.2372881355932202E-2</v>
      </c>
    </row>
    <row r="68" spans="1:13" x14ac:dyDescent="0.2">
      <c r="A68" s="761" t="s">
        <v>124</v>
      </c>
      <c r="B68" s="516" t="s">
        <v>125</v>
      </c>
      <c r="C68" s="52">
        <v>5</v>
      </c>
      <c r="D68" s="54">
        <v>306821.57</v>
      </c>
      <c r="E68" s="52"/>
      <c r="F68" s="54"/>
      <c r="G68" s="52"/>
      <c r="H68" s="52"/>
      <c r="I68" s="510">
        <v>0</v>
      </c>
      <c r="J68" s="52">
        <v>5</v>
      </c>
      <c r="K68" s="511">
        <v>306821.57</v>
      </c>
      <c r="L68" s="512">
        <v>4.5193084320940845E-2</v>
      </c>
      <c r="M68" s="768">
        <v>7.0621468926553674E-2</v>
      </c>
    </row>
    <row r="69" spans="1:13" x14ac:dyDescent="0.2">
      <c r="A69" s="759" t="s">
        <v>126</v>
      </c>
      <c r="B69" s="517" t="s">
        <v>127</v>
      </c>
      <c r="C69" s="57">
        <v>1</v>
      </c>
      <c r="D69" s="59">
        <v>118524</v>
      </c>
      <c r="E69" s="57"/>
      <c r="F69" s="59"/>
      <c r="G69" s="57"/>
      <c r="H69" s="57"/>
      <c r="I69" s="513">
        <v>0</v>
      </c>
      <c r="J69" s="57">
        <v>1</v>
      </c>
      <c r="K69" s="514">
        <v>118524</v>
      </c>
      <c r="L69" s="515">
        <v>1.7457915771877424E-2</v>
      </c>
      <c r="M69" s="769">
        <v>1.4124293785310734E-2</v>
      </c>
    </row>
    <row r="70" spans="1:13" x14ac:dyDescent="0.2">
      <c r="A70" s="761" t="s">
        <v>128</v>
      </c>
      <c r="B70" s="516" t="s">
        <v>129</v>
      </c>
      <c r="C70" s="52">
        <v>4</v>
      </c>
      <c r="D70" s="54">
        <v>179686.81</v>
      </c>
      <c r="E70" s="52">
        <v>1</v>
      </c>
      <c r="F70" s="54">
        <v>19800</v>
      </c>
      <c r="G70" s="52"/>
      <c r="H70" s="52"/>
      <c r="I70" s="510">
        <v>0</v>
      </c>
      <c r="J70" s="52">
        <v>5</v>
      </c>
      <c r="K70" s="511">
        <v>199486.81</v>
      </c>
      <c r="L70" s="512">
        <v>2.9383280403804418E-2</v>
      </c>
      <c r="M70" s="768">
        <v>7.0621468926553674E-2</v>
      </c>
    </row>
    <row r="71" spans="1:13" x14ac:dyDescent="0.2">
      <c r="A71" s="759" t="s">
        <v>132</v>
      </c>
      <c r="B71" s="517" t="s">
        <v>133</v>
      </c>
      <c r="C71" s="57">
        <v>2</v>
      </c>
      <c r="D71" s="59">
        <v>254826</v>
      </c>
      <c r="E71" s="57"/>
      <c r="F71" s="59"/>
      <c r="G71" s="57"/>
      <c r="H71" s="57"/>
      <c r="I71" s="513">
        <v>0</v>
      </c>
      <c r="J71" s="57">
        <v>2</v>
      </c>
      <c r="K71" s="514">
        <v>254826</v>
      </c>
      <c r="L71" s="515">
        <v>3.7534430532925281E-2</v>
      </c>
      <c r="M71" s="769">
        <v>2.8248587570621469E-2</v>
      </c>
    </row>
    <row r="72" spans="1:13" ht="22.5" x14ac:dyDescent="0.2">
      <c r="A72" s="761" t="s">
        <v>134</v>
      </c>
      <c r="B72" s="516" t="s">
        <v>135</v>
      </c>
      <c r="C72" s="52">
        <v>93</v>
      </c>
      <c r="D72" s="54">
        <v>3624387.6500000004</v>
      </c>
      <c r="E72" s="52">
        <v>2</v>
      </c>
      <c r="F72" s="54">
        <v>7774.35</v>
      </c>
      <c r="G72" s="52"/>
      <c r="H72" s="52"/>
      <c r="I72" s="510">
        <v>0</v>
      </c>
      <c r="J72" s="52">
        <v>95</v>
      </c>
      <c r="K72" s="511">
        <v>3632162.0000000005</v>
      </c>
      <c r="L72" s="512">
        <v>0.53499694800895903</v>
      </c>
      <c r="M72" s="768">
        <v>1.3418079096045197</v>
      </c>
    </row>
    <row r="73" spans="1:13" x14ac:dyDescent="0.2">
      <c r="A73" s="759" t="s">
        <v>136</v>
      </c>
      <c r="B73" s="517" t="s">
        <v>137</v>
      </c>
      <c r="C73" s="57">
        <v>44</v>
      </c>
      <c r="D73" s="59">
        <v>4050549.9</v>
      </c>
      <c r="E73" s="57"/>
      <c r="F73" s="59"/>
      <c r="G73" s="57"/>
      <c r="H73" s="57"/>
      <c r="I73" s="513">
        <v>1</v>
      </c>
      <c r="J73" s="57">
        <v>45</v>
      </c>
      <c r="K73" s="514">
        <v>4050549.9</v>
      </c>
      <c r="L73" s="515">
        <v>0.59662312260796568</v>
      </c>
      <c r="M73" s="769">
        <v>0.63559322033898302</v>
      </c>
    </row>
    <row r="74" spans="1:13" x14ac:dyDescent="0.2">
      <c r="A74" s="761" t="s">
        <v>138</v>
      </c>
      <c r="B74" s="516" t="s">
        <v>139</v>
      </c>
      <c r="C74" s="52">
        <v>17</v>
      </c>
      <c r="D74" s="54">
        <v>401451.9</v>
      </c>
      <c r="E74" s="52"/>
      <c r="F74" s="54"/>
      <c r="G74" s="52"/>
      <c r="H74" s="52"/>
      <c r="I74" s="510">
        <v>0</v>
      </c>
      <c r="J74" s="52">
        <v>17</v>
      </c>
      <c r="K74" s="511">
        <v>401451.9</v>
      </c>
      <c r="L74" s="512">
        <v>5.9131597454187827E-2</v>
      </c>
      <c r="M74" s="768">
        <v>0.24011299435028249</v>
      </c>
    </row>
    <row r="75" spans="1:13" x14ac:dyDescent="0.2">
      <c r="A75" s="759" t="s">
        <v>140</v>
      </c>
      <c r="B75" s="517" t="s">
        <v>141</v>
      </c>
      <c r="C75" s="57">
        <v>2</v>
      </c>
      <c r="D75" s="59">
        <v>87884</v>
      </c>
      <c r="E75" s="57"/>
      <c r="F75" s="59"/>
      <c r="G75" s="57"/>
      <c r="H75" s="57"/>
      <c r="I75" s="513">
        <v>0</v>
      </c>
      <c r="J75" s="57">
        <v>2</v>
      </c>
      <c r="K75" s="514">
        <v>87884</v>
      </c>
      <c r="L75" s="515">
        <v>1.2944816827778977E-2</v>
      </c>
      <c r="M75" s="769">
        <v>2.8248587570621469E-2</v>
      </c>
    </row>
    <row r="76" spans="1:13" x14ac:dyDescent="0.2">
      <c r="A76" s="761" t="s">
        <v>142</v>
      </c>
      <c r="B76" s="516" t="s">
        <v>143</v>
      </c>
      <c r="C76" s="52">
        <v>9</v>
      </c>
      <c r="D76" s="54">
        <v>612971</v>
      </c>
      <c r="E76" s="52"/>
      <c r="F76" s="54"/>
      <c r="G76" s="52"/>
      <c r="H76" s="52"/>
      <c r="I76" s="510">
        <v>1</v>
      </c>
      <c r="J76" s="52">
        <v>10</v>
      </c>
      <c r="K76" s="511">
        <v>612971</v>
      </c>
      <c r="L76" s="512">
        <v>9.0287166216154333E-2</v>
      </c>
      <c r="M76" s="768">
        <v>0.14124293785310735</v>
      </c>
    </row>
    <row r="77" spans="1:13" x14ac:dyDescent="0.2">
      <c r="A77" s="759" t="s">
        <v>144</v>
      </c>
      <c r="B77" s="517" t="s">
        <v>145</v>
      </c>
      <c r="C77" s="57">
        <v>9</v>
      </c>
      <c r="D77" s="59">
        <v>982004.24</v>
      </c>
      <c r="E77" s="57">
        <v>1</v>
      </c>
      <c r="F77" s="59">
        <v>8570</v>
      </c>
      <c r="G77" s="57"/>
      <c r="H77" s="57"/>
      <c r="I77" s="513">
        <v>0</v>
      </c>
      <c r="J77" s="57">
        <v>10</v>
      </c>
      <c r="K77" s="514">
        <v>990574.24</v>
      </c>
      <c r="L77" s="515">
        <v>0.14590599075049351</v>
      </c>
      <c r="M77" s="769">
        <v>0.14124293785310735</v>
      </c>
    </row>
    <row r="78" spans="1:13" x14ac:dyDescent="0.2">
      <c r="A78" s="761" t="s">
        <v>146</v>
      </c>
      <c r="B78" s="516" t="s">
        <v>147</v>
      </c>
      <c r="C78" s="52">
        <v>62</v>
      </c>
      <c r="D78" s="54">
        <v>1928488.4200000002</v>
      </c>
      <c r="E78" s="52"/>
      <c r="F78" s="54"/>
      <c r="G78" s="52"/>
      <c r="H78" s="52"/>
      <c r="I78" s="510">
        <v>0</v>
      </c>
      <c r="J78" s="52">
        <v>62</v>
      </c>
      <c r="K78" s="511">
        <v>1928488.4200000002</v>
      </c>
      <c r="L78" s="512">
        <v>0.28405545208903665</v>
      </c>
      <c r="M78" s="768">
        <v>0.87570621468926557</v>
      </c>
    </row>
    <row r="79" spans="1:13" x14ac:dyDescent="0.2">
      <c r="A79" s="759" t="s">
        <v>696</v>
      </c>
      <c r="B79" s="517" t="s">
        <v>697</v>
      </c>
      <c r="C79" s="57">
        <v>6</v>
      </c>
      <c r="D79" s="59">
        <v>120370.04999999999</v>
      </c>
      <c r="E79" s="57"/>
      <c r="F79" s="59"/>
      <c r="G79" s="57"/>
      <c r="H79" s="57"/>
      <c r="I79" s="513">
        <v>0</v>
      </c>
      <c r="J79" s="57">
        <v>6</v>
      </c>
      <c r="K79" s="514">
        <v>120370.04999999999</v>
      </c>
      <c r="L79" s="515">
        <v>1.7729828510315831E-2</v>
      </c>
      <c r="M79" s="769">
        <v>8.4745762711864403E-2</v>
      </c>
    </row>
    <row r="80" spans="1:13" x14ac:dyDescent="0.2">
      <c r="A80" s="761" t="s">
        <v>403</v>
      </c>
      <c r="B80" s="516" t="s">
        <v>404</v>
      </c>
      <c r="C80" s="52">
        <v>3</v>
      </c>
      <c r="D80" s="54">
        <v>172640</v>
      </c>
      <c r="E80" s="52"/>
      <c r="F80" s="54"/>
      <c r="G80" s="52"/>
      <c r="H80" s="52"/>
      <c r="I80" s="510">
        <v>0</v>
      </c>
      <c r="J80" s="52">
        <v>3</v>
      </c>
      <c r="K80" s="511">
        <v>172640</v>
      </c>
      <c r="L80" s="512">
        <v>2.5428896922622578E-2</v>
      </c>
      <c r="M80" s="768">
        <v>4.2372881355932202E-2</v>
      </c>
    </row>
    <row r="81" spans="1:13" x14ac:dyDescent="0.2">
      <c r="A81" s="759" t="s">
        <v>669</v>
      </c>
      <c r="B81" s="517" t="s">
        <v>670</v>
      </c>
      <c r="C81" s="57">
        <v>2</v>
      </c>
      <c r="D81" s="59">
        <v>176869</v>
      </c>
      <c r="E81" s="57"/>
      <c r="F81" s="59"/>
      <c r="G81" s="57"/>
      <c r="H81" s="57"/>
      <c r="I81" s="513">
        <v>0</v>
      </c>
      <c r="J81" s="57">
        <v>2</v>
      </c>
      <c r="K81" s="514">
        <v>176869</v>
      </c>
      <c r="L81" s="515">
        <v>2.6051804737067495E-2</v>
      </c>
      <c r="M81" s="769">
        <v>2.8248587570621469E-2</v>
      </c>
    </row>
    <row r="82" spans="1:13" x14ac:dyDescent="0.2">
      <c r="A82" s="761" t="s">
        <v>629</v>
      </c>
      <c r="B82" s="516" t="s">
        <v>630</v>
      </c>
      <c r="C82" s="52">
        <v>1</v>
      </c>
      <c r="D82" s="54">
        <v>159510</v>
      </c>
      <c r="E82" s="52"/>
      <c r="F82" s="54"/>
      <c r="G82" s="52"/>
      <c r="H82" s="52"/>
      <c r="I82" s="510">
        <v>0</v>
      </c>
      <c r="J82" s="52">
        <v>1</v>
      </c>
      <c r="K82" s="511">
        <v>159510</v>
      </c>
      <c r="L82" s="512">
        <v>2.3494922081368903E-2</v>
      </c>
      <c r="M82" s="768">
        <v>1.4124293785310734E-2</v>
      </c>
    </row>
    <row r="83" spans="1:13" x14ac:dyDescent="0.2">
      <c r="A83" s="759" t="s">
        <v>150</v>
      </c>
      <c r="B83" s="517" t="s">
        <v>151</v>
      </c>
      <c r="C83" s="57">
        <v>1</v>
      </c>
      <c r="D83" s="59">
        <v>76712</v>
      </c>
      <c r="E83" s="57"/>
      <c r="F83" s="59"/>
      <c r="G83" s="57"/>
      <c r="H83" s="59"/>
      <c r="I83" s="513">
        <v>0</v>
      </c>
      <c r="J83" s="57">
        <v>1</v>
      </c>
      <c r="K83" s="514">
        <v>76712</v>
      </c>
      <c r="L83" s="515">
        <v>1.1299244327665797E-2</v>
      </c>
      <c r="M83" s="769">
        <v>1.4124293785310734E-2</v>
      </c>
    </row>
    <row r="84" spans="1:13" x14ac:dyDescent="0.2">
      <c r="A84" s="761" t="s">
        <v>671</v>
      </c>
      <c r="B84" s="516" t="s">
        <v>672</v>
      </c>
      <c r="C84" s="52">
        <v>1</v>
      </c>
      <c r="D84" s="54">
        <v>146949</v>
      </c>
      <c r="E84" s="52"/>
      <c r="F84" s="54"/>
      <c r="G84" s="52"/>
      <c r="H84" s="54"/>
      <c r="I84" s="510">
        <v>0</v>
      </c>
      <c r="J84" s="52">
        <v>1</v>
      </c>
      <c r="K84" s="511">
        <v>146949</v>
      </c>
      <c r="L84" s="512">
        <v>2.1644757726381286E-2</v>
      </c>
      <c r="M84" s="768">
        <v>1.4124293785310734E-2</v>
      </c>
    </row>
    <row r="85" spans="1:13" x14ac:dyDescent="0.2">
      <c r="A85" s="759" t="s">
        <v>152</v>
      </c>
      <c r="B85" s="517" t="s">
        <v>153</v>
      </c>
      <c r="C85" s="57">
        <v>10</v>
      </c>
      <c r="D85" s="59">
        <v>540146.69999999995</v>
      </c>
      <c r="E85" s="57"/>
      <c r="F85" s="59"/>
      <c r="G85" s="57"/>
      <c r="H85" s="57"/>
      <c r="I85" s="513">
        <v>0</v>
      </c>
      <c r="J85" s="57">
        <v>10</v>
      </c>
      <c r="K85" s="514">
        <v>540146.69999999995</v>
      </c>
      <c r="L85" s="515">
        <v>7.9560558140609E-2</v>
      </c>
      <c r="M85" s="769">
        <v>0.14124293785310735</v>
      </c>
    </row>
    <row r="86" spans="1:13" ht="22.5" x14ac:dyDescent="0.2">
      <c r="A86" s="761" t="s">
        <v>677</v>
      </c>
      <c r="B86" s="516" t="s">
        <v>678</v>
      </c>
      <c r="C86" s="52">
        <v>29</v>
      </c>
      <c r="D86" s="54">
        <v>1200553.5400000003</v>
      </c>
      <c r="E86" s="52"/>
      <c r="F86" s="54"/>
      <c r="G86" s="52"/>
      <c r="H86" s="52"/>
      <c r="I86" s="510">
        <v>0</v>
      </c>
      <c r="J86" s="52">
        <v>29</v>
      </c>
      <c r="K86" s="511">
        <v>1200553.5400000003</v>
      </c>
      <c r="L86" s="512">
        <v>0.17683475566930984</v>
      </c>
      <c r="M86" s="768">
        <v>0.4096045197740113</v>
      </c>
    </row>
    <row r="87" spans="1:13" x14ac:dyDescent="0.2">
      <c r="A87" s="759" t="s">
        <v>158</v>
      </c>
      <c r="B87" s="517" t="s">
        <v>159</v>
      </c>
      <c r="C87" s="57">
        <v>138</v>
      </c>
      <c r="D87" s="59">
        <v>6447196.3899999987</v>
      </c>
      <c r="E87" s="57">
        <v>1</v>
      </c>
      <c r="F87" s="59">
        <v>4488</v>
      </c>
      <c r="G87" s="57"/>
      <c r="H87" s="57"/>
      <c r="I87" s="513">
        <v>0</v>
      </c>
      <c r="J87" s="57">
        <v>139</v>
      </c>
      <c r="K87" s="514">
        <v>6451684.3899999987</v>
      </c>
      <c r="L87" s="515">
        <v>0.95029667128477235</v>
      </c>
      <c r="M87" s="769">
        <v>1.963276836158192</v>
      </c>
    </row>
    <row r="88" spans="1:13" x14ac:dyDescent="0.2">
      <c r="A88" s="761" t="s">
        <v>160</v>
      </c>
      <c r="B88" s="516" t="s">
        <v>161</v>
      </c>
      <c r="C88" s="52">
        <v>11</v>
      </c>
      <c r="D88" s="54">
        <v>1133397.3000000003</v>
      </c>
      <c r="E88" s="52"/>
      <c r="F88" s="54"/>
      <c r="G88" s="52">
        <v>1</v>
      </c>
      <c r="H88" s="52">
        <v>-162272</v>
      </c>
      <c r="I88" s="510">
        <v>0</v>
      </c>
      <c r="J88" s="52">
        <v>12</v>
      </c>
      <c r="K88" s="511">
        <v>971125.30000000028</v>
      </c>
      <c r="L88" s="512">
        <v>0.14304127173685666</v>
      </c>
      <c r="M88" s="768">
        <v>0.16949152542372881</v>
      </c>
    </row>
    <row r="89" spans="1:13" x14ac:dyDescent="0.2">
      <c r="A89" s="759" t="s">
        <v>592</v>
      </c>
      <c r="B89" s="517" t="s">
        <v>593</v>
      </c>
      <c r="C89" s="57">
        <v>2</v>
      </c>
      <c r="D89" s="59">
        <v>55036</v>
      </c>
      <c r="E89" s="57"/>
      <c r="F89" s="59"/>
      <c r="G89" s="57"/>
      <c r="H89" s="57"/>
      <c r="I89" s="513">
        <v>0</v>
      </c>
      <c r="J89" s="57">
        <v>2</v>
      </c>
      <c r="K89" s="514">
        <v>55036</v>
      </c>
      <c r="L89" s="515">
        <v>8.1064919545496758E-3</v>
      </c>
      <c r="M89" s="769">
        <v>2.8248587570621469E-2</v>
      </c>
    </row>
    <row r="90" spans="1:13" x14ac:dyDescent="0.2">
      <c r="A90" s="761" t="s">
        <v>405</v>
      </c>
      <c r="B90" s="516" t="s">
        <v>406</v>
      </c>
      <c r="C90" s="52">
        <v>3</v>
      </c>
      <c r="D90" s="54">
        <v>325981.09999999998</v>
      </c>
      <c r="E90" s="52"/>
      <c r="F90" s="54"/>
      <c r="G90" s="52"/>
      <c r="H90" s="54"/>
      <c r="I90" s="510">
        <v>0</v>
      </c>
      <c r="J90" s="52">
        <v>3</v>
      </c>
      <c r="K90" s="511">
        <v>325981.09999999998</v>
      </c>
      <c r="L90" s="512">
        <v>4.8015174876176563E-2</v>
      </c>
      <c r="M90" s="768">
        <v>4.2372881355932202E-2</v>
      </c>
    </row>
    <row r="91" spans="1:13" x14ac:dyDescent="0.2">
      <c r="A91" s="759" t="s">
        <v>162</v>
      </c>
      <c r="B91" s="517" t="s">
        <v>163</v>
      </c>
      <c r="C91" s="57">
        <v>4</v>
      </c>
      <c r="D91" s="59">
        <v>469196.25</v>
      </c>
      <c r="E91" s="57"/>
      <c r="F91" s="59"/>
      <c r="G91" s="57"/>
      <c r="H91" s="57"/>
      <c r="I91" s="513">
        <v>0</v>
      </c>
      <c r="J91" s="57">
        <v>4</v>
      </c>
      <c r="K91" s="514">
        <v>469196.25</v>
      </c>
      <c r="L91" s="515">
        <v>6.9109957586486637E-2</v>
      </c>
      <c r="M91" s="769">
        <v>5.6497175141242938E-2</v>
      </c>
    </row>
    <row r="92" spans="1:13" ht="22.5" x14ac:dyDescent="0.2">
      <c r="A92" s="761" t="s">
        <v>164</v>
      </c>
      <c r="B92" s="516" t="s">
        <v>165</v>
      </c>
      <c r="C92" s="52">
        <v>1</v>
      </c>
      <c r="D92" s="54">
        <v>196350</v>
      </c>
      <c r="E92" s="52"/>
      <c r="F92" s="54"/>
      <c r="G92" s="52"/>
      <c r="H92" s="52"/>
      <c r="I92" s="510">
        <v>0</v>
      </c>
      <c r="J92" s="52">
        <v>1</v>
      </c>
      <c r="K92" s="511">
        <v>196350</v>
      </c>
      <c r="L92" s="512">
        <v>2.892124600762826E-2</v>
      </c>
      <c r="M92" s="768">
        <v>1.4124293785310734E-2</v>
      </c>
    </row>
    <row r="93" spans="1:13" x14ac:dyDescent="0.2">
      <c r="A93" s="759" t="s">
        <v>166</v>
      </c>
      <c r="B93" s="517" t="s">
        <v>167</v>
      </c>
      <c r="C93" s="57">
        <v>2</v>
      </c>
      <c r="D93" s="59">
        <v>299357.59999999998</v>
      </c>
      <c r="E93" s="57"/>
      <c r="F93" s="59"/>
      <c r="G93" s="57">
        <v>1</v>
      </c>
      <c r="H93" s="57">
        <v>-66495.600000000006</v>
      </c>
      <c r="I93" s="513">
        <v>0</v>
      </c>
      <c r="J93" s="57">
        <v>3</v>
      </c>
      <c r="K93" s="514">
        <v>232861.99999999997</v>
      </c>
      <c r="L93" s="515">
        <v>3.4299257386444265E-2</v>
      </c>
      <c r="M93" s="769">
        <v>4.2372881355932202E-2</v>
      </c>
    </row>
    <row r="94" spans="1:13" x14ac:dyDescent="0.2">
      <c r="A94" s="761" t="s">
        <v>168</v>
      </c>
      <c r="B94" s="516" t="s">
        <v>169</v>
      </c>
      <c r="C94" s="52">
        <v>88</v>
      </c>
      <c r="D94" s="54">
        <v>35232051.190000005</v>
      </c>
      <c r="E94" s="52">
        <v>6</v>
      </c>
      <c r="F94" s="54">
        <v>768147.77</v>
      </c>
      <c r="G94" s="52"/>
      <c r="H94" s="52"/>
      <c r="I94" s="510">
        <v>10</v>
      </c>
      <c r="J94" s="52">
        <v>104</v>
      </c>
      <c r="K94" s="511">
        <v>36000198.960000008</v>
      </c>
      <c r="L94" s="512">
        <v>5.3026259762960191</v>
      </c>
      <c r="M94" s="768">
        <v>1.4689265536723164</v>
      </c>
    </row>
    <row r="95" spans="1:13" x14ac:dyDescent="0.2">
      <c r="A95" s="759" t="s">
        <v>170</v>
      </c>
      <c r="B95" s="517" t="s">
        <v>171</v>
      </c>
      <c r="C95" s="57">
        <v>18</v>
      </c>
      <c r="D95" s="59">
        <v>6297446.7400000012</v>
      </c>
      <c r="E95" s="57">
        <v>1</v>
      </c>
      <c r="F95" s="59">
        <v>39288.47</v>
      </c>
      <c r="G95" s="57"/>
      <c r="H95" s="57"/>
      <c r="I95" s="513">
        <v>2</v>
      </c>
      <c r="J95" s="57">
        <v>21</v>
      </c>
      <c r="K95" s="514">
        <v>6336735.2100000009</v>
      </c>
      <c r="L95" s="515">
        <v>0.93336530630817405</v>
      </c>
      <c r="M95" s="769">
        <v>0.29661016949152541</v>
      </c>
    </row>
    <row r="96" spans="1:13" x14ac:dyDescent="0.2">
      <c r="A96" s="761" t="s">
        <v>172</v>
      </c>
      <c r="B96" s="516" t="s">
        <v>173</v>
      </c>
      <c r="C96" s="52">
        <v>573</v>
      </c>
      <c r="D96" s="54">
        <v>241638697.67999986</v>
      </c>
      <c r="E96" s="52">
        <v>22</v>
      </c>
      <c r="F96" s="54">
        <v>1514118.93</v>
      </c>
      <c r="G96" s="52">
        <v>13</v>
      </c>
      <c r="H96" s="52">
        <v>-3434317.5400000005</v>
      </c>
      <c r="I96" s="510">
        <v>21</v>
      </c>
      <c r="J96" s="52">
        <v>629</v>
      </c>
      <c r="K96" s="511">
        <v>239718499.06999987</v>
      </c>
      <c r="L96" s="512">
        <v>35.3091809736841</v>
      </c>
      <c r="M96" s="768">
        <v>8.8841807909604515</v>
      </c>
    </row>
    <row r="97" spans="1:13" x14ac:dyDescent="0.2">
      <c r="A97" s="759" t="s">
        <v>174</v>
      </c>
      <c r="B97" s="517" t="s">
        <v>175</v>
      </c>
      <c r="C97" s="57">
        <v>114</v>
      </c>
      <c r="D97" s="59">
        <v>31398462.830000009</v>
      </c>
      <c r="E97" s="57">
        <v>4</v>
      </c>
      <c r="F97" s="59">
        <v>284390.15000000002</v>
      </c>
      <c r="G97" s="57"/>
      <c r="H97" s="57"/>
      <c r="I97" s="513">
        <v>5</v>
      </c>
      <c r="J97" s="57">
        <v>123</v>
      </c>
      <c r="K97" s="514">
        <v>31682852.980000008</v>
      </c>
      <c r="L97" s="515">
        <v>4.6667052979786021</v>
      </c>
      <c r="M97" s="769">
        <v>1.7372881355932204</v>
      </c>
    </row>
    <row r="98" spans="1:13" x14ac:dyDescent="0.2">
      <c r="A98" s="761" t="s">
        <v>176</v>
      </c>
      <c r="B98" s="516" t="s">
        <v>177</v>
      </c>
      <c r="C98" s="52">
        <v>384</v>
      </c>
      <c r="D98" s="54">
        <v>130012786.44999999</v>
      </c>
      <c r="E98" s="52">
        <v>39</v>
      </c>
      <c r="F98" s="54">
        <v>2631875.7700000005</v>
      </c>
      <c r="G98" s="52">
        <v>8</v>
      </c>
      <c r="H98" s="52">
        <v>-946722.40999999992</v>
      </c>
      <c r="I98" s="510">
        <v>16</v>
      </c>
      <c r="J98" s="52">
        <v>447</v>
      </c>
      <c r="K98" s="511">
        <v>131697939.80999999</v>
      </c>
      <c r="L98" s="512">
        <v>19.398362698970352</v>
      </c>
      <c r="M98" s="768">
        <v>6.3135593220338979</v>
      </c>
    </row>
    <row r="99" spans="1:13" x14ac:dyDescent="0.2">
      <c r="A99" s="759" t="s">
        <v>698</v>
      </c>
      <c r="B99" s="517" t="s">
        <v>699</v>
      </c>
      <c r="C99" s="57">
        <v>1</v>
      </c>
      <c r="D99" s="59">
        <v>99352.8</v>
      </c>
      <c r="E99" s="57"/>
      <c r="F99" s="59"/>
      <c r="G99" s="57"/>
      <c r="H99" s="57"/>
      <c r="I99" s="513">
        <v>0</v>
      </c>
      <c r="J99" s="57">
        <v>1</v>
      </c>
      <c r="K99" s="514">
        <v>99352.8</v>
      </c>
      <c r="L99" s="515">
        <v>1.4634106291554311E-2</v>
      </c>
      <c r="M99" s="769">
        <v>1.4124293785310734E-2</v>
      </c>
    </row>
    <row r="100" spans="1:13" x14ac:dyDescent="0.2">
      <c r="A100" s="761" t="s">
        <v>679</v>
      </c>
      <c r="B100" s="516" t="s">
        <v>680</v>
      </c>
      <c r="C100" s="52">
        <v>2</v>
      </c>
      <c r="D100" s="54">
        <v>322761</v>
      </c>
      <c r="E100" s="52"/>
      <c r="F100" s="54"/>
      <c r="G100" s="52"/>
      <c r="H100" s="52"/>
      <c r="I100" s="510">
        <v>0</v>
      </c>
      <c r="J100" s="52">
        <v>2</v>
      </c>
      <c r="K100" s="511">
        <v>322761</v>
      </c>
      <c r="L100" s="512">
        <v>4.7540872333425542E-2</v>
      </c>
      <c r="M100" s="768">
        <v>2.8248587570621469E-2</v>
      </c>
    </row>
    <row r="101" spans="1:13" x14ac:dyDescent="0.2">
      <c r="A101" s="759" t="s">
        <v>182</v>
      </c>
      <c r="B101" s="517" t="s">
        <v>183</v>
      </c>
      <c r="C101" s="57">
        <v>1</v>
      </c>
      <c r="D101" s="59">
        <v>238940</v>
      </c>
      <c r="E101" s="57">
        <v>1</v>
      </c>
      <c r="F101" s="59">
        <v>71137</v>
      </c>
      <c r="G101" s="57"/>
      <c r="H101" s="57"/>
      <c r="I101" s="513">
        <v>0</v>
      </c>
      <c r="J101" s="57">
        <v>2</v>
      </c>
      <c r="K101" s="514">
        <v>310077</v>
      </c>
      <c r="L101" s="515">
        <v>4.5672590773146671E-2</v>
      </c>
      <c r="M101" s="769">
        <v>2.8248587570621469E-2</v>
      </c>
    </row>
    <row r="102" spans="1:13" x14ac:dyDescent="0.2">
      <c r="A102" s="761" t="s">
        <v>184</v>
      </c>
      <c r="B102" s="516" t="s">
        <v>185</v>
      </c>
      <c r="C102" s="52">
        <v>12</v>
      </c>
      <c r="D102" s="54">
        <v>1017237.41</v>
      </c>
      <c r="E102" s="52">
        <v>1</v>
      </c>
      <c r="F102" s="54">
        <v>28498</v>
      </c>
      <c r="G102" s="52">
        <v>1</v>
      </c>
      <c r="H102" s="52">
        <v>-49249</v>
      </c>
      <c r="I102" s="510">
        <v>0</v>
      </c>
      <c r="J102" s="52">
        <v>14</v>
      </c>
      <c r="K102" s="511">
        <v>996486.41</v>
      </c>
      <c r="L102" s="512">
        <v>0.14677681999932934</v>
      </c>
      <c r="M102" s="768">
        <v>0.19774011299435029</v>
      </c>
    </row>
    <row r="103" spans="1:13" ht="22.5" x14ac:dyDescent="0.2">
      <c r="A103" s="759" t="s">
        <v>186</v>
      </c>
      <c r="B103" s="517" t="s">
        <v>187</v>
      </c>
      <c r="C103" s="57">
        <v>33</v>
      </c>
      <c r="D103" s="59">
        <v>1639959.5499999998</v>
      </c>
      <c r="E103" s="57">
        <v>2</v>
      </c>
      <c r="F103" s="59">
        <v>49227</v>
      </c>
      <c r="G103" s="57"/>
      <c r="H103" s="57"/>
      <c r="I103" s="513">
        <v>0</v>
      </c>
      <c r="J103" s="57">
        <v>35</v>
      </c>
      <c r="K103" s="514">
        <v>1689186.5499999998</v>
      </c>
      <c r="L103" s="515">
        <v>0.24880763822422639</v>
      </c>
      <c r="M103" s="769">
        <v>0.4943502824858757</v>
      </c>
    </row>
    <row r="104" spans="1:13" ht="22.5" x14ac:dyDescent="0.2">
      <c r="A104" s="761" t="s">
        <v>188</v>
      </c>
      <c r="B104" s="516" t="s">
        <v>189</v>
      </c>
      <c r="C104" s="52">
        <v>4</v>
      </c>
      <c r="D104" s="54">
        <v>352937.53</v>
      </c>
      <c r="E104" s="52"/>
      <c r="F104" s="54"/>
      <c r="G104" s="52"/>
      <c r="H104" s="52"/>
      <c r="I104" s="510">
        <v>0</v>
      </c>
      <c r="J104" s="52">
        <v>4</v>
      </c>
      <c r="K104" s="511">
        <v>352937.53</v>
      </c>
      <c r="L104" s="512">
        <v>5.1985704764220424E-2</v>
      </c>
      <c r="M104" s="768">
        <v>5.6497175141242938E-2</v>
      </c>
    </row>
    <row r="105" spans="1:13" ht="33.75" x14ac:dyDescent="0.2">
      <c r="A105" s="759" t="s">
        <v>190</v>
      </c>
      <c r="B105" s="517" t="s">
        <v>191</v>
      </c>
      <c r="C105" s="57">
        <v>10</v>
      </c>
      <c r="D105" s="59">
        <v>812749</v>
      </c>
      <c r="E105" s="57"/>
      <c r="F105" s="59"/>
      <c r="G105" s="57"/>
      <c r="H105" s="57"/>
      <c r="I105" s="513">
        <v>0</v>
      </c>
      <c r="J105" s="57">
        <v>10</v>
      </c>
      <c r="K105" s="514">
        <v>812749</v>
      </c>
      <c r="L105" s="515">
        <v>0.1197133372623064</v>
      </c>
      <c r="M105" s="769">
        <v>0.14124293785310735</v>
      </c>
    </row>
    <row r="106" spans="1:13" x14ac:dyDescent="0.2">
      <c r="A106" s="761" t="s">
        <v>192</v>
      </c>
      <c r="B106" s="516" t="s">
        <v>193</v>
      </c>
      <c r="C106" s="52">
        <v>10</v>
      </c>
      <c r="D106" s="54">
        <v>972487</v>
      </c>
      <c r="E106" s="52"/>
      <c r="F106" s="54"/>
      <c r="G106" s="52"/>
      <c r="H106" s="52"/>
      <c r="I106" s="510">
        <v>0</v>
      </c>
      <c r="J106" s="52">
        <v>10</v>
      </c>
      <c r="K106" s="511">
        <v>972487</v>
      </c>
      <c r="L106" s="512">
        <v>0.1432418424559225</v>
      </c>
      <c r="M106" s="768">
        <v>0.14124293785310735</v>
      </c>
    </row>
    <row r="107" spans="1:13" ht="22.5" x14ac:dyDescent="0.2">
      <c r="A107" s="759" t="s">
        <v>194</v>
      </c>
      <c r="B107" s="517" t="s">
        <v>195</v>
      </c>
      <c r="C107" s="57">
        <v>4</v>
      </c>
      <c r="D107" s="59">
        <v>441063.52</v>
      </c>
      <c r="E107" s="57"/>
      <c r="F107" s="59"/>
      <c r="G107" s="57"/>
      <c r="H107" s="57"/>
      <c r="I107" s="513">
        <v>0</v>
      </c>
      <c r="J107" s="57">
        <v>4</v>
      </c>
      <c r="K107" s="514">
        <v>441063.52</v>
      </c>
      <c r="L107" s="515">
        <v>6.4966165352230543E-2</v>
      </c>
      <c r="M107" s="769">
        <v>5.6497175141242938E-2</v>
      </c>
    </row>
    <row r="108" spans="1:13" x14ac:dyDescent="0.2">
      <c r="A108" s="761" t="s">
        <v>681</v>
      </c>
      <c r="B108" s="516" t="s">
        <v>682</v>
      </c>
      <c r="C108" s="52">
        <v>4</v>
      </c>
      <c r="D108" s="54">
        <v>280352</v>
      </c>
      <c r="E108" s="52"/>
      <c r="F108" s="54"/>
      <c r="G108" s="52"/>
      <c r="H108" s="52"/>
      <c r="I108" s="510">
        <v>0</v>
      </c>
      <c r="J108" s="52">
        <v>4</v>
      </c>
      <c r="K108" s="511">
        <v>280352</v>
      </c>
      <c r="L108" s="512">
        <v>4.1294266161092941E-2</v>
      </c>
      <c r="M108" s="768">
        <v>5.6497175141242938E-2</v>
      </c>
    </row>
    <row r="109" spans="1:13" x14ac:dyDescent="0.2">
      <c r="A109" s="759" t="s">
        <v>196</v>
      </c>
      <c r="B109" s="517" t="s">
        <v>197</v>
      </c>
      <c r="C109" s="57">
        <v>11</v>
      </c>
      <c r="D109" s="59">
        <v>812386.71</v>
      </c>
      <c r="E109" s="57"/>
      <c r="F109" s="59"/>
      <c r="G109" s="57"/>
      <c r="H109" s="57"/>
      <c r="I109" s="513">
        <v>0</v>
      </c>
      <c r="J109" s="57">
        <v>11</v>
      </c>
      <c r="K109" s="514">
        <v>812386.71</v>
      </c>
      <c r="L109" s="515">
        <v>0.11965997399153429</v>
      </c>
      <c r="M109" s="769">
        <v>0.15536723163841809</v>
      </c>
    </row>
    <row r="110" spans="1:13" x14ac:dyDescent="0.2">
      <c r="A110" s="761" t="s">
        <v>202</v>
      </c>
      <c r="B110" s="516" t="s">
        <v>203</v>
      </c>
      <c r="C110" s="52">
        <v>3</v>
      </c>
      <c r="D110" s="54">
        <v>193020</v>
      </c>
      <c r="E110" s="52"/>
      <c r="F110" s="54"/>
      <c r="G110" s="52"/>
      <c r="H110" s="52"/>
      <c r="I110" s="510">
        <v>0</v>
      </c>
      <c r="J110" s="52">
        <v>3</v>
      </c>
      <c r="K110" s="511">
        <v>193020</v>
      </c>
      <c r="L110" s="512">
        <v>2.8430755815596676E-2</v>
      </c>
      <c r="M110" s="768">
        <v>4.2372881355932202E-2</v>
      </c>
    </row>
    <row r="111" spans="1:13" x14ac:dyDescent="0.2">
      <c r="A111" s="759" t="s">
        <v>204</v>
      </c>
      <c r="B111" s="517" t="s">
        <v>205</v>
      </c>
      <c r="C111" s="57">
        <v>4</v>
      </c>
      <c r="D111" s="59">
        <v>633710</v>
      </c>
      <c r="E111" s="57"/>
      <c r="F111" s="59"/>
      <c r="G111" s="57"/>
      <c r="H111" s="57"/>
      <c r="I111" s="513">
        <v>0</v>
      </c>
      <c r="J111" s="57">
        <v>4</v>
      </c>
      <c r="K111" s="514">
        <v>633710</v>
      </c>
      <c r="L111" s="515">
        <v>9.3341903781482591E-2</v>
      </c>
      <c r="M111" s="769">
        <v>5.6497175141242938E-2</v>
      </c>
    </row>
    <row r="112" spans="1:13" x14ac:dyDescent="0.2">
      <c r="A112" s="761" t="s">
        <v>206</v>
      </c>
      <c r="B112" s="516" t="s">
        <v>207</v>
      </c>
      <c r="C112" s="52">
        <v>2</v>
      </c>
      <c r="D112" s="54">
        <v>95363.4</v>
      </c>
      <c r="E112" s="52"/>
      <c r="F112" s="54"/>
      <c r="G112" s="52"/>
      <c r="H112" s="52"/>
      <c r="I112" s="510">
        <v>0</v>
      </c>
      <c r="J112" s="52">
        <v>2</v>
      </c>
      <c r="K112" s="511">
        <v>95363.4</v>
      </c>
      <c r="L112" s="512">
        <v>1.4046490203839353E-2</v>
      </c>
      <c r="M112" s="768">
        <v>2.8248587570621469E-2</v>
      </c>
    </row>
    <row r="113" spans="1:13" x14ac:dyDescent="0.2">
      <c r="A113" s="759" t="s">
        <v>208</v>
      </c>
      <c r="B113" s="517" t="s">
        <v>209</v>
      </c>
      <c r="C113" s="57">
        <v>45</v>
      </c>
      <c r="D113" s="59">
        <v>4325038</v>
      </c>
      <c r="E113" s="57">
        <v>3</v>
      </c>
      <c r="F113" s="59">
        <v>35449</v>
      </c>
      <c r="G113" s="57">
        <v>1</v>
      </c>
      <c r="H113" s="57">
        <v>-4942</v>
      </c>
      <c r="I113" s="513">
        <v>1</v>
      </c>
      <c r="J113" s="57">
        <v>50</v>
      </c>
      <c r="K113" s="514">
        <v>4355545</v>
      </c>
      <c r="L113" s="515">
        <v>0.64154717821387952</v>
      </c>
      <c r="M113" s="769">
        <v>0.70621468926553677</v>
      </c>
    </row>
    <row r="114" spans="1:13" x14ac:dyDescent="0.2">
      <c r="A114" s="761" t="s">
        <v>210</v>
      </c>
      <c r="B114" s="516" t="s">
        <v>211</v>
      </c>
      <c r="C114" s="52">
        <v>1</v>
      </c>
      <c r="D114" s="54">
        <v>144428.4</v>
      </c>
      <c r="E114" s="52"/>
      <c r="F114" s="54"/>
      <c r="G114" s="52"/>
      <c r="H114" s="52"/>
      <c r="I114" s="510">
        <v>0</v>
      </c>
      <c r="J114" s="52">
        <v>1</v>
      </c>
      <c r="K114" s="511">
        <v>144428.4</v>
      </c>
      <c r="L114" s="512">
        <v>2.1273487582827287E-2</v>
      </c>
      <c r="M114" s="768">
        <v>1.4124293785310734E-2</v>
      </c>
    </row>
    <row r="115" spans="1:13" x14ac:dyDescent="0.2">
      <c r="A115" s="759" t="s">
        <v>212</v>
      </c>
      <c r="B115" s="517" t="s">
        <v>213</v>
      </c>
      <c r="C115" s="57">
        <v>3</v>
      </c>
      <c r="D115" s="59">
        <v>408232</v>
      </c>
      <c r="E115" s="57"/>
      <c r="F115" s="59"/>
      <c r="G115" s="57"/>
      <c r="H115" s="59"/>
      <c r="I115" s="513">
        <v>0</v>
      </c>
      <c r="J115" s="57">
        <v>3</v>
      </c>
      <c r="K115" s="514">
        <v>408232</v>
      </c>
      <c r="L115" s="515">
        <v>6.0130267889921568E-2</v>
      </c>
      <c r="M115" s="769">
        <v>4.2372881355932202E-2</v>
      </c>
    </row>
    <row r="116" spans="1:13" x14ac:dyDescent="0.2">
      <c r="A116" s="761" t="s">
        <v>214</v>
      </c>
      <c r="B116" s="516" t="s">
        <v>215</v>
      </c>
      <c r="C116" s="52">
        <v>37</v>
      </c>
      <c r="D116" s="54">
        <v>2948265.8799999994</v>
      </c>
      <c r="E116" s="52">
        <v>4</v>
      </c>
      <c r="F116" s="54">
        <v>38301.040000000001</v>
      </c>
      <c r="G116" s="52">
        <v>2</v>
      </c>
      <c r="H116" s="52">
        <v>-89143.6</v>
      </c>
      <c r="I116" s="510">
        <v>3</v>
      </c>
      <c r="J116" s="52">
        <v>46</v>
      </c>
      <c r="K116" s="511">
        <v>2897423.3199999994</v>
      </c>
      <c r="L116" s="512">
        <v>0.4267740902773568</v>
      </c>
      <c r="M116" s="768">
        <v>0.64971751412429379</v>
      </c>
    </row>
    <row r="117" spans="1:13" x14ac:dyDescent="0.2">
      <c r="A117" s="759" t="s">
        <v>216</v>
      </c>
      <c r="B117" s="517" t="s">
        <v>217</v>
      </c>
      <c r="C117" s="57">
        <v>2</v>
      </c>
      <c r="D117" s="59">
        <v>262069</v>
      </c>
      <c r="E117" s="57"/>
      <c r="F117" s="59"/>
      <c r="G117" s="57">
        <v>2</v>
      </c>
      <c r="H117" s="57">
        <v>-13766</v>
      </c>
      <c r="I117" s="513">
        <v>0</v>
      </c>
      <c r="J117" s="57">
        <v>4</v>
      </c>
      <c r="K117" s="514">
        <v>248303</v>
      </c>
      <c r="L117" s="515">
        <v>3.6573629475080825E-2</v>
      </c>
      <c r="M117" s="769">
        <v>5.6497175141242938E-2</v>
      </c>
    </row>
    <row r="118" spans="1:13" x14ac:dyDescent="0.2">
      <c r="A118" s="761" t="s">
        <v>218</v>
      </c>
      <c r="B118" s="516" t="s">
        <v>219</v>
      </c>
      <c r="C118" s="52">
        <v>1</v>
      </c>
      <c r="D118" s="54">
        <v>86400</v>
      </c>
      <c r="E118" s="52"/>
      <c r="F118" s="54"/>
      <c r="G118" s="52"/>
      <c r="H118" s="52"/>
      <c r="I118" s="510">
        <v>0</v>
      </c>
      <c r="J118" s="52">
        <v>1</v>
      </c>
      <c r="K118" s="511">
        <v>86400</v>
      </c>
      <c r="L118" s="512">
        <v>1.2726232009468205E-2</v>
      </c>
      <c r="M118" s="768">
        <v>1.4124293785310734E-2</v>
      </c>
    </row>
    <row r="119" spans="1:13" x14ac:dyDescent="0.2">
      <c r="A119" s="759" t="s">
        <v>407</v>
      </c>
      <c r="B119" s="517" t="s">
        <v>408</v>
      </c>
      <c r="C119" s="57">
        <v>2</v>
      </c>
      <c r="D119" s="59">
        <v>237000</v>
      </c>
      <c r="E119" s="57"/>
      <c r="F119" s="59"/>
      <c r="G119" s="57"/>
      <c r="H119" s="57"/>
      <c r="I119" s="513">
        <v>0</v>
      </c>
      <c r="J119" s="57">
        <v>2</v>
      </c>
      <c r="K119" s="514">
        <v>237000</v>
      </c>
      <c r="L119" s="515">
        <v>3.4908761414860698E-2</v>
      </c>
      <c r="M119" s="769">
        <v>2.8248587570621469E-2</v>
      </c>
    </row>
    <row r="120" spans="1:13" x14ac:dyDescent="0.2">
      <c r="A120" s="761" t="s">
        <v>683</v>
      </c>
      <c r="B120" s="516" t="s">
        <v>684</v>
      </c>
      <c r="C120" s="52">
        <v>1</v>
      </c>
      <c r="D120" s="54">
        <v>123510</v>
      </c>
      <c r="E120" s="52"/>
      <c r="F120" s="54"/>
      <c r="G120" s="52"/>
      <c r="H120" s="52"/>
      <c r="I120" s="510">
        <v>0</v>
      </c>
      <c r="J120" s="52">
        <v>1</v>
      </c>
      <c r="K120" s="511">
        <v>123510</v>
      </c>
      <c r="L120" s="512">
        <v>1.8192325410757149E-2</v>
      </c>
      <c r="M120" s="768">
        <v>1.4124293785310734E-2</v>
      </c>
    </row>
    <row r="121" spans="1:13" x14ac:dyDescent="0.2">
      <c r="A121" s="759" t="s">
        <v>220</v>
      </c>
      <c r="B121" s="517" t="s">
        <v>221</v>
      </c>
      <c r="C121" s="57">
        <v>2</v>
      </c>
      <c r="D121" s="59">
        <v>89882.08</v>
      </c>
      <c r="E121" s="57"/>
      <c r="F121" s="59"/>
      <c r="G121" s="57"/>
      <c r="H121" s="59"/>
      <c r="I121" s="513">
        <v>0</v>
      </c>
      <c r="J121" s="57">
        <v>2</v>
      </c>
      <c r="K121" s="514">
        <v>89882.08</v>
      </c>
      <c r="L121" s="515">
        <v>1.3239122726546086E-2</v>
      </c>
      <c r="M121" s="769">
        <v>2.8248587570621469E-2</v>
      </c>
    </row>
    <row r="122" spans="1:13" x14ac:dyDescent="0.2">
      <c r="A122" s="761" t="s">
        <v>222</v>
      </c>
      <c r="B122" s="516" t="s">
        <v>223</v>
      </c>
      <c r="C122" s="52">
        <v>7</v>
      </c>
      <c r="D122" s="54">
        <v>562915.96000000008</v>
      </c>
      <c r="E122" s="52">
        <v>1</v>
      </c>
      <c r="F122" s="54">
        <v>20505</v>
      </c>
      <c r="G122" s="52"/>
      <c r="H122" s="52"/>
      <c r="I122" s="510">
        <v>0</v>
      </c>
      <c r="J122" s="52">
        <v>8</v>
      </c>
      <c r="K122" s="511">
        <v>583420.96000000008</v>
      </c>
      <c r="L122" s="512">
        <v>8.5934612223919779E-2</v>
      </c>
      <c r="M122" s="768">
        <v>0.11299435028248588</v>
      </c>
    </row>
    <row r="123" spans="1:13" x14ac:dyDescent="0.2">
      <c r="A123" s="759" t="s">
        <v>224</v>
      </c>
      <c r="B123" s="517" t="s">
        <v>225</v>
      </c>
      <c r="C123" s="57">
        <v>12</v>
      </c>
      <c r="D123" s="59">
        <v>1029773.01</v>
      </c>
      <c r="E123" s="57"/>
      <c r="F123" s="59"/>
      <c r="G123" s="57"/>
      <c r="H123" s="57"/>
      <c r="I123" s="513">
        <v>0</v>
      </c>
      <c r="J123" s="57">
        <v>12</v>
      </c>
      <c r="K123" s="514">
        <v>1029773.01</v>
      </c>
      <c r="L123" s="515">
        <v>0.15167974817532895</v>
      </c>
      <c r="M123" s="769">
        <v>0.16949152542372881</v>
      </c>
    </row>
    <row r="124" spans="1:13" x14ac:dyDescent="0.2">
      <c r="A124" s="761" t="s">
        <v>452</v>
      </c>
      <c r="B124" s="516" t="s">
        <v>453</v>
      </c>
      <c r="C124" s="52">
        <v>2</v>
      </c>
      <c r="D124" s="54">
        <v>270467.52</v>
      </c>
      <c r="E124" s="52"/>
      <c r="F124" s="54"/>
      <c r="G124" s="52"/>
      <c r="H124" s="52"/>
      <c r="I124" s="510">
        <v>0</v>
      </c>
      <c r="J124" s="52">
        <v>2</v>
      </c>
      <c r="K124" s="511">
        <v>270467.52</v>
      </c>
      <c r="L124" s="512">
        <v>3.9838338085017147E-2</v>
      </c>
      <c r="M124" s="768">
        <v>2.8248587570621469E-2</v>
      </c>
    </row>
    <row r="125" spans="1:13" x14ac:dyDescent="0.2">
      <c r="A125" s="759" t="s">
        <v>226</v>
      </c>
      <c r="B125" s="517" t="s">
        <v>227</v>
      </c>
      <c r="C125" s="57"/>
      <c r="D125" s="59"/>
      <c r="E125" s="57"/>
      <c r="F125" s="59"/>
      <c r="G125" s="57"/>
      <c r="H125" s="57"/>
      <c r="I125" s="513">
        <v>1</v>
      </c>
      <c r="J125" s="57">
        <v>1</v>
      </c>
      <c r="K125" s="514">
        <v>0</v>
      </c>
      <c r="L125" s="515">
        <v>0</v>
      </c>
      <c r="M125" s="769">
        <v>1.4124293785310734E-2</v>
      </c>
    </row>
    <row r="126" spans="1:13" x14ac:dyDescent="0.2">
      <c r="A126" s="761" t="s">
        <v>228</v>
      </c>
      <c r="B126" s="516" t="s">
        <v>229</v>
      </c>
      <c r="C126" s="52">
        <v>2</v>
      </c>
      <c r="D126" s="54">
        <v>118392.2</v>
      </c>
      <c r="E126" s="52"/>
      <c r="F126" s="54"/>
      <c r="G126" s="52"/>
      <c r="H126" s="52"/>
      <c r="I126" s="510">
        <v>0</v>
      </c>
      <c r="J126" s="52">
        <v>2</v>
      </c>
      <c r="K126" s="511">
        <v>118392.2</v>
      </c>
      <c r="L126" s="512">
        <v>1.7438502376288904E-2</v>
      </c>
      <c r="M126" s="768">
        <v>2.8248587570621469E-2</v>
      </c>
    </row>
    <row r="127" spans="1:13" x14ac:dyDescent="0.2">
      <c r="A127" s="759" t="s">
        <v>230</v>
      </c>
      <c r="B127" s="517" t="s">
        <v>231</v>
      </c>
      <c r="C127" s="57">
        <v>6</v>
      </c>
      <c r="D127" s="59">
        <v>569691.38</v>
      </c>
      <c r="E127" s="57"/>
      <c r="F127" s="59"/>
      <c r="G127" s="57">
        <v>2</v>
      </c>
      <c r="H127" s="57">
        <v>-5926.7</v>
      </c>
      <c r="I127" s="513">
        <v>0</v>
      </c>
      <c r="J127" s="57">
        <v>8</v>
      </c>
      <c r="K127" s="514">
        <v>563764.68000000005</v>
      </c>
      <c r="L127" s="515">
        <v>8.3039353199347216E-2</v>
      </c>
      <c r="M127" s="769">
        <v>0.11299435028248588</v>
      </c>
    </row>
    <row r="128" spans="1:13" x14ac:dyDescent="0.2">
      <c r="A128" s="761" t="s">
        <v>234</v>
      </c>
      <c r="B128" s="516" t="s">
        <v>235</v>
      </c>
      <c r="C128" s="52">
        <v>4</v>
      </c>
      <c r="D128" s="54">
        <v>507283</v>
      </c>
      <c r="E128" s="52"/>
      <c r="F128" s="54"/>
      <c r="G128" s="52"/>
      <c r="H128" s="52"/>
      <c r="I128" s="510">
        <v>1</v>
      </c>
      <c r="J128" s="52">
        <v>5</v>
      </c>
      <c r="K128" s="511">
        <v>507283</v>
      </c>
      <c r="L128" s="512">
        <v>7.4719920746053922E-2</v>
      </c>
      <c r="M128" s="768">
        <v>7.0621468926553674E-2</v>
      </c>
    </row>
    <row r="129" spans="1:13" x14ac:dyDescent="0.2">
      <c r="A129" s="759" t="s">
        <v>236</v>
      </c>
      <c r="B129" s="517" t="s">
        <v>237</v>
      </c>
      <c r="C129" s="57">
        <v>25</v>
      </c>
      <c r="D129" s="59">
        <v>3119572.99</v>
      </c>
      <c r="E129" s="57">
        <v>1</v>
      </c>
      <c r="F129" s="59">
        <v>19295</v>
      </c>
      <c r="G129" s="57"/>
      <c r="H129" s="57"/>
      <c r="I129" s="513">
        <v>3</v>
      </c>
      <c r="J129" s="57">
        <v>29</v>
      </c>
      <c r="K129" s="514">
        <v>3138867.99</v>
      </c>
      <c r="L129" s="515">
        <v>0.46233752647955001</v>
      </c>
      <c r="M129" s="769">
        <v>0.4096045197740113</v>
      </c>
    </row>
    <row r="130" spans="1:13" x14ac:dyDescent="0.2">
      <c r="A130" s="761" t="s">
        <v>238</v>
      </c>
      <c r="B130" s="516" t="s">
        <v>239</v>
      </c>
      <c r="C130" s="52">
        <v>45</v>
      </c>
      <c r="D130" s="54">
        <v>5366892.1899999995</v>
      </c>
      <c r="E130" s="52">
        <v>2</v>
      </c>
      <c r="F130" s="54">
        <v>31073</v>
      </c>
      <c r="G130" s="52"/>
      <c r="H130" s="52"/>
      <c r="I130" s="510">
        <v>6</v>
      </c>
      <c r="J130" s="52">
        <v>53</v>
      </c>
      <c r="K130" s="511">
        <v>5397965.1899999995</v>
      </c>
      <c r="L130" s="512">
        <v>0.79508978457144808</v>
      </c>
      <c r="M130" s="768">
        <v>0.74858757062146897</v>
      </c>
    </row>
    <row r="131" spans="1:13" x14ac:dyDescent="0.2">
      <c r="A131" s="759" t="s">
        <v>240</v>
      </c>
      <c r="B131" s="517" t="s">
        <v>241</v>
      </c>
      <c r="C131" s="57">
        <v>1</v>
      </c>
      <c r="D131" s="59">
        <v>199999.5</v>
      </c>
      <c r="E131" s="57"/>
      <c r="F131" s="59"/>
      <c r="G131" s="57"/>
      <c r="H131" s="57"/>
      <c r="I131" s="513">
        <v>1</v>
      </c>
      <c r="J131" s="57">
        <v>2</v>
      </c>
      <c r="K131" s="514">
        <v>199999.5</v>
      </c>
      <c r="L131" s="515">
        <v>2.9458796745111527E-2</v>
      </c>
      <c r="M131" s="769">
        <v>2.8248587570621469E-2</v>
      </c>
    </row>
    <row r="132" spans="1:13" x14ac:dyDescent="0.2">
      <c r="A132" s="761" t="s">
        <v>242</v>
      </c>
      <c r="B132" s="516" t="s">
        <v>243</v>
      </c>
      <c r="C132" s="52">
        <v>7</v>
      </c>
      <c r="D132" s="54">
        <v>596943.37</v>
      </c>
      <c r="E132" s="52">
        <v>1</v>
      </c>
      <c r="F132" s="54">
        <v>6006.55</v>
      </c>
      <c r="G132" s="52"/>
      <c r="H132" s="52"/>
      <c r="I132" s="510">
        <v>0</v>
      </c>
      <c r="J132" s="52">
        <v>8</v>
      </c>
      <c r="K132" s="511">
        <v>602949.92000000004</v>
      </c>
      <c r="L132" s="512">
        <v>8.8811117731600622E-2</v>
      </c>
      <c r="M132" s="768">
        <v>0.11299435028248588</v>
      </c>
    </row>
    <row r="133" spans="1:13" x14ac:dyDescent="0.2">
      <c r="A133" s="759" t="s">
        <v>244</v>
      </c>
      <c r="B133" s="517" t="s">
        <v>245</v>
      </c>
      <c r="C133" s="57"/>
      <c r="D133" s="59"/>
      <c r="E133" s="57"/>
      <c r="F133" s="59"/>
      <c r="G133" s="57"/>
      <c r="H133" s="57"/>
      <c r="I133" s="513">
        <v>1</v>
      </c>
      <c r="J133" s="57">
        <v>1</v>
      </c>
      <c r="K133" s="514">
        <v>0</v>
      </c>
      <c r="L133" s="515">
        <v>0</v>
      </c>
      <c r="M133" s="769">
        <v>1.4124293785310734E-2</v>
      </c>
    </row>
    <row r="134" spans="1:13" x14ac:dyDescent="0.2">
      <c r="A134" s="761" t="s">
        <v>246</v>
      </c>
      <c r="B134" s="516" t="s">
        <v>247</v>
      </c>
      <c r="C134" s="52">
        <v>11</v>
      </c>
      <c r="D134" s="54">
        <v>512760</v>
      </c>
      <c r="E134" s="52"/>
      <c r="F134" s="54"/>
      <c r="G134" s="52"/>
      <c r="H134" s="52"/>
      <c r="I134" s="510">
        <v>0</v>
      </c>
      <c r="J134" s="52">
        <v>11</v>
      </c>
      <c r="K134" s="511">
        <v>512760</v>
      </c>
      <c r="L134" s="512">
        <v>7.552665191174672E-2</v>
      </c>
      <c r="M134" s="768">
        <v>0.15536723163841809</v>
      </c>
    </row>
    <row r="135" spans="1:13" x14ac:dyDescent="0.2">
      <c r="A135" s="759" t="s">
        <v>250</v>
      </c>
      <c r="B135" s="517" t="s">
        <v>251</v>
      </c>
      <c r="C135" s="57">
        <v>14</v>
      </c>
      <c r="D135" s="59">
        <v>1593556</v>
      </c>
      <c r="E135" s="57">
        <v>1</v>
      </c>
      <c r="F135" s="59">
        <v>11200</v>
      </c>
      <c r="G135" s="57">
        <v>1</v>
      </c>
      <c r="H135" s="57">
        <v>-4320</v>
      </c>
      <c r="I135" s="513">
        <v>0</v>
      </c>
      <c r="J135" s="57">
        <v>16</v>
      </c>
      <c r="K135" s="514">
        <v>1600436</v>
      </c>
      <c r="L135" s="515">
        <v>0.23573518347575526</v>
      </c>
      <c r="M135" s="769">
        <v>0.22598870056497175</v>
      </c>
    </row>
    <row r="136" spans="1:13" x14ac:dyDescent="0.2">
      <c r="A136" s="761" t="s">
        <v>254</v>
      </c>
      <c r="B136" s="516" t="s">
        <v>255</v>
      </c>
      <c r="C136" s="52">
        <v>1</v>
      </c>
      <c r="D136" s="54">
        <v>65437.42</v>
      </c>
      <c r="E136" s="52"/>
      <c r="F136" s="54"/>
      <c r="G136" s="52"/>
      <c r="H136" s="52"/>
      <c r="I136" s="510">
        <v>0</v>
      </c>
      <c r="J136" s="52">
        <v>1</v>
      </c>
      <c r="K136" s="511">
        <v>65437.42</v>
      </c>
      <c r="L136" s="512">
        <v>9.6385623729284119E-3</v>
      </c>
      <c r="M136" s="768">
        <v>1.4124293785310734E-2</v>
      </c>
    </row>
    <row r="137" spans="1:13" x14ac:dyDescent="0.2">
      <c r="A137" s="759" t="s">
        <v>415</v>
      </c>
      <c r="B137" s="517" t="s">
        <v>416</v>
      </c>
      <c r="C137" s="57">
        <v>1</v>
      </c>
      <c r="D137" s="59">
        <v>108000</v>
      </c>
      <c r="E137" s="57"/>
      <c r="F137" s="59"/>
      <c r="G137" s="57"/>
      <c r="H137" s="57"/>
      <c r="I137" s="513">
        <v>0</v>
      </c>
      <c r="J137" s="57">
        <v>1</v>
      </c>
      <c r="K137" s="514">
        <v>108000</v>
      </c>
      <c r="L137" s="515">
        <v>1.5907790011835253E-2</v>
      </c>
      <c r="M137" s="769">
        <v>1.4124293785310734E-2</v>
      </c>
    </row>
    <row r="138" spans="1:13" x14ac:dyDescent="0.2">
      <c r="A138" s="761" t="s">
        <v>417</v>
      </c>
      <c r="B138" s="516" t="s">
        <v>418</v>
      </c>
      <c r="C138" s="52">
        <v>1</v>
      </c>
      <c r="D138" s="54">
        <v>198000</v>
      </c>
      <c r="E138" s="52"/>
      <c r="F138" s="54"/>
      <c r="G138" s="52"/>
      <c r="H138" s="52"/>
      <c r="I138" s="510">
        <v>0</v>
      </c>
      <c r="J138" s="52">
        <v>1</v>
      </c>
      <c r="K138" s="511">
        <v>198000</v>
      </c>
      <c r="L138" s="512">
        <v>2.9164281688364633E-2</v>
      </c>
      <c r="M138" s="768">
        <v>1.4124293785310734E-2</v>
      </c>
    </row>
    <row r="139" spans="1:13" x14ac:dyDescent="0.2">
      <c r="A139" s="759" t="s">
        <v>594</v>
      </c>
      <c r="B139" s="517" t="s">
        <v>595</v>
      </c>
      <c r="C139" s="57">
        <v>1</v>
      </c>
      <c r="D139" s="59">
        <v>108600</v>
      </c>
      <c r="E139" s="57"/>
      <c r="F139" s="59"/>
      <c r="G139" s="57"/>
      <c r="H139" s="57"/>
      <c r="I139" s="513">
        <v>0</v>
      </c>
      <c r="J139" s="57">
        <v>1</v>
      </c>
      <c r="K139" s="514">
        <v>108600</v>
      </c>
      <c r="L139" s="515">
        <v>1.5996166623012117E-2</v>
      </c>
      <c r="M139" s="769">
        <v>1.4124293785310734E-2</v>
      </c>
    </row>
    <row r="140" spans="1:13" x14ac:dyDescent="0.2">
      <c r="A140" s="761" t="s">
        <v>258</v>
      </c>
      <c r="B140" s="516" t="s">
        <v>259</v>
      </c>
      <c r="C140" s="52">
        <v>13</v>
      </c>
      <c r="D140" s="54">
        <v>365386.2</v>
      </c>
      <c r="E140" s="52"/>
      <c r="F140" s="54"/>
      <c r="G140" s="52"/>
      <c r="H140" s="52"/>
      <c r="I140" s="510">
        <v>0</v>
      </c>
      <c r="J140" s="52">
        <v>13</v>
      </c>
      <c r="K140" s="511">
        <v>365386.2</v>
      </c>
      <c r="L140" s="512">
        <v>5.3819323544652208E-2</v>
      </c>
      <c r="M140" s="768">
        <v>0.18361581920903955</v>
      </c>
    </row>
    <row r="141" spans="1:13" x14ac:dyDescent="0.2">
      <c r="A141" s="759" t="s">
        <v>262</v>
      </c>
      <c r="B141" s="517" t="s">
        <v>263</v>
      </c>
      <c r="C141" s="57">
        <v>3</v>
      </c>
      <c r="D141" s="59">
        <v>501566.69</v>
      </c>
      <c r="E141" s="57"/>
      <c r="F141" s="59"/>
      <c r="G141" s="57"/>
      <c r="H141" s="57"/>
      <c r="I141" s="513">
        <v>1</v>
      </c>
      <c r="J141" s="57">
        <v>4</v>
      </c>
      <c r="K141" s="514">
        <v>501566.69</v>
      </c>
      <c r="L141" s="515">
        <v>7.3877940568993231E-2</v>
      </c>
      <c r="M141" s="769">
        <v>5.6497175141242938E-2</v>
      </c>
    </row>
    <row r="142" spans="1:13" x14ac:dyDescent="0.2">
      <c r="A142" s="761" t="s">
        <v>421</v>
      </c>
      <c r="B142" s="516" t="s">
        <v>422</v>
      </c>
      <c r="C142" s="52">
        <v>1</v>
      </c>
      <c r="D142" s="54">
        <v>117000</v>
      </c>
      <c r="E142" s="52">
        <v>1</v>
      </c>
      <c r="F142" s="54">
        <v>15216.18</v>
      </c>
      <c r="G142" s="52"/>
      <c r="H142" s="52"/>
      <c r="I142" s="510">
        <v>0</v>
      </c>
      <c r="J142" s="52">
        <v>2</v>
      </c>
      <c r="K142" s="511">
        <v>132216.18</v>
      </c>
      <c r="L142" s="512">
        <v>1.9474696551916779E-2</v>
      </c>
      <c r="M142" s="768">
        <v>2.8248587570621469E-2</v>
      </c>
    </row>
    <row r="143" spans="1:13" x14ac:dyDescent="0.2">
      <c r="A143" s="759" t="s">
        <v>266</v>
      </c>
      <c r="B143" s="517" t="s">
        <v>267</v>
      </c>
      <c r="C143" s="57">
        <v>2</v>
      </c>
      <c r="D143" s="59">
        <v>184998.8</v>
      </c>
      <c r="E143" s="57"/>
      <c r="F143" s="59"/>
      <c r="G143" s="57">
        <v>2</v>
      </c>
      <c r="H143" s="57">
        <v>-21000</v>
      </c>
      <c r="I143" s="513">
        <v>6</v>
      </c>
      <c r="J143" s="57">
        <v>10</v>
      </c>
      <c r="K143" s="514">
        <v>163998.79999999999</v>
      </c>
      <c r="L143" s="515">
        <v>2.4156096968453399E-2</v>
      </c>
      <c r="M143" s="769">
        <v>0.14124293785310735</v>
      </c>
    </row>
    <row r="144" spans="1:13" x14ac:dyDescent="0.2">
      <c r="A144" s="761" t="s">
        <v>268</v>
      </c>
      <c r="B144" s="516" t="s">
        <v>269</v>
      </c>
      <c r="C144" s="52">
        <v>1</v>
      </c>
      <c r="D144" s="54">
        <v>99832</v>
      </c>
      <c r="E144" s="52"/>
      <c r="F144" s="54"/>
      <c r="G144" s="52"/>
      <c r="H144" s="52"/>
      <c r="I144" s="510">
        <v>0</v>
      </c>
      <c r="J144" s="52">
        <v>1</v>
      </c>
      <c r="K144" s="511">
        <v>99832</v>
      </c>
      <c r="L144" s="512">
        <v>1.4704689745014233E-2</v>
      </c>
      <c r="M144" s="768">
        <v>1.4124293785310734E-2</v>
      </c>
    </row>
    <row r="145" spans="1:13" x14ac:dyDescent="0.2">
      <c r="A145" s="759" t="s">
        <v>270</v>
      </c>
      <c r="B145" s="517" t="s">
        <v>271</v>
      </c>
      <c r="C145" s="57"/>
      <c r="D145" s="59"/>
      <c r="E145" s="57">
        <v>1</v>
      </c>
      <c r="F145" s="59">
        <v>45000</v>
      </c>
      <c r="G145" s="57"/>
      <c r="H145" s="57"/>
      <c r="I145" s="513">
        <v>0</v>
      </c>
      <c r="J145" s="57">
        <v>1</v>
      </c>
      <c r="K145" s="514">
        <v>45000</v>
      </c>
      <c r="L145" s="515">
        <v>6.6282458382646891E-3</v>
      </c>
      <c r="M145" s="769">
        <v>1.4124293785310734E-2</v>
      </c>
    </row>
    <row r="146" spans="1:13" x14ac:dyDescent="0.2">
      <c r="A146" s="761" t="s">
        <v>272</v>
      </c>
      <c r="B146" s="516" t="s">
        <v>273</v>
      </c>
      <c r="C146" s="52">
        <v>5</v>
      </c>
      <c r="D146" s="54">
        <v>722928</v>
      </c>
      <c r="E146" s="52"/>
      <c r="F146" s="54"/>
      <c r="G146" s="52">
        <v>1</v>
      </c>
      <c r="H146" s="52">
        <v>-5550</v>
      </c>
      <c r="I146" s="510">
        <v>0</v>
      </c>
      <c r="J146" s="52">
        <v>6</v>
      </c>
      <c r="K146" s="511">
        <v>717378</v>
      </c>
      <c r="L146" s="512">
        <v>0.10566572762139215</v>
      </c>
      <c r="M146" s="768">
        <v>8.4745762711864403E-2</v>
      </c>
    </row>
    <row r="147" spans="1:13" x14ac:dyDescent="0.2">
      <c r="A147" s="759" t="s">
        <v>274</v>
      </c>
      <c r="B147" s="517" t="s">
        <v>275</v>
      </c>
      <c r="C147" s="57">
        <v>19</v>
      </c>
      <c r="D147" s="59">
        <v>1211764.3</v>
      </c>
      <c r="E147" s="57"/>
      <c r="F147" s="59"/>
      <c r="G147" s="57">
        <v>1</v>
      </c>
      <c r="H147" s="59">
        <v>-19656.8</v>
      </c>
      <c r="I147" s="513">
        <v>0</v>
      </c>
      <c r="J147" s="57">
        <v>20</v>
      </c>
      <c r="K147" s="514">
        <v>1192107.5</v>
      </c>
      <c r="L147" s="515">
        <v>0.1755907016808694</v>
      </c>
      <c r="M147" s="769">
        <v>0.2824858757062147</v>
      </c>
    </row>
    <row r="148" spans="1:13" x14ac:dyDescent="0.2">
      <c r="A148" s="761" t="s">
        <v>276</v>
      </c>
      <c r="B148" s="516" t="s">
        <v>277</v>
      </c>
      <c r="C148" s="52">
        <v>15</v>
      </c>
      <c r="D148" s="54">
        <v>1589997.22</v>
      </c>
      <c r="E148" s="52"/>
      <c r="F148" s="54"/>
      <c r="G148" s="52"/>
      <c r="H148" s="52"/>
      <c r="I148" s="510">
        <v>2</v>
      </c>
      <c r="J148" s="52">
        <v>17</v>
      </c>
      <c r="K148" s="511">
        <v>1589997.22</v>
      </c>
      <c r="L148" s="512">
        <v>0.23419761014038723</v>
      </c>
      <c r="M148" s="768">
        <v>0.24011299435028249</v>
      </c>
    </row>
    <row r="149" spans="1:13" x14ac:dyDescent="0.2">
      <c r="A149" s="759" t="s">
        <v>427</v>
      </c>
      <c r="B149" s="517" t="s">
        <v>428</v>
      </c>
      <c r="C149" s="57">
        <v>2</v>
      </c>
      <c r="D149" s="59">
        <v>52676.5</v>
      </c>
      <c r="E149" s="57"/>
      <c r="F149" s="59"/>
      <c r="G149" s="57"/>
      <c r="H149" s="57"/>
      <c r="I149" s="513">
        <v>0</v>
      </c>
      <c r="J149" s="57">
        <v>2</v>
      </c>
      <c r="K149" s="514">
        <v>52676.5</v>
      </c>
      <c r="L149" s="515">
        <v>7.7589509310966647E-3</v>
      </c>
      <c r="M149" s="769">
        <v>2.8248587570621469E-2</v>
      </c>
    </row>
    <row r="150" spans="1:13" x14ac:dyDescent="0.2">
      <c r="A150" s="761" t="s">
        <v>280</v>
      </c>
      <c r="B150" s="516" t="s">
        <v>281</v>
      </c>
      <c r="C150" s="52">
        <v>19</v>
      </c>
      <c r="D150" s="54">
        <v>830977.05</v>
      </c>
      <c r="E150" s="52"/>
      <c r="F150" s="54"/>
      <c r="G150" s="52"/>
      <c r="H150" s="52"/>
      <c r="I150" s="510">
        <v>0</v>
      </c>
      <c r="J150" s="52">
        <v>19</v>
      </c>
      <c r="K150" s="511">
        <v>830977.05</v>
      </c>
      <c r="L150" s="512">
        <v>0.12239822607457708</v>
      </c>
      <c r="M150" s="768">
        <v>0.26836158192090398</v>
      </c>
    </row>
    <row r="151" spans="1:13" x14ac:dyDescent="0.2">
      <c r="A151" s="759" t="s">
        <v>282</v>
      </c>
      <c r="B151" s="517" t="s">
        <v>283</v>
      </c>
      <c r="C151" s="57">
        <v>1</v>
      </c>
      <c r="D151" s="59">
        <v>170340</v>
      </c>
      <c r="E151" s="57"/>
      <c r="F151" s="59"/>
      <c r="G151" s="57"/>
      <c r="H151" s="57"/>
      <c r="I151" s="513">
        <v>0</v>
      </c>
      <c r="J151" s="57">
        <v>1</v>
      </c>
      <c r="K151" s="514">
        <v>170340</v>
      </c>
      <c r="L151" s="515">
        <v>2.5090119913111272E-2</v>
      </c>
      <c r="M151" s="769">
        <v>1.4124293785310734E-2</v>
      </c>
    </row>
    <row r="152" spans="1:13" x14ac:dyDescent="0.2">
      <c r="A152" s="761" t="s">
        <v>284</v>
      </c>
      <c r="B152" s="516" t="s">
        <v>285</v>
      </c>
      <c r="C152" s="52">
        <v>2</v>
      </c>
      <c r="D152" s="54">
        <v>261656</v>
      </c>
      <c r="E152" s="52"/>
      <c r="F152" s="54"/>
      <c r="G152" s="52"/>
      <c r="H152" s="52"/>
      <c r="I152" s="510">
        <v>0</v>
      </c>
      <c r="J152" s="52">
        <v>2</v>
      </c>
      <c r="K152" s="511">
        <v>261656</v>
      </c>
      <c r="L152" s="512">
        <v>3.8540450956821903E-2</v>
      </c>
      <c r="M152" s="768">
        <v>2.8248587570621469E-2</v>
      </c>
    </row>
    <row r="153" spans="1:13" ht="22.5" x14ac:dyDescent="0.2">
      <c r="A153" s="759" t="s">
        <v>286</v>
      </c>
      <c r="B153" s="517" t="s">
        <v>287</v>
      </c>
      <c r="C153" s="57">
        <v>1</v>
      </c>
      <c r="D153" s="59">
        <v>233800</v>
      </c>
      <c r="E153" s="57"/>
      <c r="F153" s="59"/>
      <c r="G153" s="57"/>
      <c r="H153" s="57"/>
      <c r="I153" s="513">
        <v>0</v>
      </c>
      <c r="J153" s="57">
        <v>1</v>
      </c>
      <c r="K153" s="514">
        <v>233800</v>
      </c>
      <c r="L153" s="515">
        <v>3.4437419488584101E-2</v>
      </c>
      <c r="M153" s="769">
        <v>1.4124293785310734E-2</v>
      </c>
    </row>
    <row r="154" spans="1:13" x14ac:dyDescent="0.2">
      <c r="A154" s="761" t="s">
        <v>290</v>
      </c>
      <c r="B154" s="516" t="s">
        <v>291</v>
      </c>
      <c r="C154" s="52">
        <v>6</v>
      </c>
      <c r="D154" s="54">
        <v>828470.69</v>
      </c>
      <c r="E154" s="52"/>
      <c r="F154" s="54"/>
      <c r="G154" s="52"/>
      <c r="H154" s="54"/>
      <c r="I154" s="510">
        <v>0</v>
      </c>
      <c r="J154" s="52">
        <v>6</v>
      </c>
      <c r="K154" s="511">
        <v>828470.69</v>
      </c>
      <c r="L154" s="512">
        <v>0.12202905340259501</v>
      </c>
      <c r="M154" s="768">
        <v>8.4745762711864403E-2</v>
      </c>
    </row>
    <row r="155" spans="1:13" x14ac:dyDescent="0.2">
      <c r="A155" s="759" t="s">
        <v>292</v>
      </c>
      <c r="B155" s="517" t="s">
        <v>293</v>
      </c>
      <c r="C155" s="57">
        <v>4</v>
      </c>
      <c r="D155" s="59">
        <v>398993.26</v>
      </c>
      <c r="E155" s="57"/>
      <c r="F155" s="59"/>
      <c r="G155" s="57"/>
      <c r="H155" s="57"/>
      <c r="I155" s="513">
        <v>0</v>
      </c>
      <c r="J155" s="57">
        <v>4</v>
      </c>
      <c r="K155" s="514">
        <v>398993.26</v>
      </c>
      <c r="L155" s="515">
        <v>5.876945366868136E-2</v>
      </c>
      <c r="M155" s="769">
        <v>5.6497175141242938E-2</v>
      </c>
    </row>
    <row r="156" spans="1:13" x14ac:dyDescent="0.2">
      <c r="A156" s="761" t="s">
        <v>294</v>
      </c>
      <c r="B156" s="516" t="s">
        <v>295</v>
      </c>
      <c r="C156" s="52">
        <v>2</v>
      </c>
      <c r="D156" s="54">
        <v>239025.58</v>
      </c>
      <c r="E156" s="52"/>
      <c r="F156" s="54"/>
      <c r="G156" s="52"/>
      <c r="H156" s="52"/>
      <c r="I156" s="510">
        <v>1</v>
      </c>
      <c r="J156" s="52">
        <v>3</v>
      </c>
      <c r="K156" s="511">
        <v>239025.58</v>
      </c>
      <c r="L156" s="512">
        <v>3.5207117908306745E-2</v>
      </c>
      <c r="M156" s="768">
        <v>4.2372881355932202E-2</v>
      </c>
    </row>
    <row r="157" spans="1:13" x14ac:dyDescent="0.2">
      <c r="A157" s="759" t="s">
        <v>298</v>
      </c>
      <c r="B157" s="517" t="s">
        <v>299</v>
      </c>
      <c r="C157" s="57">
        <v>3</v>
      </c>
      <c r="D157" s="59">
        <v>379994.97</v>
      </c>
      <c r="E157" s="57"/>
      <c r="F157" s="59"/>
      <c r="G157" s="57"/>
      <c r="H157" s="57"/>
      <c r="I157" s="513">
        <v>0</v>
      </c>
      <c r="J157" s="57">
        <v>3</v>
      </c>
      <c r="K157" s="514">
        <v>379994.97</v>
      </c>
      <c r="L157" s="515">
        <v>5.5971112854755901E-2</v>
      </c>
      <c r="M157" s="769">
        <v>4.2372881355932202E-2</v>
      </c>
    </row>
    <row r="158" spans="1:13" x14ac:dyDescent="0.2">
      <c r="A158" s="761" t="s">
        <v>429</v>
      </c>
      <c r="B158" s="516" t="s">
        <v>430</v>
      </c>
      <c r="C158" s="52">
        <v>1</v>
      </c>
      <c r="D158" s="54">
        <v>57000</v>
      </c>
      <c r="E158" s="52"/>
      <c r="F158" s="54"/>
      <c r="G158" s="52"/>
      <c r="H158" s="52"/>
      <c r="I158" s="510">
        <v>0</v>
      </c>
      <c r="J158" s="52">
        <v>1</v>
      </c>
      <c r="K158" s="511">
        <v>57000</v>
      </c>
      <c r="L158" s="512">
        <v>8.3957780618019399E-3</v>
      </c>
      <c r="M158" s="768">
        <v>1.4124293785310734E-2</v>
      </c>
    </row>
    <row r="159" spans="1:13" x14ac:dyDescent="0.2">
      <c r="A159" s="759" t="s">
        <v>300</v>
      </c>
      <c r="B159" s="517" t="s">
        <v>301</v>
      </c>
      <c r="C159" s="57">
        <v>1</v>
      </c>
      <c r="D159" s="59">
        <v>99600</v>
      </c>
      <c r="E159" s="57"/>
      <c r="F159" s="59"/>
      <c r="G159" s="57"/>
      <c r="H159" s="57"/>
      <c r="I159" s="513">
        <v>0</v>
      </c>
      <c r="J159" s="57">
        <v>1</v>
      </c>
      <c r="K159" s="514">
        <v>99600</v>
      </c>
      <c r="L159" s="515">
        <v>1.4670517455359178E-2</v>
      </c>
      <c r="M159" s="769">
        <v>1.4124293785310734E-2</v>
      </c>
    </row>
    <row r="160" spans="1:13" x14ac:dyDescent="0.2">
      <c r="A160" s="761" t="s">
        <v>302</v>
      </c>
      <c r="B160" s="516" t="s">
        <v>303</v>
      </c>
      <c r="C160" s="52">
        <v>3</v>
      </c>
      <c r="D160" s="54">
        <v>90000</v>
      </c>
      <c r="E160" s="52"/>
      <c r="F160" s="54"/>
      <c r="G160" s="52"/>
      <c r="H160" s="52"/>
      <c r="I160" s="510">
        <v>0</v>
      </c>
      <c r="J160" s="52">
        <v>3</v>
      </c>
      <c r="K160" s="511">
        <v>90000</v>
      </c>
      <c r="L160" s="512">
        <v>1.3256491676529378E-2</v>
      </c>
      <c r="M160" s="768">
        <v>4.2372881355932202E-2</v>
      </c>
    </row>
    <row r="161" spans="1:13" x14ac:dyDescent="0.2">
      <c r="A161" s="759" t="s">
        <v>431</v>
      </c>
      <c r="B161" s="517" t="s">
        <v>432</v>
      </c>
      <c r="C161" s="57">
        <v>2</v>
      </c>
      <c r="D161" s="59">
        <v>270750</v>
      </c>
      <c r="E161" s="57"/>
      <c r="F161" s="59"/>
      <c r="G161" s="57"/>
      <c r="H161" s="57"/>
      <c r="I161" s="513">
        <v>0</v>
      </c>
      <c r="J161" s="57">
        <v>2</v>
      </c>
      <c r="K161" s="514">
        <v>270750</v>
      </c>
      <c r="L161" s="515">
        <v>3.9879945793559211E-2</v>
      </c>
      <c r="M161" s="769">
        <v>2.8248587570621469E-2</v>
      </c>
    </row>
    <row r="162" spans="1:13" ht="13.5" thickBot="1" x14ac:dyDescent="0.25">
      <c r="A162" s="761" t="s">
        <v>304</v>
      </c>
      <c r="B162" s="516" t="s">
        <v>305</v>
      </c>
      <c r="C162" s="52">
        <v>5</v>
      </c>
      <c r="D162" s="54">
        <v>628540</v>
      </c>
      <c r="E162" s="52"/>
      <c r="F162" s="54"/>
      <c r="G162" s="52"/>
      <c r="H162" s="52"/>
      <c r="I162" s="510">
        <v>0</v>
      </c>
      <c r="J162" s="52">
        <v>5</v>
      </c>
      <c r="K162" s="511">
        <v>628540</v>
      </c>
      <c r="L162" s="512">
        <v>9.2580391981841953E-2</v>
      </c>
      <c r="M162" s="768">
        <v>7.0621468926553674E-2</v>
      </c>
    </row>
    <row r="163" spans="1:13" ht="22.5" customHeight="1" thickBot="1" x14ac:dyDescent="0.25">
      <c r="A163" s="839" t="s">
        <v>306</v>
      </c>
      <c r="B163" s="840"/>
      <c r="C163" s="364">
        <v>6402</v>
      </c>
      <c r="D163" s="365">
        <v>680672834.84999979</v>
      </c>
      <c r="E163" s="364">
        <v>157</v>
      </c>
      <c r="F163" s="365">
        <v>6135336.1500000004</v>
      </c>
      <c r="G163" s="364">
        <v>407</v>
      </c>
      <c r="H163" s="365">
        <v>-7895512.9899999993</v>
      </c>
      <c r="I163" s="364">
        <v>114</v>
      </c>
      <c r="J163" s="364">
        <v>7080</v>
      </c>
      <c r="K163" s="365">
        <v>678912658.00999987</v>
      </c>
      <c r="L163" s="366">
        <v>99.999999999999986</v>
      </c>
      <c r="M163" s="367">
        <v>100.00000000000004</v>
      </c>
    </row>
    <row r="164" spans="1:13" s="99" customFormat="1" ht="15" customHeight="1" x14ac:dyDescent="0.2">
      <c r="A164" s="94"/>
      <c r="B164" s="95"/>
      <c r="C164" s="96"/>
      <c r="D164" s="97"/>
      <c r="E164" s="96"/>
      <c r="F164" s="97"/>
      <c r="G164" s="96"/>
      <c r="H164" s="97"/>
      <c r="I164" s="96"/>
      <c r="J164" s="94"/>
      <c r="K164" s="97"/>
      <c r="L164" s="98"/>
      <c r="M164" s="98"/>
    </row>
    <row r="165" spans="1:13" s="99" customFormat="1" ht="15" customHeight="1" x14ac:dyDescent="0.2">
      <c r="A165" s="94"/>
      <c r="B165" s="100" t="s">
        <v>307</v>
      </c>
      <c r="C165" s="96"/>
      <c r="D165" s="97"/>
      <c r="E165" s="96"/>
      <c r="F165" s="97"/>
      <c r="G165" s="96"/>
      <c r="H165" s="97"/>
      <c r="I165" s="96"/>
      <c r="J165" s="94"/>
      <c r="K165" s="97"/>
      <c r="L165" s="98"/>
      <c r="M165" s="98"/>
    </row>
    <row r="166" spans="1:13" ht="15" customHeight="1" x14ac:dyDescent="0.2">
      <c r="A166" s="94"/>
      <c r="B166" s="100" t="s">
        <v>308</v>
      </c>
      <c r="C166" s="101">
        <f t="shared" ref="C166:I166" si="0">SUM(C8:C93,C99:C101)</f>
        <v>4783</v>
      </c>
      <c r="D166" s="102">
        <f t="shared" si="0"/>
        <v>195953716.67999995</v>
      </c>
      <c r="E166" s="101">
        <f t="shared" si="0"/>
        <v>67</v>
      </c>
      <c r="F166" s="102">
        <f t="shared" si="0"/>
        <v>597744.29</v>
      </c>
      <c r="G166" s="101">
        <f t="shared" si="0"/>
        <v>373</v>
      </c>
      <c r="H166" s="102">
        <f t="shared" si="0"/>
        <v>-3300918.939999999</v>
      </c>
      <c r="I166" s="101">
        <f t="shared" si="0"/>
        <v>33</v>
      </c>
      <c r="J166" s="101">
        <f>C166+E166+G166+I166</f>
        <v>5256</v>
      </c>
      <c r="K166" s="102">
        <f>D166+F166+H166</f>
        <v>193250542.02999994</v>
      </c>
      <c r="L166" s="102">
        <f>K166*100/K163</f>
        <v>28.464713354505388</v>
      </c>
      <c r="M166" s="102">
        <f>J166*100/J163</f>
        <v>74.237288135593218</v>
      </c>
    </row>
    <row r="167" spans="1:13" ht="15" customHeight="1" x14ac:dyDescent="0.2">
      <c r="A167" s="94"/>
      <c r="B167" s="100" t="s">
        <v>309</v>
      </c>
      <c r="C167" s="103">
        <f t="shared" ref="C167:I167" si="1">SUM(C94:C98)</f>
        <v>1177</v>
      </c>
      <c r="D167" s="104">
        <f t="shared" si="1"/>
        <v>444579444.88999987</v>
      </c>
      <c r="E167" s="103">
        <f t="shared" si="1"/>
        <v>72</v>
      </c>
      <c r="F167" s="104">
        <f t="shared" si="1"/>
        <v>5237821.09</v>
      </c>
      <c r="G167" s="103">
        <f t="shared" si="1"/>
        <v>21</v>
      </c>
      <c r="H167" s="103">
        <f t="shared" si="1"/>
        <v>-4381039.95</v>
      </c>
      <c r="I167" s="103">
        <f t="shared" si="1"/>
        <v>54</v>
      </c>
      <c r="J167" s="103">
        <f>C167+E167+G167+I167</f>
        <v>1324</v>
      </c>
      <c r="K167" s="104">
        <f>D167+F167+H167</f>
        <v>445436226.02999985</v>
      </c>
      <c r="L167" s="104">
        <f>K167*100/K163</f>
        <v>65.610240253237251</v>
      </c>
      <c r="M167" s="104">
        <f>J167*100/J163</f>
        <v>18.700564971751412</v>
      </c>
    </row>
    <row r="168" spans="1:13" ht="15" customHeight="1" x14ac:dyDescent="0.2">
      <c r="A168" s="94"/>
      <c r="B168" s="100" t="s">
        <v>310</v>
      </c>
      <c r="C168" s="101">
        <f t="shared" ref="C168:I168" si="2">SUM(C102:C162)</f>
        <v>442</v>
      </c>
      <c r="D168" s="102">
        <f t="shared" si="2"/>
        <v>40139673.279999986</v>
      </c>
      <c r="E168" s="101">
        <f t="shared" si="2"/>
        <v>18</v>
      </c>
      <c r="F168" s="102">
        <f t="shared" si="2"/>
        <v>299770.77</v>
      </c>
      <c r="G168" s="101">
        <f t="shared" si="2"/>
        <v>13</v>
      </c>
      <c r="H168" s="101">
        <f t="shared" si="2"/>
        <v>-213554.1</v>
      </c>
      <c r="I168" s="101">
        <f t="shared" si="2"/>
        <v>27</v>
      </c>
      <c r="J168" s="101">
        <f>C168+E168+G168+I168</f>
        <v>500</v>
      </c>
      <c r="K168" s="102">
        <f>D168+F168+H168</f>
        <v>40225889.949999988</v>
      </c>
      <c r="L168" s="102">
        <f>K168*100/K163</f>
        <v>5.925046392257352</v>
      </c>
      <c r="M168" s="102">
        <f>J168*100/J163</f>
        <v>7.0621468926553677</v>
      </c>
    </row>
    <row r="169" spans="1:13" s="99" customFormat="1" ht="15" customHeight="1" x14ac:dyDescent="0.2">
      <c r="A169" s="94"/>
      <c r="B169" s="100"/>
      <c r="C169" s="94"/>
      <c r="D169" s="105"/>
      <c r="E169" s="94"/>
      <c r="F169" s="105"/>
      <c r="G169" s="94"/>
      <c r="H169" s="105"/>
      <c r="I169" s="94"/>
      <c r="J169" s="94"/>
      <c r="K169" s="105"/>
      <c r="L169" s="106"/>
      <c r="M169" s="106"/>
    </row>
    <row r="170" spans="1:13" ht="15" customHeight="1" x14ac:dyDescent="0.2">
      <c r="A170" s="94"/>
      <c r="B170" s="100" t="s">
        <v>311</v>
      </c>
      <c r="C170" s="102">
        <f>C166*100/$C$163</f>
        <v>74.711027803811305</v>
      </c>
      <c r="D170" s="102">
        <f t="shared" ref="D170:K170" si="3">D166*100/D163</f>
        <v>28.788238144274171</v>
      </c>
      <c r="E170" s="102">
        <f t="shared" si="3"/>
        <v>42.675159235668787</v>
      </c>
      <c r="F170" s="102">
        <f t="shared" si="3"/>
        <v>9.7426493901234732</v>
      </c>
      <c r="G170" s="102">
        <f t="shared" si="3"/>
        <v>91.646191646191653</v>
      </c>
      <c r="H170" s="102">
        <f t="shared" si="3"/>
        <v>41.807529722017456</v>
      </c>
      <c r="I170" s="102">
        <f t="shared" si="3"/>
        <v>28.94736842105263</v>
      </c>
      <c r="J170" s="102">
        <f t="shared" si="3"/>
        <v>74.237288135593218</v>
      </c>
      <c r="K170" s="102">
        <f t="shared" si="3"/>
        <v>28.464713354505388</v>
      </c>
      <c r="L170" s="106"/>
      <c r="M170" s="94"/>
    </row>
    <row r="171" spans="1:13" ht="15" customHeight="1" x14ac:dyDescent="0.2">
      <c r="A171" s="94"/>
      <c r="B171" s="100" t="s">
        <v>312</v>
      </c>
      <c r="C171" s="104">
        <f t="shared" ref="C171:K171" si="4">C167*100/C163</f>
        <v>18.384879725085909</v>
      </c>
      <c r="D171" s="104">
        <f t="shared" si="4"/>
        <v>65.314703647306871</v>
      </c>
      <c r="E171" s="104">
        <f t="shared" si="4"/>
        <v>45.859872611464965</v>
      </c>
      <c r="F171" s="104">
        <f t="shared" si="4"/>
        <v>85.371379203077566</v>
      </c>
      <c r="G171" s="104">
        <f t="shared" si="4"/>
        <v>5.15970515970516</v>
      </c>
      <c r="H171" s="104">
        <f t="shared" si="4"/>
        <v>55.487717587809328</v>
      </c>
      <c r="I171" s="104">
        <f t="shared" si="4"/>
        <v>47.368421052631582</v>
      </c>
      <c r="J171" s="104">
        <f t="shared" si="4"/>
        <v>18.700564971751412</v>
      </c>
      <c r="K171" s="104">
        <f t="shared" si="4"/>
        <v>65.610240253237251</v>
      </c>
      <c r="L171" s="106"/>
      <c r="M171" s="94"/>
    </row>
    <row r="172" spans="1:13" ht="15" customHeight="1" x14ac:dyDescent="0.2">
      <c r="A172" s="94"/>
      <c r="B172" s="100" t="s">
        <v>313</v>
      </c>
      <c r="C172" s="102">
        <f t="shared" ref="C172:K172" si="5">C168*100/C163</f>
        <v>6.9040924711027802</v>
      </c>
      <c r="D172" s="102">
        <f t="shared" si="5"/>
        <v>5.897058208418966</v>
      </c>
      <c r="E172" s="102">
        <f t="shared" si="5"/>
        <v>11.464968152866241</v>
      </c>
      <c r="F172" s="102">
        <f t="shared" si="5"/>
        <v>4.8859714067989568</v>
      </c>
      <c r="G172" s="102">
        <f t="shared" si="5"/>
        <v>3.1941031941031941</v>
      </c>
      <c r="H172" s="102">
        <f t="shared" si="5"/>
        <v>2.7047526901732071</v>
      </c>
      <c r="I172" s="102">
        <f t="shared" si="5"/>
        <v>23.684210526315791</v>
      </c>
      <c r="J172" s="102">
        <f t="shared" si="5"/>
        <v>7.0621468926553677</v>
      </c>
      <c r="K172" s="102">
        <f t="shared" si="5"/>
        <v>5.925046392257352</v>
      </c>
      <c r="L172" s="106"/>
      <c r="M172" s="94"/>
    </row>
    <row r="173" spans="1:13" s="113" customFormat="1" ht="55.5" customHeight="1" x14ac:dyDescent="0.2">
      <c r="A173" s="107"/>
      <c r="B173" s="108"/>
      <c r="C173" s="109" t="s">
        <v>314</v>
      </c>
      <c r="D173" s="109" t="s">
        <v>315</v>
      </c>
      <c r="E173" s="109" t="s">
        <v>316</v>
      </c>
      <c r="F173" s="109" t="s">
        <v>317</v>
      </c>
      <c r="G173" s="109" t="s">
        <v>318</v>
      </c>
      <c r="H173" s="109" t="s">
        <v>319</v>
      </c>
      <c r="I173" s="110" t="s">
        <v>320</v>
      </c>
      <c r="J173" s="109" t="s">
        <v>8</v>
      </c>
      <c r="K173" s="111" t="s">
        <v>321</v>
      </c>
      <c r="L173" s="112"/>
      <c r="M173" s="107"/>
    </row>
  </sheetData>
  <mergeCells count="15">
    <mergeCell ref="K5:K6"/>
    <mergeCell ref="L5:L6"/>
    <mergeCell ref="M5:M6"/>
    <mergeCell ref="A163:B163"/>
    <mergeCell ref="L1:M1"/>
    <mergeCell ref="A2:M2"/>
    <mergeCell ref="A3:M3"/>
    <mergeCell ref="A5:A6"/>
    <mergeCell ref="B5:B6"/>
    <mergeCell ref="C5:D5"/>
    <mergeCell ref="E5:F5"/>
    <mergeCell ref="G5:H5"/>
    <mergeCell ref="I5:I6"/>
    <mergeCell ref="J5:J6"/>
    <mergeCell ref="A4:M4"/>
  </mergeCells>
  <pageMargins left="0.39370078740157483" right="0.39370078740157483" top="0.98425196850393704" bottom="0.39370078740157483" header="0" footer="0"/>
  <pageSetup paperSize="9" scale="8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IV120"/>
  <sheetViews>
    <sheetView view="pageBreakPreview" zoomScale="90" zoomScaleNormal="40" zoomScaleSheetLayoutView="90" workbookViewId="0">
      <pane ySplit="7" topLeftCell="A110" activePane="bottomLeft" state="frozen"/>
      <selection activeCell="A26" sqref="A26:B26"/>
      <selection pane="bottomLeft" activeCell="A26" sqref="A26:B26"/>
    </sheetView>
  </sheetViews>
  <sheetFormatPr defaultColWidth="4.7109375" defaultRowHeight="12.75" x14ac:dyDescent="0.2"/>
  <cols>
    <col min="1" max="1" width="5.28515625" style="3" customWidth="1"/>
    <col min="2" max="2" width="55.28515625" style="3" customWidth="1"/>
    <col min="3" max="3" width="6.140625" style="3" customWidth="1"/>
    <col min="4" max="4" width="14.42578125" style="5" customWidth="1"/>
    <col min="5" max="5" width="6.140625" style="3" customWidth="1"/>
    <col min="6" max="6" width="10.7109375" style="5" customWidth="1"/>
    <col min="7" max="7" width="6.140625" style="3" customWidth="1"/>
    <col min="8" max="8" width="10.28515625" style="5" customWidth="1"/>
    <col min="9" max="9" width="7.7109375" style="3" customWidth="1"/>
    <col min="10" max="10" width="8.140625" style="3" customWidth="1"/>
    <col min="11" max="11" width="14.85546875" style="5" customWidth="1"/>
    <col min="12" max="12" width="12.28515625" style="5" customWidth="1"/>
    <col min="13" max="13" width="11.7109375" style="5" customWidth="1"/>
    <col min="14" max="255" width="9.140625" style="7" customWidth="1"/>
    <col min="256" max="256" width="4.7109375" style="7"/>
    <col min="257" max="257" width="5.28515625" style="7" customWidth="1"/>
    <col min="258" max="258" width="31.28515625" style="7" customWidth="1"/>
    <col min="259" max="259" width="6.140625" style="7" customWidth="1"/>
    <col min="260" max="260" width="14.42578125" style="7" customWidth="1"/>
    <col min="261" max="261" width="6.140625" style="7" customWidth="1"/>
    <col min="262" max="262" width="10.7109375" style="7" customWidth="1"/>
    <col min="263" max="263" width="6.140625" style="7" customWidth="1"/>
    <col min="264" max="264" width="13.7109375" style="7" customWidth="1"/>
    <col min="265" max="265" width="7.7109375" style="7" customWidth="1"/>
    <col min="266" max="266" width="8.140625" style="7" customWidth="1"/>
    <col min="267" max="267" width="14.85546875" style="7" customWidth="1"/>
    <col min="268" max="268" width="12.28515625" style="7" customWidth="1"/>
    <col min="269" max="269" width="11.7109375" style="7" customWidth="1"/>
    <col min="270" max="511" width="9.140625" style="7" customWidth="1"/>
    <col min="512" max="512" width="4.7109375" style="7"/>
    <col min="513" max="513" width="5.28515625" style="7" customWidth="1"/>
    <col min="514" max="514" width="31.28515625" style="7" customWidth="1"/>
    <col min="515" max="515" width="6.140625" style="7" customWidth="1"/>
    <col min="516" max="516" width="14.42578125" style="7" customWidth="1"/>
    <col min="517" max="517" width="6.140625" style="7" customWidth="1"/>
    <col min="518" max="518" width="10.7109375" style="7" customWidth="1"/>
    <col min="519" max="519" width="6.140625" style="7" customWidth="1"/>
    <col min="520" max="520" width="13.7109375" style="7" customWidth="1"/>
    <col min="521" max="521" width="7.7109375" style="7" customWidth="1"/>
    <col min="522" max="522" width="8.140625" style="7" customWidth="1"/>
    <col min="523" max="523" width="14.85546875" style="7" customWidth="1"/>
    <col min="524" max="524" width="12.28515625" style="7" customWidth="1"/>
    <col min="525" max="525" width="11.7109375" style="7" customWidth="1"/>
    <col min="526" max="767" width="9.140625" style="7" customWidth="1"/>
    <col min="768" max="768" width="4.7109375" style="7"/>
    <col min="769" max="769" width="5.28515625" style="7" customWidth="1"/>
    <col min="770" max="770" width="31.28515625" style="7" customWidth="1"/>
    <col min="771" max="771" width="6.140625" style="7" customWidth="1"/>
    <col min="772" max="772" width="14.42578125" style="7" customWidth="1"/>
    <col min="773" max="773" width="6.140625" style="7" customWidth="1"/>
    <col min="774" max="774" width="10.7109375" style="7" customWidth="1"/>
    <col min="775" max="775" width="6.140625" style="7" customWidth="1"/>
    <col min="776" max="776" width="13.7109375" style="7" customWidth="1"/>
    <col min="777" max="777" width="7.7109375" style="7" customWidth="1"/>
    <col min="778" max="778" width="8.140625" style="7" customWidth="1"/>
    <col min="779" max="779" width="14.85546875" style="7" customWidth="1"/>
    <col min="780" max="780" width="12.28515625" style="7" customWidth="1"/>
    <col min="781" max="781" width="11.7109375" style="7" customWidth="1"/>
    <col min="782" max="1023" width="9.140625" style="7" customWidth="1"/>
    <col min="1024" max="1024" width="4.7109375" style="7"/>
    <col min="1025" max="1025" width="5.28515625" style="7" customWidth="1"/>
    <col min="1026" max="1026" width="31.28515625" style="7" customWidth="1"/>
    <col min="1027" max="1027" width="6.140625" style="7" customWidth="1"/>
    <col min="1028" max="1028" width="14.42578125" style="7" customWidth="1"/>
    <col min="1029" max="1029" width="6.140625" style="7" customWidth="1"/>
    <col min="1030" max="1030" width="10.7109375" style="7" customWidth="1"/>
    <col min="1031" max="1031" width="6.140625" style="7" customWidth="1"/>
    <col min="1032" max="1032" width="13.7109375" style="7" customWidth="1"/>
    <col min="1033" max="1033" width="7.7109375" style="7" customWidth="1"/>
    <col min="1034" max="1034" width="8.140625" style="7" customWidth="1"/>
    <col min="1035" max="1035" width="14.85546875" style="7" customWidth="1"/>
    <col min="1036" max="1036" width="12.28515625" style="7" customWidth="1"/>
    <col min="1037" max="1037" width="11.7109375" style="7" customWidth="1"/>
    <col min="1038" max="1279" width="9.140625" style="7" customWidth="1"/>
    <col min="1280" max="1280" width="4.7109375" style="7"/>
    <col min="1281" max="1281" width="5.28515625" style="7" customWidth="1"/>
    <col min="1282" max="1282" width="31.28515625" style="7" customWidth="1"/>
    <col min="1283" max="1283" width="6.140625" style="7" customWidth="1"/>
    <col min="1284" max="1284" width="14.42578125" style="7" customWidth="1"/>
    <col min="1285" max="1285" width="6.140625" style="7" customWidth="1"/>
    <col min="1286" max="1286" width="10.7109375" style="7" customWidth="1"/>
    <col min="1287" max="1287" width="6.140625" style="7" customWidth="1"/>
    <col min="1288" max="1288" width="13.7109375" style="7" customWidth="1"/>
    <col min="1289" max="1289" width="7.7109375" style="7" customWidth="1"/>
    <col min="1290" max="1290" width="8.140625" style="7" customWidth="1"/>
    <col min="1291" max="1291" width="14.85546875" style="7" customWidth="1"/>
    <col min="1292" max="1292" width="12.28515625" style="7" customWidth="1"/>
    <col min="1293" max="1293" width="11.7109375" style="7" customWidth="1"/>
    <col min="1294" max="1535" width="9.140625" style="7" customWidth="1"/>
    <col min="1536" max="1536" width="4.7109375" style="7"/>
    <col min="1537" max="1537" width="5.28515625" style="7" customWidth="1"/>
    <col min="1538" max="1538" width="31.28515625" style="7" customWidth="1"/>
    <col min="1539" max="1539" width="6.140625" style="7" customWidth="1"/>
    <col min="1540" max="1540" width="14.42578125" style="7" customWidth="1"/>
    <col min="1541" max="1541" width="6.140625" style="7" customWidth="1"/>
    <col min="1542" max="1542" width="10.7109375" style="7" customWidth="1"/>
    <col min="1543" max="1543" width="6.140625" style="7" customWidth="1"/>
    <col min="1544" max="1544" width="13.7109375" style="7" customWidth="1"/>
    <col min="1545" max="1545" width="7.7109375" style="7" customWidth="1"/>
    <col min="1546" max="1546" width="8.140625" style="7" customWidth="1"/>
    <col min="1547" max="1547" width="14.85546875" style="7" customWidth="1"/>
    <col min="1548" max="1548" width="12.28515625" style="7" customWidth="1"/>
    <col min="1549" max="1549" width="11.7109375" style="7" customWidth="1"/>
    <col min="1550" max="1791" width="9.140625" style="7" customWidth="1"/>
    <col min="1792" max="1792" width="4.7109375" style="7"/>
    <col min="1793" max="1793" width="5.28515625" style="7" customWidth="1"/>
    <col min="1794" max="1794" width="31.28515625" style="7" customWidth="1"/>
    <col min="1795" max="1795" width="6.140625" style="7" customWidth="1"/>
    <col min="1796" max="1796" width="14.42578125" style="7" customWidth="1"/>
    <col min="1797" max="1797" width="6.140625" style="7" customWidth="1"/>
    <col min="1798" max="1798" width="10.7109375" style="7" customWidth="1"/>
    <col min="1799" max="1799" width="6.140625" style="7" customWidth="1"/>
    <col min="1800" max="1800" width="13.7109375" style="7" customWidth="1"/>
    <col min="1801" max="1801" width="7.7109375" style="7" customWidth="1"/>
    <col min="1802" max="1802" width="8.140625" style="7" customWidth="1"/>
    <col min="1803" max="1803" width="14.85546875" style="7" customWidth="1"/>
    <col min="1804" max="1804" width="12.28515625" style="7" customWidth="1"/>
    <col min="1805" max="1805" width="11.7109375" style="7" customWidth="1"/>
    <col min="1806" max="2047" width="9.140625" style="7" customWidth="1"/>
    <col min="2048" max="2048" width="4.7109375" style="7"/>
    <col min="2049" max="2049" width="5.28515625" style="7" customWidth="1"/>
    <col min="2050" max="2050" width="31.28515625" style="7" customWidth="1"/>
    <col min="2051" max="2051" width="6.140625" style="7" customWidth="1"/>
    <col min="2052" max="2052" width="14.42578125" style="7" customWidth="1"/>
    <col min="2053" max="2053" width="6.140625" style="7" customWidth="1"/>
    <col min="2054" max="2054" width="10.7109375" style="7" customWidth="1"/>
    <col min="2055" max="2055" width="6.140625" style="7" customWidth="1"/>
    <col min="2056" max="2056" width="13.7109375" style="7" customWidth="1"/>
    <col min="2057" max="2057" width="7.7109375" style="7" customWidth="1"/>
    <col min="2058" max="2058" width="8.140625" style="7" customWidth="1"/>
    <col min="2059" max="2059" width="14.85546875" style="7" customWidth="1"/>
    <col min="2060" max="2060" width="12.28515625" style="7" customWidth="1"/>
    <col min="2061" max="2061" width="11.7109375" style="7" customWidth="1"/>
    <col min="2062" max="2303" width="9.140625" style="7" customWidth="1"/>
    <col min="2304" max="2304" width="4.7109375" style="7"/>
    <col min="2305" max="2305" width="5.28515625" style="7" customWidth="1"/>
    <col min="2306" max="2306" width="31.28515625" style="7" customWidth="1"/>
    <col min="2307" max="2307" width="6.140625" style="7" customWidth="1"/>
    <col min="2308" max="2308" width="14.42578125" style="7" customWidth="1"/>
    <col min="2309" max="2309" width="6.140625" style="7" customWidth="1"/>
    <col min="2310" max="2310" width="10.7109375" style="7" customWidth="1"/>
    <col min="2311" max="2311" width="6.140625" style="7" customWidth="1"/>
    <col min="2312" max="2312" width="13.7109375" style="7" customWidth="1"/>
    <col min="2313" max="2313" width="7.7109375" style="7" customWidth="1"/>
    <col min="2314" max="2314" width="8.140625" style="7" customWidth="1"/>
    <col min="2315" max="2315" width="14.85546875" style="7" customWidth="1"/>
    <col min="2316" max="2316" width="12.28515625" style="7" customWidth="1"/>
    <col min="2317" max="2317" width="11.7109375" style="7" customWidth="1"/>
    <col min="2318" max="2559" width="9.140625" style="7" customWidth="1"/>
    <col min="2560" max="2560" width="4.7109375" style="7"/>
    <col min="2561" max="2561" width="5.28515625" style="7" customWidth="1"/>
    <col min="2562" max="2562" width="31.28515625" style="7" customWidth="1"/>
    <col min="2563" max="2563" width="6.140625" style="7" customWidth="1"/>
    <col min="2564" max="2564" width="14.42578125" style="7" customWidth="1"/>
    <col min="2565" max="2565" width="6.140625" style="7" customWidth="1"/>
    <col min="2566" max="2566" width="10.7109375" style="7" customWidth="1"/>
    <col min="2567" max="2567" width="6.140625" style="7" customWidth="1"/>
    <col min="2568" max="2568" width="13.7109375" style="7" customWidth="1"/>
    <col min="2569" max="2569" width="7.7109375" style="7" customWidth="1"/>
    <col min="2570" max="2570" width="8.140625" style="7" customWidth="1"/>
    <col min="2571" max="2571" width="14.85546875" style="7" customWidth="1"/>
    <col min="2572" max="2572" width="12.28515625" style="7" customWidth="1"/>
    <col min="2573" max="2573" width="11.7109375" style="7" customWidth="1"/>
    <col min="2574" max="2815" width="9.140625" style="7" customWidth="1"/>
    <col min="2816" max="2816" width="4.7109375" style="7"/>
    <col min="2817" max="2817" width="5.28515625" style="7" customWidth="1"/>
    <col min="2818" max="2818" width="31.28515625" style="7" customWidth="1"/>
    <col min="2819" max="2819" width="6.140625" style="7" customWidth="1"/>
    <col min="2820" max="2820" width="14.42578125" style="7" customWidth="1"/>
    <col min="2821" max="2821" width="6.140625" style="7" customWidth="1"/>
    <col min="2822" max="2822" width="10.7109375" style="7" customWidth="1"/>
    <col min="2823" max="2823" width="6.140625" style="7" customWidth="1"/>
    <col min="2824" max="2824" width="13.7109375" style="7" customWidth="1"/>
    <col min="2825" max="2825" width="7.7109375" style="7" customWidth="1"/>
    <col min="2826" max="2826" width="8.140625" style="7" customWidth="1"/>
    <col min="2827" max="2827" width="14.85546875" style="7" customWidth="1"/>
    <col min="2828" max="2828" width="12.28515625" style="7" customWidth="1"/>
    <col min="2829" max="2829" width="11.7109375" style="7" customWidth="1"/>
    <col min="2830" max="3071" width="9.140625" style="7" customWidth="1"/>
    <col min="3072" max="3072" width="4.7109375" style="7"/>
    <col min="3073" max="3073" width="5.28515625" style="7" customWidth="1"/>
    <col min="3074" max="3074" width="31.28515625" style="7" customWidth="1"/>
    <col min="3075" max="3075" width="6.140625" style="7" customWidth="1"/>
    <col min="3076" max="3076" width="14.42578125" style="7" customWidth="1"/>
    <col min="3077" max="3077" width="6.140625" style="7" customWidth="1"/>
    <col min="3078" max="3078" width="10.7109375" style="7" customWidth="1"/>
    <col min="3079" max="3079" width="6.140625" style="7" customWidth="1"/>
    <col min="3080" max="3080" width="13.7109375" style="7" customWidth="1"/>
    <col min="3081" max="3081" width="7.7109375" style="7" customWidth="1"/>
    <col min="3082" max="3082" width="8.140625" style="7" customWidth="1"/>
    <col min="3083" max="3083" width="14.85546875" style="7" customWidth="1"/>
    <col min="3084" max="3084" width="12.28515625" style="7" customWidth="1"/>
    <col min="3085" max="3085" width="11.7109375" style="7" customWidth="1"/>
    <col min="3086" max="3327" width="9.140625" style="7" customWidth="1"/>
    <col min="3328" max="3328" width="4.7109375" style="7"/>
    <col min="3329" max="3329" width="5.28515625" style="7" customWidth="1"/>
    <col min="3330" max="3330" width="31.28515625" style="7" customWidth="1"/>
    <col min="3331" max="3331" width="6.140625" style="7" customWidth="1"/>
    <col min="3332" max="3332" width="14.42578125" style="7" customWidth="1"/>
    <col min="3333" max="3333" width="6.140625" style="7" customWidth="1"/>
    <col min="3334" max="3334" width="10.7109375" style="7" customWidth="1"/>
    <col min="3335" max="3335" width="6.140625" style="7" customWidth="1"/>
    <col min="3336" max="3336" width="13.7109375" style="7" customWidth="1"/>
    <col min="3337" max="3337" width="7.7109375" style="7" customWidth="1"/>
    <col min="3338" max="3338" width="8.140625" style="7" customWidth="1"/>
    <col min="3339" max="3339" width="14.85546875" style="7" customWidth="1"/>
    <col min="3340" max="3340" width="12.28515625" style="7" customWidth="1"/>
    <col min="3341" max="3341" width="11.7109375" style="7" customWidth="1"/>
    <col min="3342" max="3583" width="9.140625" style="7" customWidth="1"/>
    <col min="3584" max="3584" width="4.7109375" style="7"/>
    <col min="3585" max="3585" width="5.28515625" style="7" customWidth="1"/>
    <col min="3586" max="3586" width="31.28515625" style="7" customWidth="1"/>
    <col min="3587" max="3587" width="6.140625" style="7" customWidth="1"/>
    <col min="3588" max="3588" width="14.42578125" style="7" customWidth="1"/>
    <col min="3589" max="3589" width="6.140625" style="7" customWidth="1"/>
    <col min="3590" max="3590" width="10.7109375" style="7" customWidth="1"/>
    <col min="3591" max="3591" width="6.140625" style="7" customWidth="1"/>
    <col min="3592" max="3592" width="13.7109375" style="7" customWidth="1"/>
    <col min="3593" max="3593" width="7.7109375" style="7" customWidth="1"/>
    <col min="3594" max="3594" width="8.140625" style="7" customWidth="1"/>
    <col min="3595" max="3595" width="14.85546875" style="7" customWidth="1"/>
    <col min="3596" max="3596" width="12.28515625" style="7" customWidth="1"/>
    <col min="3597" max="3597" width="11.7109375" style="7" customWidth="1"/>
    <col min="3598" max="3839" width="9.140625" style="7" customWidth="1"/>
    <col min="3840" max="3840" width="4.7109375" style="7"/>
    <col min="3841" max="3841" width="5.28515625" style="7" customWidth="1"/>
    <col min="3842" max="3842" width="31.28515625" style="7" customWidth="1"/>
    <col min="3843" max="3843" width="6.140625" style="7" customWidth="1"/>
    <col min="3844" max="3844" width="14.42578125" style="7" customWidth="1"/>
    <col min="3845" max="3845" width="6.140625" style="7" customWidth="1"/>
    <col min="3846" max="3846" width="10.7109375" style="7" customWidth="1"/>
    <col min="3847" max="3847" width="6.140625" style="7" customWidth="1"/>
    <col min="3848" max="3848" width="13.7109375" style="7" customWidth="1"/>
    <col min="3849" max="3849" width="7.7109375" style="7" customWidth="1"/>
    <col min="3850" max="3850" width="8.140625" style="7" customWidth="1"/>
    <col min="3851" max="3851" width="14.85546875" style="7" customWidth="1"/>
    <col min="3852" max="3852" width="12.28515625" style="7" customWidth="1"/>
    <col min="3853" max="3853" width="11.7109375" style="7" customWidth="1"/>
    <col min="3854" max="4095" width="9.140625" style="7" customWidth="1"/>
    <col min="4096" max="4096" width="4.7109375" style="7"/>
    <col min="4097" max="4097" width="5.28515625" style="7" customWidth="1"/>
    <col min="4098" max="4098" width="31.28515625" style="7" customWidth="1"/>
    <col min="4099" max="4099" width="6.140625" style="7" customWidth="1"/>
    <col min="4100" max="4100" width="14.42578125" style="7" customWidth="1"/>
    <col min="4101" max="4101" width="6.140625" style="7" customWidth="1"/>
    <col min="4102" max="4102" width="10.7109375" style="7" customWidth="1"/>
    <col min="4103" max="4103" width="6.140625" style="7" customWidth="1"/>
    <col min="4104" max="4104" width="13.7109375" style="7" customWidth="1"/>
    <col min="4105" max="4105" width="7.7109375" style="7" customWidth="1"/>
    <col min="4106" max="4106" width="8.140625" style="7" customWidth="1"/>
    <col min="4107" max="4107" width="14.85546875" style="7" customWidth="1"/>
    <col min="4108" max="4108" width="12.28515625" style="7" customWidth="1"/>
    <col min="4109" max="4109" width="11.7109375" style="7" customWidth="1"/>
    <col min="4110" max="4351" width="9.140625" style="7" customWidth="1"/>
    <col min="4352" max="4352" width="4.7109375" style="7"/>
    <col min="4353" max="4353" width="5.28515625" style="7" customWidth="1"/>
    <col min="4354" max="4354" width="31.28515625" style="7" customWidth="1"/>
    <col min="4355" max="4355" width="6.140625" style="7" customWidth="1"/>
    <col min="4356" max="4356" width="14.42578125" style="7" customWidth="1"/>
    <col min="4357" max="4357" width="6.140625" style="7" customWidth="1"/>
    <col min="4358" max="4358" width="10.7109375" style="7" customWidth="1"/>
    <col min="4359" max="4359" width="6.140625" style="7" customWidth="1"/>
    <col min="4360" max="4360" width="13.7109375" style="7" customWidth="1"/>
    <col min="4361" max="4361" width="7.7109375" style="7" customWidth="1"/>
    <col min="4362" max="4362" width="8.140625" style="7" customWidth="1"/>
    <col min="4363" max="4363" width="14.85546875" style="7" customWidth="1"/>
    <col min="4364" max="4364" width="12.28515625" style="7" customWidth="1"/>
    <col min="4365" max="4365" width="11.7109375" style="7" customWidth="1"/>
    <col min="4366" max="4607" width="9.140625" style="7" customWidth="1"/>
    <col min="4608" max="4608" width="4.7109375" style="7"/>
    <col min="4609" max="4609" width="5.28515625" style="7" customWidth="1"/>
    <col min="4610" max="4610" width="31.28515625" style="7" customWidth="1"/>
    <col min="4611" max="4611" width="6.140625" style="7" customWidth="1"/>
    <col min="4612" max="4612" width="14.42578125" style="7" customWidth="1"/>
    <col min="4613" max="4613" width="6.140625" style="7" customWidth="1"/>
    <col min="4614" max="4614" width="10.7109375" style="7" customWidth="1"/>
    <col min="4615" max="4615" width="6.140625" style="7" customWidth="1"/>
    <col min="4616" max="4616" width="13.7109375" style="7" customWidth="1"/>
    <col min="4617" max="4617" width="7.7109375" style="7" customWidth="1"/>
    <col min="4618" max="4618" width="8.140625" style="7" customWidth="1"/>
    <col min="4619" max="4619" width="14.85546875" style="7" customWidth="1"/>
    <col min="4620" max="4620" width="12.28515625" style="7" customWidth="1"/>
    <col min="4621" max="4621" width="11.7109375" style="7" customWidth="1"/>
    <col min="4622" max="4863" width="9.140625" style="7" customWidth="1"/>
    <col min="4864" max="4864" width="4.7109375" style="7"/>
    <col min="4865" max="4865" width="5.28515625" style="7" customWidth="1"/>
    <col min="4866" max="4866" width="31.28515625" style="7" customWidth="1"/>
    <col min="4867" max="4867" width="6.140625" style="7" customWidth="1"/>
    <col min="4868" max="4868" width="14.42578125" style="7" customWidth="1"/>
    <col min="4869" max="4869" width="6.140625" style="7" customWidth="1"/>
    <col min="4870" max="4870" width="10.7109375" style="7" customWidth="1"/>
    <col min="4871" max="4871" width="6.140625" style="7" customWidth="1"/>
    <col min="4872" max="4872" width="13.7109375" style="7" customWidth="1"/>
    <col min="4873" max="4873" width="7.7109375" style="7" customWidth="1"/>
    <col min="4874" max="4874" width="8.140625" style="7" customWidth="1"/>
    <col min="4875" max="4875" width="14.85546875" style="7" customWidth="1"/>
    <col min="4876" max="4876" width="12.28515625" style="7" customWidth="1"/>
    <col min="4877" max="4877" width="11.7109375" style="7" customWidth="1"/>
    <col min="4878" max="5119" width="9.140625" style="7" customWidth="1"/>
    <col min="5120" max="5120" width="4.7109375" style="7"/>
    <col min="5121" max="5121" width="5.28515625" style="7" customWidth="1"/>
    <col min="5122" max="5122" width="31.28515625" style="7" customWidth="1"/>
    <col min="5123" max="5123" width="6.140625" style="7" customWidth="1"/>
    <col min="5124" max="5124" width="14.42578125" style="7" customWidth="1"/>
    <col min="5125" max="5125" width="6.140625" style="7" customWidth="1"/>
    <col min="5126" max="5126" width="10.7109375" style="7" customWidth="1"/>
    <col min="5127" max="5127" width="6.140625" style="7" customWidth="1"/>
    <col min="5128" max="5128" width="13.7109375" style="7" customWidth="1"/>
    <col min="5129" max="5129" width="7.7109375" style="7" customWidth="1"/>
    <col min="5130" max="5130" width="8.140625" style="7" customWidth="1"/>
    <col min="5131" max="5131" width="14.85546875" style="7" customWidth="1"/>
    <col min="5132" max="5132" width="12.28515625" style="7" customWidth="1"/>
    <col min="5133" max="5133" width="11.7109375" style="7" customWidth="1"/>
    <col min="5134" max="5375" width="9.140625" style="7" customWidth="1"/>
    <col min="5376" max="5376" width="4.7109375" style="7"/>
    <col min="5377" max="5377" width="5.28515625" style="7" customWidth="1"/>
    <col min="5378" max="5378" width="31.28515625" style="7" customWidth="1"/>
    <col min="5379" max="5379" width="6.140625" style="7" customWidth="1"/>
    <col min="5380" max="5380" width="14.42578125" style="7" customWidth="1"/>
    <col min="5381" max="5381" width="6.140625" style="7" customWidth="1"/>
    <col min="5382" max="5382" width="10.7109375" style="7" customWidth="1"/>
    <col min="5383" max="5383" width="6.140625" style="7" customWidth="1"/>
    <col min="5384" max="5384" width="13.7109375" style="7" customWidth="1"/>
    <col min="5385" max="5385" width="7.7109375" style="7" customWidth="1"/>
    <col min="5386" max="5386" width="8.140625" style="7" customWidth="1"/>
    <col min="5387" max="5387" width="14.85546875" style="7" customWidth="1"/>
    <col min="5388" max="5388" width="12.28515625" style="7" customWidth="1"/>
    <col min="5389" max="5389" width="11.7109375" style="7" customWidth="1"/>
    <col min="5390" max="5631" width="9.140625" style="7" customWidth="1"/>
    <col min="5632" max="5632" width="4.7109375" style="7"/>
    <col min="5633" max="5633" width="5.28515625" style="7" customWidth="1"/>
    <col min="5634" max="5634" width="31.28515625" style="7" customWidth="1"/>
    <col min="5635" max="5635" width="6.140625" style="7" customWidth="1"/>
    <col min="5636" max="5636" width="14.42578125" style="7" customWidth="1"/>
    <col min="5637" max="5637" width="6.140625" style="7" customWidth="1"/>
    <col min="5638" max="5638" width="10.7109375" style="7" customWidth="1"/>
    <col min="5639" max="5639" width="6.140625" style="7" customWidth="1"/>
    <col min="5640" max="5640" width="13.7109375" style="7" customWidth="1"/>
    <col min="5641" max="5641" width="7.7109375" style="7" customWidth="1"/>
    <col min="5642" max="5642" width="8.140625" style="7" customWidth="1"/>
    <col min="5643" max="5643" width="14.85546875" style="7" customWidth="1"/>
    <col min="5644" max="5644" width="12.28515625" style="7" customWidth="1"/>
    <col min="5645" max="5645" width="11.7109375" style="7" customWidth="1"/>
    <col min="5646" max="5887" width="9.140625" style="7" customWidth="1"/>
    <col min="5888" max="5888" width="4.7109375" style="7"/>
    <col min="5889" max="5889" width="5.28515625" style="7" customWidth="1"/>
    <col min="5890" max="5890" width="31.28515625" style="7" customWidth="1"/>
    <col min="5891" max="5891" width="6.140625" style="7" customWidth="1"/>
    <col min="5892" max="5892" width="14.42578125" style="7" customWidth="1"/>
    <col min="5893" max="5893" width="6.140625" style="7" customWidth="1"/>
    <col min="5894" max="5894" width="10.7109375" style="7" customWidth="1"/>
    <col min="5895" max="5895" width="6.140625" style="7" customWidth="1"/>
    <col min="5896" max="5896" width="13.7109375" style="7" customWidth="1"/>
    <col min="5897" max="5897" width="7.7109375" style="7" customWidth="1"/>
    <col min="5898" max="5898" width="8.140625" style="7" customWidth="1"/>
    <col min="5899" max="5899" width="14.85546875" style="7" customWidth="1"/>
    <col min="5900" max="5900" width="12.28515625" style="7" customWidth="1"/>
    <col min="5901" max="5901" width="11.7109375" style="7" customWidth="1"/>
    <col min="5902" max="6143" width="9.140625" style="7" customWidth="1"/>
    <col min="6144" max="6144" width="4.7109375" style="7"/>
    <col min="6145" max="6145" width="5.28515625" style="7" customWidth="1"/>
    <col min="6146" max="6146" width="31.28515625" style="7" customWidth="1"/>
    <col min="6147" max="6147" width="6.140625" style="7" customWidth="1"/>
    <col min="6148" max="6148" width="14.42578125" style="7" customWidth="1"/>
    <col min="6149" max="6149" width="6.140625" style="7" customWidth="1"/>
    <col min="6150" max="6150" width="10.7109375" style="7" customWidth="1"/>
    <col min="6151" max="6151" width="6.140625" style="7" customWidth="1"/>
    <col min="6152" max="6152" width="13.7109375" style="7" customWidth="1"/>
    <col min="6153" max="6153" width="7.7109375" style="7" customWidth="1"/>
    <col min="6154" max="6154" width="8.140625" style="7" customWidth="1"/>
    <col min="6155" max="6155" width="14.85546875" style="7" customWidth="1"/>
    <col min="6156" max="6156" width="12.28515625" style="7" customWidth="1"/>
    <col min="6157" max="6157" width="11.7109375" style="7" customWidth="1"/>
    <col min="6158" max="6399" width="9.140625" style="7" customWidth="1"/>
    <col min="6400" max="6400" width="4.7109375" style="7"/>
    <col min="6401" max="6401" width="5.28515625" style="7" customWidth="1"/>
    <col min="6402" max="6402" width="31.28515625" style="7" customWidth="1"/>
    <col min="6403" max="6403" width="6.140625" style="7" customWidth="1"/>
    <col min="6404" max="6404" width="14.42578125" style="7" customWidth="1"/>
    <col min="6405" max="6405" width="6.140625" style="7" customWidth="1"/>
    <col min="6406" max="6406" width="10.7109375" style="7" customWidth="1"/>
    <col min="6407" max="6407" width="6.140625" style="7" customWidth="1"/>
    <col min="6408" max="6408" width="13.7109375" style="7" customWidth="1"/>
    <col min="6409" max="6409" width="7.7109375" style="7" customWidth="1"/>
    <col min="6410" max="6410" width="8.140625" style="7" customWidth="1"/>
    <col min="6411" max="6411" width="14.85546875" style="7" customWidth="1"/>
    <col min="6412" max="6412" width="12.28515625" style="7" customWidth="1"/>
    <col min="6413" max="6413" width="11.7109375" style="7" customWidth="1"/>
    <col min="6414" max="6655" width="9.140625" style="7" customWidth="1"/>
    <col min="6656" max="6656" width="4.7109375" style="7"/>
    <col min="6657" max="6657" width="5.28515625" style="7" customWidth="1"/>
    <col min="6658" max="6658" width="31.28515625" style="7" customWidth="1"/>
    <col min="6659" max="6659" width="6.140625" style="7" customWidth="1"/>
    <col min="6660" max="6660" width="14.42578125" style="7" customWidth="1"/>
    <col min="6661" max="6661" width="6.140625" style="7" customWidth="1"/>
    <col min="6662" max="6662" width="10.7109375" style="7" customWidth="1"/>
    <col min="6663" max="6663" width="6.140625" style="7" customWidth="1"/>
    <col min="6664" max="6664" width="13.7109375" style="7" customWidth="1"/>
    <col min="6665" max="6665" width="7.7109375" style="7" customWidth="1"/>
    <col min="6666" max="6666" width="8.140625" style="7" customWidth="1"/>
    <col min="6667" max="6667" width="14.85546875" style="7" customWidth="1"/>
    <col min="6668" max="6668" width="12.28515625" style="7" customWidth="1"/>
    <col min="6669" max="6669" width="11.7109375" style="7" customWidth="1"/>
    <col min="6670" max="6911" width="9.140625" style="7" customWidth="1"/>
    <col min="6912" max="6912" width="4.7109375" style="7"/>
    <col min="6913" max="6913" width="5.28515625" style="7" customWidth="1"/>
    <col min="6914" max="6914" width="31.28515625" style="7" customWidth="1"/>
    <col min="6915" max="6915" width="6.140625" style="7" customWidth="1"/>
    <col min="6916" max="6916" width="14.42578125" style="7" customWidth="1"/>
    <col min="6917" max="6917" width="6.140625" style="7" customWidth="1"/>
    <col min="6918" max="6918" width="10.7109375" style="7" customWidth="1"/>
    <col min="6919" max="6919" width="6.140625" style="7" customWidth="1"/>
    <col min="6920" max="6920" width="13.7109375" style="7" customWidth="1"/>
    <col min="6921" max="6921" width="7.7109375" style="7" customWidth="1"/>
    <col min="6922" max="6922" width="8.140625" style="7" customWidth="1"/>
    <col min="6923" max="6923" width="14.85546875" style="7" customWidth="1"/>
    <col min="6924" max="6924" width="12.28515625" style="7" customWidth="1"/>
    <col min="6925" max="6925" width="11.7109375" style="7" customWidth="1"/>
    <col min="6926" max="7167" width="9.140625" style="7" customWidth="1"/>
    <col min="7168" max="7168" width="4.7109375" style="7"/>
    <col min="7169" max="7169" width="5.28515625" style="7" customWidth="1"/>
    <col min="7170" max="7170" width="31.28515625" style="7" customWidth="1"/>
    <col min="7171" max="7171" width="6.140625" style="7" customWidth="1"/>
    <col min="7172" max="7172" width="14.42578125" style="7" customWidth="1"/>
    <col min="7173" max="7173" width="6.140625" style="7" customWidth="1"/>
    <col min="7174" max="7174" width="10.7109375" style="7" customWidth="1"/>
    <col min="7175" max="7175" width="6.140625" style="7" customWidth="1"/>
    <col min="7176" max="7176" width="13.7109375" style="7" customWidth="1"/>
    <col min="7177" max="7177" width="7.7109375" style="7" customWidth="1"/>
    <col min="7178" max="7178" width="8.140625" style="7" customWidth="1"/>
    <col min="7179" max="7179" width="14.85546875" style="7" customWidth="1"/>
    <col min="7180" max="7180" width="12.28515625" style="7" customWidth="1"/>
    <col min="7181" max="7181" width="11.7109375" style="7" customWidth="1"/>
    <col min="7182" max="7423" width="9.140625" style="7" customWidth="1"/>
    <col min="7424" max="7424" width="4.7109375" style="7"/>
    <col min="7425" max="7425" width="5.28515625" style="7" customWidth="1"/>
    <col min="7426" max="7426" width="31.28515625" style="7" customWidth="1"/>
    <col min="7427" max="7427" width="6.140625" style="7" customWidth="1"/>
    <col min="7428" max="7428" width="14.42578125" style="7" customWidth="1"/>
    <col min="7429" max="7429" width="6.140625" style="7" customWidth="1"/>
    <col min="7430" max="7430" width="10.7109375" style="7" customWidth="1"/>
    <col min="7431" max="7431" width="6.140625" style="7" customWidth="1"/>
    <col min="7432" max="7432" width="13.7109375" style="7" customWidth="1"/>
    <col min="7433" max="7433" width="7.7109375" style="7" customWidth="1"/>
    <col min="7434" max="7434" width="8.140625" style="7" customWidth="1"/>
    <col min="7435" max="7435" width="14.85546875" style="7" customWidth="1"/>
    <col min="7436" max="7436" width="12.28515625" style="7" customWidth="1"/>
    <col min="7437" max="7437" width="11.7109375" style="7" customWidth="1"/>
    <col min="7438" max="7679" width="9.140625" style="7" customWidth="1"/>
    <col min="7680" max="7680" width="4.7109375" style="7"/>
    <col min="7681" max="7681" width="5.28515625" style="7" customWidth="1"/>
    <col min="7682" max="7682" width="31.28515625" style="7" customWidth="1"/>
    <col min="7683" max="7683" width="6.140625" style="7" customWidth="1"/>
    <col min="7684" max="7684" width="14.42578125" style="7" customWidth="1"/>
    <col min="7685" max="7685" width="6.140625" style="7" customWidth="1"/>
    <col min="7686" max="7686" width="10.7109375" style="7" customWidth="1"/>
    <col min="7687" max="7687" width="6.140625" style="7" customWidth="1"/>
    <col min="7688" max="7688" width="13.7109375" style="7" customWidth="1"/>
    <col min="7689" max="7689" width="7.7109375" style="7" customWidth="1"/>
    <col min="7690" max="7690" width="8.140625" style="7" customWidth="1"/>
    <col min="7691" max="7691" width="14.85546875" style="7" customWidth="1"/>
    <col min="7692" max="7692" width="12.28515625" style="7" customWidth="1"/>
    <col min="7693" max="7693" width="11.7109375" style="7" customWidth="1"/>
    <col min="7694" max="7935" width="9.140625" style="7" customWidth="1"/>
    <col min="7936" max="7936" width="4.7109375" style="7"/>
    <col min="7937" max="7937" width="5.28515625" style="7" customWidth="1"/>
    <col min="7938" max="7938" width="31.28515625" style="7" customWidth="1"/>
    <col min="7939" max="7939" width="6.140625" style="7" customWidth="1"/>
    <col min="7940" max="7940" width="14.42578125" style="7" customWidth="1"/>
    <col min="7941" max="7941" width="6.140625" style="7" customWidth="1"/>
    <col min="7942" max="7942" width="10.7109375" style="7" customWidth="1"/>
    <col min="7943" max="7943" width="6.140625" style="7" customWidth="1"/>
    <col min="7944" max="7944" width="13.7109375" style="7" customWidth="1"/>
    <col min="7945" max="7945" width="7.7109375" style="7" customWidth="1"/>
    <col min="7946" max="7946" width="8.140625" style="7" customWidth="1"/>
    <col min="7947" max="7947" width="14.85546875" style="7" customWidth="1"/>
    <col min="7948" max="7948" width="12.28515625" style="7" customWidth="1"/>
    <col min="7949" max="7949" width="11.7109375" style="7" customWidth="1"/>
    <col min="7950" max="8191" width="9.140625" style="7" customWidth="1"/>
    <col min="8192" max="8192" width="4.7109375" style="7"/>
    <col min="8193" max="8193" width="5.28515625" style="7" customWidth="1"/>
    <col min="8194" max="8194" width="31.28515625" style="7" customWidth="1"/>
    <col min="8195" max="8195" width="6.140625" style="7" customWidth="1"/>
    <col min="8196" max="8196" width="14.42578125" style="7" customWidth="1"/>
    <col min="8197" max="8197" width="6.140625" style="7" customWidth="1"/>
    <col min="8198" max="8198" width="10.7109375" style="7" customWidth="1"/>
    <col min="8199" max="8199" width="6.140625" style="7" customWidth="1"/>
    <col min="8200" max="8200" width="13.7109375" style="7" customWidth="1"/>
    <col min="8201" max="8201" width="7.7109375" style="7" customWidth="1"/>
    <col min="8202" max="8202" width="8.140625" style="7" customWidth="1"/>
    <col min="8203" max="8203" width="14.85546875" style="7" customWidth="1"/>
    <col min="8204" max="8204" width="12.28515625" style="7" customWidth="1"/>
    <col min="8205" max="8205" width="11.7109375" style="7" customWidth="1"/>
    <col min="8206" max="8447" width="9.140625" style="7" customWidth="1"/>
    <col min="8448" max="8448" width="4.7109375" style="7"/>
    <col min="8449" max="8449" width="5.28515625" style="7" customWidth="1"/>
    <col min="8450" max="8450" width="31.28515625" style="7" customWidth="1"/>
    <col min="8451" max="8451" width="6.140625" style="7" customWidth="1"/>
    <col min="8452" max="8452" width="14.42578125" style="7" customWidth="1"/>
    <col min="8453" max="8453" width="6.140625" style="7" customWidth="1"/>
    <col min="8454" max="8454" width="10.7109375" style="7" customWidth="1"/>
    <col min="8455" max="8455" width="6.140625" style="7" customWidth="1"/>
    <col min="8456" max="8456" width="13.7109375" style="7" customWidth="1"/>
    <col min="8457" max="8457" width="7.7109375" style="7" customWidth="1"/>
    <col min="8458" max="8458" width="8.140625" style="7" customWidth="1"/>
    <col min="8459" max="8459" width="14.85546875" style="7" customWidth="1"/>
    <col min="8460" max="8460" width="12.28515625" style="7" customWidth="1"/>
    <col min="8461" max="8461" width="11.7109375" style="7" customWidth="1"/>
    <col min="8462" max="8703" width="9.140625" style="7" customWidth="1"/>
    <col min="8704" max="8704" width="4.7109375" style="7"/>
    <col min="8705" max="8705" width="5.28515625" style="7" customWidth="1"/>
    <col min="8706" max="8706" width="31.28515625" style="7" customWidth="1"/>
    <col min="8707" max="8707" width="6.140625" style="7" customWidth="1"/>
    <col min="8708" max="8708" width="14.42578125" style="7" customWidth="1"/>
    <col min="8709" max="8709" width="6.140625" style="7" customWidth="1"/>
    <col min="8710" max="8710" width="10.7109375" style="7" customWidth="1"/>
    <col min="8711" max="8711" width="6.140625" style="7" customWidth="1"/>
    <col min="8712" max="8712" width="13.7109375" style="7" customWidth="1"/>
    <col min="8713" max="8713" width="7.7109375" style="7" customWidth="1"/>
    <col min="8714" max="8714" width="8.140625" style="7" customWidth="1"/>
    <col min="8715" max="8715" width="14.85546875" style="7" customWidth="1"/>
    <col min="8716" max="8716" width="12.28515625" style="7" customWidth="1"/>
    <col min="8717" max="8717" width="11.7109375" style="7" customWidth="1"/>
    <col min="8718" max="8959" width="9.140625" style="7" customWidth="1"/>
    <col min="8960" max="8960" width="4.7109375" style="7"/>
    <col min="8961" max="8961" width="5.28515625" style="7" customWidth="1"/>
    <col min="8962" max="8962" width="31.28515625" style="7" customWidth="1"/>
    <col min="8963" max="8963" width="6.140625" style="7" customWidth="1"/>
    <col min="8964" max="8964" width="14.42578125" style="7" customWidth="1"/>
    <col min="8965" max="8965" width="6.140625" style="7" customWidth="1"/>
    <col min="8966" max="8966" width="10.7109375" style="7" customWidth="1"/>
    <col min="8967" max="8967" width="6.140625" style="7" customWidth="1"/>
    <col min="8968" max="8968" width="13.7109375" style="7" customWidth="1"/>
    <col min="8969" max="8969" width="7.7109375" style="7" customWidth="1"/>
    <col min="8970" max="8970" width="8.140625" style="7" customWidth="1"/>
    <col min="8971" max="8971" width="14.85546875" style="7" customWidth="1"/>
    <col min="8972" max="8972" width="12.28515625" style="7" customWidth="1"/>
    <col min="8973" max="8973" width="11.7109375" style="7" customWidth="1"/>
    <col min="8974" max="9215" width="9.140625" style="7" customWidth="1"/>
    <col min="9216" max="9216" width="4.7109375" style="7"/>
    <col min="9217" max="9217" width="5.28515625" style="7" customWidth="1"/>
    <col min="9218" max="9218" width="31.28515625" style="7" customWidth="1"/>
    <col min="9219" max="9219" width="6.140625" style="7" customWidth="1"/>
    <col min="9220" max="9220" width="14.42578125" style="7" customWidth="1"/>
    <col min="9221" max="9221" width="6.140625" style="7" customWidth="1"/>
    <col min="9222" max="9222" width="10.7109375" style="7" customWidth="1"/>
    <col min="9223" max="9223" width="6.140625" style="7" customWidth="1"/>
    <col min="9224" max="9224" width="13.7109375" style="7" customWidth="1"/>
    <col min="9225" max="9225" width="7.7109375" style="7" customWidth="1"/>
    <col min="9226" max="9226" width="8.140625" style="7" customWidth="1"/>
    <col min="9227" max="9227" width="14.85546875" style="7" customWidth="1"/>
    <col min="9228" max="9228" width="12.28515625" style="7" customWidth="1"/>
    <col min="9229" max="9229" width="11.7109375" style="7" customWidth="1"/>
    <col min="9230" max="9471" width="9.140625" style="7" customWidth="1"/>
    <col min="9472" max="9472" width="4.7109375" style="7"/>
    <col min="9473" max="9473" width="5.28515625" style="7" customWidth="1"/>
    <col min="9474" max="9474" width="31.28515625" style="7" customWidth="1"/>
    <col min="9475" max="9475" width="6.140625" style="7" customWidth="1"/>
    <col min="9476" max="9476" width="14.42578125" style="7" customWidth="1"/>
    <col min="9477" max="9477" width="6.140625" style="7" customWidth="1"/>
    <col min="9478" max="9478" width="10.7109375" style="7" customWidth="1"/>
    <col min="9479" max="9479" width="6.140625" style="7" customWidth="1"/>
    <col min="9480" max="9480" width="13.7109375" style="7" customWidth="1"/>
    <col min="9481" max="9481" width="7.7109375" style="7" customWidth="1"/>
    <col min="9482" max="9482" width="8.140625" style="7" customWidth="1"/>
    <col min="9483" max="9483" width="14.85546875" style="7" customWidth="1"/>
    <col min="9484" max="9484" width="12.28515625" style="7" customWidth="1"/>
    <col min="9485" max="9485" width="11.7109375" style="7" customWidth="1"/>
    <col min="9486" max="9727" width="9.140625" style="7" customWidth="1"/>
    <col min="9728" max="9728" width="4.7109375" style="7"/>
    <col min="9729" max="9729" width="5.28515625" style="7" customWidth="1"/>
    <col min="9730" max="9730" width="31.28515625" style="7" customWidth="1"/>
    <col min="9731" max="9731" width="6.140625" style="7" customWidth="1"/>
    <col min="9732" max="9732" width="14.42578125" style="7" customWidth="1"/>
    <col min="9733" max="9733" width="6.140625" style="7" customWidth="1"/>
    <col min="9734" max="9734" width="10.7109375" style="7" customWidth="1"/>
    <col min="9735" max="9735" width="6.140625" style="7" customWidth="1"/>
    <col min="9736" max="9736" width="13.7109375" style="7" customWidth="1"/>
    <col min="9737" max="9737" width="7.7109375" style="7" customWidth="1"/>
    <col min="9738" max="9738" width="8.140625" style="7" customWidth="1"/>
    <col min="9739" max="9739" width="14.85546875" style="7" customWidth="1"/>
    <col min="9740" max="9740" width="12.28515625" style="7" customWidth="1"/>
    <col min="9741" max="9741" width="11.7109375" style="7" customWidth="1"/>
    <col min="9742" max="9983" width="9.140625" style="7" customWidth="1"/>
    <col min="9984" max="9984" width="4.7109375" style="7"/>
    <col min="9985" max="9985" width="5.28515625" style="7" customWidth="1"/>
    <col min="9986" max="9986" width="31.28515625" style="7" customWidth="1"/>
    <col min="9987" max="9987" width="6.140625" style="7" customWidth="1"/>
    <col min="9988" max="9988" width="14.42578125" style="7" customWidth="1"/>
    <col min="9989" max="9989" width="6.140625" style="7" customWidth="1"/>
    <col min="9990" max="9990" width="10.7109375" style="7" customWidth="1"/>
    <col min="9991" max="9991" width="6.140625" style="7" customWidth="1"/>
    <col min="9992" max="9992" width="13.7109375" style="7" customWidth="1"/>
    <col min="9993" max="9993" width="7.7109375" style="7" customWidth="1"/>
    <col min="9994" max="9994" width="8.140625" style="7" customWidth="1"/>
    <col min="9995" max="9995" width="14.85546875" style="7" customWidth="1"/>
    <col min="9996" max="9996" width="12.28515625" style="7" customWidth="1"/>
    <col min="9997" max="9997" width="11.7109375" style="7" customWidth="1"/>
    <col min="9998" max="10239" width="9.140625" style="7" customWidth="1"/>
    <col min="10240" max="10240" width="4.7109375" style="7"/>
    <col min="10241" max="10241" width="5.28515625" style="7" customWidth="1"/>
    <col min="10242" max="10242" width="31.28515625" style="7" customWidth="1"/>
    <col min="10243" max="10243" width="6.140625" style="7" customWidth="1"/>
    <col min="10244" max="10244" width="14.42578125" style="7" customWidth="1"/>
    <col min="10245" max="10245" width="6.140625" style="7" customWidth="1"/>
    <col min="10246" max="10246" width="10.7109375" style="7" customWidth="1"/>
    <col min="10247" max="10247" width="6.140625" style="7" customWidth="1"/>
    <col min="10248" max="10248" width="13.7109375" style="7" customWidth="1"/>
    <col min="10249" max="10249" width="7.7109375" style="7" customWidth="1"/>
    <col min="10250" max="10250" width="8.140625" style="7" customWidth="1"/>
    <col min="10251" max="10251" width="14.85546875" style="7" customWidth="1"/>
    <col min="10252" max="10252" width="12.28515625" style="7" customWidth="1"/>
    <col min="10253" max="10253" width="11.7109375" style="7" customWidth="1"/>
    <col min="10254" max="10495" width="9.140625" style="7" customWidth="1"/>
    <col min="10496" max="10496" width="4.7109375" style="7"/>
    <col min="10497" max="10497" width="5.28515625" style="7" customWidth="1"/>
    <col min="10498" max="10498" width="31.28515625" style="7" customWidth="1"/>
    <col min="10499" max="10499" width="6.140625" style="7" customWidth="1"/>
    <col min="10500" max="10500" width="14.42578125" style="7" customWidth="1"/>
    <col min="10501" max="10501" width="6.140625" style="7" customWidth="1"/>
    <col min="10502" max="10502" width="10.7109375" style="7" customWidth="1"/>
    <col min="10503" max="10503" width="6.140625" style="7" customWidth="1"/>
    <col min="10504" max="10504" width="13.7109375" style="7" customWidth="1"/>
    <col min="10505" max="10505" width="7.7109375" style="7" customWidth="1"/>
    <col min="10506" max="10506" width="8.140625" style="7" customWidth="1"/>
    <col min="10507" max="10507" width="14.85546875" style="7" customWidth="1"/>
    <col min="10508" max="10508" width="12.28515625" style="7" customWidth="1"/>
    <col min="10509" max="10509" width="11.7109375" style="7" customWidth="1"/>
    <col min="10510" max="10751" width="9.140625" style="7" customWidth="1"/>
    <col min="10752" max="10752" width="4.7109375" style="7"/>
    <col min="10753" max="10753" width="5.28515625" style="7" customWidth="1"/>
    <col min="10754" max="10754" width="31.28515625" style="7" customWidth="1"/>
    <col min="10755" max="10755" width="6.140625" style="7" customWidth="1"/>
    <col min="10756" max="10756" width="14.42578125" style="7" customWidth="1"/>
    <col min="10757" max="10757" width="6.140625" style="7" customWidth="1"/>
    <col min="10758" max="10758" width="10.7109375" style="7" customWidth="1"/>
    <col min="10759" max="10759" width="6.140625" style="7" customWidth="1"/>
    <col min="10760" max="10760" width="13.7109375" style="7" customWidth="1"/>
    <col min="10761" max="10761" width="7.7109375" style="7" customWidth="1"/>
    <col min="10762" max="10762" width="8.140625" style="7" customWidth="1"/>
    <col min="10763" max="10763" width="14.85546875" style="7" customWidth="1"/>
    <col min="10764" max="10764" width="12.28515625" style="7" customWidth="1"/>
    <col min="10765" max="10765" width="11.7109375" style="7" customWidth="1"/>
    <col min="10766" max="11007" width="9.140625" style="7" customWidth="1"/>
    <col min="11008" max="11008" width="4.7109375" style="7"/>
    <col min="11009" max="11009" width="5.28515625" style="7" customWidth="1"/>
    <col min="11010" max="11010" width="31.28515625" style="7" customWidth="1"/>
    <col min="11011" max="11011" width="6.140625" style="7" customWidth="1"/>
    <col min="11012" max="11012" width="14.42578125" style="7" customWidth="1"/>
    <col min="11013" max="11013" width="6.140625" style="7" customWidth="1"/>
    <col min="11014" max="11014" width="10.7109375" style="7" customWidth="1"/>
    <col min="11015" max="11015" width="6.140625" style="7" customWidth="1"/>
    <col min="11016" max="11016" width="13.7109375" style="7" customWidth="1"/>
    <col min="11017" max="11017" width="7.7109375" style="7" customWidth="1"/>
    <col min="11018" max="11018" width="8.140625" style="7" customWidth="1"/>
    <col min="11019" max="11019" width="14.85546875" style="7" customWidth="1"/>
    <col min="11020" max="11020" width="12.28515625" style="7" customWidth="1"/>
    <col min="11021" max="11021" width="11.7109375" style="7" customWidth="1"/>
    <col min="11022" max="11263" width="9.140625" style="7" customWidth="1"/>
    <col min="11264" max="11264" width="4.7109375" style="7"/>
    <col min="11265" max="11265" width="5.28515625" style="7" customWidth="1"/>
    <col min="11266" max="11266" width="31.28515625" style="7" customWidth="1"/>
    <col min="11267" max="11267" width="6.140625" style="7" customWidth="1"/>
    <col min="11268" max="11268" width="14.42578125" style="7" customWidth="1"/>
    <col min="11269" max="11269" width="6.140625" style="7" customWidth="1"/>
    <col min="11270" max="11270" width="10.7109375" style="7" customWidth="1"/>
    <col min="11271" max="11271" width="6.140625" style="7" customWidth="1"/>
    <col min="11272" max="11272" width="13.7109375" style="7" customWidth="1"/>
    <col min="11273" max="11273" width="7.7109375" style="7" customWidth="1"/>
    <col min="11274" max="11274" width="8.140625" style="7" customWidth="1"/>
    <col min="11275" max="11275" width="14.85546875" style="7" customWidth="1"/>
    <col min="11276" max="11276" width="12.28515625" style="7" customWidth="1"/>
    <col min="11277" max="11277" width="11.7109375" style="7" customWidth="1"/>
    <col min="11278" max="11519" width="9.140625" style="7" customWidth="1"/>
    <col min="11520" max="11520" width="4.7109375" style="7"/>
    <col min="11521" max="11521" width="5.28515625" style="7" customWidth="1"/>
    <col min="11522" max="11522" width="31.28515625" style="7" customWidth="1"/>
    <col min="11523" max="11523" width="6.140625" style="7" customWidth="1"/>
    <col min="11524" max="11524" width="14.42578125" style="7" customWidth="1"/>
    <col min="11525" max="11525" width="6.140625" style="7" customWidth="1"/>
    <col min="11526" max="11526" width="10.7109375" style="7" customWidth="1"/>
    <col min="11527" max="11527" width="6.140625" style="7" customWidth="1"/>
    <col min="11528" max="11528" width="13.7109375" style="7" customWidth="1"/>
    <col min="11529" max="11529" width="7.7109375" style="7" customWidth="1"/>
    <col min="11530" max="11530" width="8.140625" style="7" customWidth="1"/>
    <col min="11531" max="11531" width="14.85546875" style="7" customWidth="1"/>
    <col min="11532" max="11532" width="12.28515625" style="7" customWidth="1"/>
    <col min="11533" max="11533" width="11.7109375" style="7" customWidth="1"/>
    <col min="11534" max="11775" width="9.140625" style="7" customWidth="1"/>
    <col min="11776" max="11776" width="4.7109375" style="7"/>
    <col min="11777" max="11777" width="5.28515625" style="7" customWidth="1"/>
    <col min="11778" max="11778" width="31.28515625" style="7" customWidth="1"/>
    <col min="11779" max="11779" width="6.140625" style="7" customWidth="1"/>
    <col min="11780" max="11780" width="14.42578125" style="7" customWidth="1"/>
    <col min="11781" max="11781" width="6.140625" style="7" customWidth="1"/>
    <col min="11782" max="11782" width="10.7109375" style="7" customWidth="1"/>
    <col min="11783" max="11783" width="6.140625" style="7" customWidth="1"/>
    <col min="11784" max="11784" width="13.7109375" style="7" customWidth="1"/>
    <col min="11785" max="11785" width="7.7109375" style="7" customWidth="1"/>
    <col min="11786" max="11786" width="8.140625" style="7" customWidth="1"/>
    <col min="11787" max="11787" width="14.85546875" style="7" customWidth="1"/>
    <col min="11788" max="11788" width="12.28515625" style="7" customWidth="1"/>
    <col min="11789" max="11789" width="11.7109375" style="7" customWidth="1"/>
    <col min="11790" max="12031" width="9.140625" style="7" customWidth="1"/>
    <col min="12032" max="12032" width="4.7109375" style="7"/>
    <col min="12033" max="12033" width="5.28515625" style="7" customWidth="1"/>
    <col min="12034" max="12034" width="31.28515625" style="7" customWidth="1"/>
    <col min="12035" max="12035" width="6.140625" style="7" customWidth="1"/>
    <col min="12036" max="12036" width="14.42578125" style="7" customWidth="1"/>
    <col min="12037" max="12037" width="6.140625" style="7" customWidth="1"/>
    <col min="12038" max="12038" width="10.7109375" style="7" customWidth="1"/>
    <col min="12039" max="12039" width="6.140625" style="7" customWidth="1"/>
    <col min="12040" max="12040" width="13.7109375" style="7" customWidth="1"/>
    <col min="12041" max="12041" width="7.7109375" style="7" customWidth="1"/>
    <col min="12042" max="12042" width="8.140625" style="7" customWidth="1"/>
    <col min="12043" max="12043" width="14.85546875" style="7" customWidth="1"/>
    <col min="12044" max="12044" width="12.28515625" style="7" customWidth="1"/>
    <col min="12045" max="12045" width="11.7109375" style="7" customWidth="1"/>
    <col min="12046" max="12287" width="9.140625" style="7" customWidth="1"/>
    <col min="12288" max="12288" width="4.7109375" style="7"/>
    <col min="12289" max="12289" width="5.28515625" style="7" customWidth="1"/>
    <col min="12290" max="12290" width="31.28515625" style="7" customWidth="1"/>
    <col min="12291" max="12291" width="6.140625" style="7" customWidth="1"/>
    <col min="12292" max="12292" width="14.42578125" style="7" customWidth="1"/>
    <col min="12293" max="12293" width="6.140625" style="7" customWidth="1"/>
    <col min="12294" max="12294" width="10.7109375" style="7" customWidth="1"/>
    <col min="12295" max="12295" width="6.140625" style="7" customWidth="1"/>
    <col min="12296" max="12296" width="13.7109375" style="7" customWidth="1"/>
    <col min="12297" max="12297" width="7.7109375" style="7" customWidth="1"/>
    <col min="12298" max="12298" width="8.140625" style="7" customWidth="1"/>
    <col min="12299" max="12299" width="14.85546875" style="7" customWidth="1"/>
    <col min="12300" max="12300" width="12.28515625" style="7" customWidth="1"/>
    <col min="12301" max="12301" width="11.7109375" style="7" customWidth="1"/>
    <col min="12302" max="12543" width="9.140625" style="7" customWidth="1"/>
    <col min="12544" max="12544" width="4.7109375" style="7"/>
    <col min="12545" max="12545" width="5.28515625" style="7" customWidth="1"/>
    <col min="12546" max="12546" width="31.28515625" style="7" customWidth="1"/>
    <col min="12547" max="12547" width="6.140625" style="7" customWidth="1"/>
    <col min="12548" max="12548" width="14.42578125" style="7" customWidth="1"/>
    <col min="12549" max="12549" width="6.140625" style="7" customWidth="1"/>
    <col min="12550" max="12550" width="10.7109375" style="7" customWidth="1"/>
    <col min="12551" max="12551" width="6.140625" style="7" customWidth="1"/>
    <col min="12552" max="12552" width="13.7109375" style="7" customWidth="1"/>
    <col min="12553" max="12553" width="7.7109375" style="7" customWidth="1"/>
    <col min="12554" max="12554" width="8.140625" style="7" customWidth="1"/>
    <col min="12555" max="12555" width="14.85546875" style="7" customWidth="1"/>
    <col min="12556" max="12556" width="12.28515625" style="7" customWidth="1"/>
    <col min="12557" max="12557" width="11.7109375" style="7" customWidth="1"/>
    <col min="12558" max="12799" width="9.140625" style="7" customWidth="1"/>
    <col min="12800" max="12800" width="4.7109375" style="7"/>
    <col min="12801" max="12801" width="5.28515625" style="7" customWidth="1"/>
    <col min="12802" max="12802" width="31.28515625" style="7" customWidth="1"/>
    <col min="12803" max="12803" width="6.140625" style="7" customWidth="1"/>
    <col min="12804" max="12804" width="14.42578125" style="7" customWidth="1"/>
    <col min="12805" max="12805" width="6.140625" style="7" customWidth="1"/>
    <col min="12806" max="12806" width="10.7109375" style="7" customWidth="1"/>
    <col min="12807" max="12807" width="6.140625" style="7" customWidth="1"/>
    <col min="12808" max="12808" width="13.7109375" style="7" customWidth="1"/>
    <col min="12809" max="12809" width="7.7109375" style="7" customWidth="1"/>
    <col min="12810" max="12810" width="8.140625" style="7" customWidth="1"/>
    <col min="12811" max="12811" width="14.85546875" style="7" customWidth="1"/>
    <col min="12812" max="12812" width="12.28515625" style="7" customWidth="1"/>
    <col min="12813" max="12813" width="11.7109375" style="7" customWidth="1"/>
    <col min="12814" max="13055" width="9.140625" style="7" customWidth="1"/>
    <col min="13056" max="13056" width="4.7109375" style="7"/>
    <col min="13057" max="13057" width="5.28515625" style="7" customWidth="1"/>
    <col min="13058" max="13058" width="31.28515625" style="7" customWidth="1"/>
    <col min="13059" max="13059" width="6.140625" style="7" customWidth="1"/>
    <col min="13060" max="13060" width="14.42578125" style="7" customWidth="1"/>
    <col min="13061" max="13061" width="6.140625" style="7" customWidth="1"/>
    <col min="13062" max="13062" width="10.7109375" style="7" customWidth="1"/>
    <col min="13063" max="13063" width="6.140625" style="7" customWidth="1"/>
    <col min="13064" max="13064" width="13.7109375" style="7" customWidth="1"/>
    <col min="13065" max="13065" width="7.7109375" style="7" customWidth="1"/>
    <col min="13066" max="13066" width="8.140625" style="7" customWidth="1"/>
    <col min="13067" max="13067" width="14.85546875" style="7" customWidth="1"/>
    <col min="13068" max="13068" width="12.28515625" style="7" customWidth="1"/>
    <col min="13069" max="13069" width="11.7109375" style="7" customWidth="1"/>
    <col min="13070" max="13311" width="9.140625" style="7" customWidth="1"/>
    <col min="13312" max="13312" width="4.7109375" style="7"/>
    <col min="13313" max="13313" width="5.28515625" style="7" customWidth="1"/>
    <col min="13314" max="13314" width="31.28515625" style="7" customWidth="1"/>
    <col min="13315" max="13315" width="6.140625" style="7" customWidth="1"/>
    <col min="13316" max="13316" width="14.42578125" style="7" customWidth="1"/>
    <col min="13317" max="13317" width="6.140625" style="7" customWidth="1"/>
    <col min="13318" max="13318" width="10.7109375" style="7" customWidth="1"/>
    <col min="13319" max="13319" width="6.140625" style="7" customWidth="1"/>
    <col min="13320" max="13320" width="13.7109375" style="7" customWidth="1"/>
    <col min="13321" max="13321" width="7.7109375" style="7" customWidth="1"/>
    <col min="13322" max="13322" width="8.140625" style="7" customWidth="1"/>
    <col min="13323" max="13323" width="14.85546875" style="7" customWidth="1"/>
    <col min="13324" max="13324" width="12.28515625" style="7" customWidth="1"/>
    <col min="13325" max="13325" width="11.7109375" style="7" customWidth="1"/>
    <col min="13326" max="13567" width="9.140625" style="7" customWidth="1"/>
    <col min="13568" max="13568" width="4.7109375" style="7"/>
    <col min="13569" max="13569" width="5.28515625" style="7" customWidth="1"/>
    <col min="13570" max="13570" width="31.28515625" style="7" customWidth="1"/>
    <col min="13571" max="13571" width="6.140625" style="7" customWidth="1"/>
    <col min="13572" max="13572" width="14.42578125" style="7" customWidth="1"/>
    <col min="13573" max="13573" width="6.140625" style="7" customWidth="1"/>
    <col min="13574" max="13574" width="10.7109375" style="7" customWidth="1"/>
    <col min="13575" max="13575" width="6.140625" style="7" customWidth="1"/>
    <col min="13576" max="13576" width="13.7109375" style="7" customWidth="1"/>
    <col min="13577" max="13577" width="7.7109375" style="7" customWidth="1"/>
    <col min="13578" max="13578" width="8.140625" style="7" customWidth="1"/>
    <col min="13579" max="13579" width="14.85546875" style="7" customWidth="1"/>
    <col min="13580" max="13580" width="12.28515625" style="7" customWidth="1"/>
    <col min="13581" max="13581" width="11.7109375" style="7" customWidth="1"/>
    <col min="13582" max="13823" width="9.140625" style="7" customWidth="1"/>
    <col min="13824" max="13824" width="4.7109375" style="7"/>
    <col min="13825" max="13825" width="5.28515625" style="7" customWidth="1"/>
    <col min="13826" max="13826" width="31.28515625" style="7" customWidth="1"/>
    <col min="13827" max="13827" width="6.140625" style="7" customWidth="1"/>
    <col min="13828" max="13828" width="14.42578125" style="7" customWidth="1"/>
    <col min="13829" max="13829" width="6.140625" style="7" customWidth="1"/>
    <col min="13830" max="13830" width="10.7109375" style="7" customWidth="1"/>
    <col min="13831" max="13831" width="6.140625" style="7" customWidth="1"/>
    <col min="13832" max="13832" width="13.7109375" style="7" customWidth="1"/>
    <col min="13833" max="13833" width="7.7109375" style="7" customWidth="1"/>
    <col min="13834" max="13834" width="8.140625" style="7" customWidth="1"/>
    <col min="13835" max="13835" width="14.85546875" style="7" customWidth="1"/>
    <col min="13836" max="13836" width="12.28515625" style="7" customWidth="1"/>
    <col min="13837" max="13837" width="11.7109375" style="7" customWidth="1"/>
    <col min="13838" max="14079" width="9.140625" style="7" customWidth="1"/>
    <col min="14080" max="14080" width="4.7109375" style="7"/>
    <col min="14081" max="14081" width="5.28515625" style="7" customWidth="1"/>
    <col min="14082" max="14082" width="31.28515625" style="7" customWidth="1"/>
    <col min="14083" max="14083" width="6.140625" style="7" customWidth="1"/>
    <col min="14084" max="14084" width="14.42578125" style="7" customWidth="1"/>
    <col min="14085" max="14085" width="6.140625" style="7" customWidth="1"/>
    <col min="14086" max="14086" width="10.7109375" style="7" customWidth="1"/>
    <col min="14087" max="14087" width="6.140625" style="7" customWidth="1"/>
    <col min="14088" max="14088" width="13.7109375" style="7" customWidth="1"/>
    <col min="14089" max="14089" width="7.7109375" style="7" customWidth="1"/>
    <col min="14090" max="14090" width="8.140625" style="7" customWidth="1"/>
    <col min="14091" max="14091" width="14.85546875" style="7" customWidth="1"/>
    <col min="14092" max="14092" width="12.28515625" style="7" customWidth="1"/>
    <col min="14093" max="14093" width="11.7109375" style="7" customWidth="1"/>
    <col min="14094" max="14335" width="9.140625" style="7" customWidth="1"/>
    <col min="14336" max="14336" width="4.7109375" style="7"/>
    <col min="14337" max="14337" width="5.28515625" style="7" customWidth="1"/>
    <col min="14338" max="14338" width="31.28515625" style="7" customWidth="1"/>
    <col min="14339" max="14339" width="6.140625" style="7" customWidth="1"/>
    <col min="14340" max="14340" width="14.42578125" style="7" customWidth="1"/>
    <col min="14341" max="14341" width="6.140625" style="7" customWidth="1"/>
    <col min="14342" max="14342" width="10.7109375" style="7" customWidth="1"/>
    <col min="14343" max="14343" width="6.140625" style="7" customWidth="1"/>
    <col min="14344" max="14344" width="13.7109375" style="7" customWidth="1"/>
    <col min="14345" max="14345" width="7.7109375" style="7" customWidth="1"/>
    <col min="14346" max="14346" width="8.140625" style="7" customWidth="1"/>
    <col min="14347" max="14347" width="14.85546875" style="7" customWidth="1"/>
    <col min="14348" max="14348" width="12.28515625" style="7" customWidth="1"/>
    <col min="14349" max="14349" width="11.7109375" style="7" customWidth="1"/>
    <col min="14350" max="14591" width="9.140625" style="7" customWidth="1"/>
    <col min="14592" max="14592" width="4.7109375" style="7"/>
    <col min="14593" max="14593" width="5.28515625" style="7" customWidth="1"/>
    <col min="14594" max="14594" width="31.28515625" style="7" customWidth="1"/>
    <col min="14595" max="14595" width="6.140625" style="7" customWidth="1"/>
    <col min="14596" max="14596" width="14.42578125" style="7" customWidth="1"/>
    <col min="14597" max="14597" width="6.140625" style="7" customWidth="1"/>
    <col min="14598" max="14598" width="10.7109375" style="7" customWidth="1"/>
    <col min="14599" max="14599" width="6.140625" style="7" customWidth="1"/>
    <col min="14600" max="14600" width="13.7109375" style="7" customWidth="1"/>
    <col min="14601" max="14601" width="7.7109375" style="7" customWidth="1"/>
    <col min="14602" max="14602" width="8.140625" style="7" customWidth="1"/>
    <col min="14603" max="14603" width="14.85546875" style="7" customWidth="1"/>
    <col min="14604" max="14604" width="12.28515625" style="7" customWidth="1"/>
    <col min="14605" max="14605" width="11.7109375" style="7" customWidth="1"/>
    <col min="14606" max="14847" width="9.140625" style="7" customWidth="1"/>
    <col min="14848" max="14848" width="4.7109375" style="7"/>
    <col min="14849" max="14849" width="5.28515625" style="7" customWidth="1"/>
    <col min="14850" max="14850" width="31.28515625" style="7" customWidth="1"/>
    <col min="14851" max="14851" width="6.140625" style="7" customWidth="1"/>
    <col min="14852" max="14852" width="14.42578125" style="7" customWidth="1"/>
    <col min="14853" max="14853" width="6.140625" style="7" customWidth="1"/>
    <col min="14854" max="14854" width="10.7109375" style="7" customWidth="1"/>
    <col min="14855" max="14855" width="6.140625" style="7" customWidth="1"/>
    <col min="14856" max="14856" width="13.7109375" style="7" customWidth="1"/>
    <col min="14857" max="14857" width="7.7109375" style="7" customWidth="1"/>
    <col min="14858" max="14858" width="8.140625" style="7" customWidth="1"/>
    <col min="14859" max="14859" width="14.85546875" style="7" customWidth="1"/>
    <col min="14860" max="14860" width="12.28515625" style="7" customWidth="1"/>
    <col min="14861" max="14861" width="11.7109375" style="7" customWidth="1"/>
    <col min="14862" max="15103" width="9.140625" style="7" customWidth="1"/>
    <col min="15104" max="15104" width="4.7109375" style="7"/>
    <col min="15105" max="15105" width="5.28515625" style="7" customWidth="1"/>
    <col min="15106" max="15106" width="31.28515625" style="7" customWidth="1"/>
    <col min="15107" max="15107" width="6.140625" style="7" customWidth="1"/>
    <col min="15108" max="15108" width="14.42578125" style="7" customWidth="1"/>
    <col min="15109" max="15109" width="6.140625" style="7" customWidth="1"/>
    <col min="15110" max="15110" width="10.7109375" style="7" customWidth="1"/>
    <col min="15111" max="15111" width="6.140625" style="7" customWidth="1"/>
    <col min="15112" max="15112" width="13.7109375" style="7" customWidth="1"/>
    <col min="15113" max="15113" width="7.7109375" style="7" customWidth="1"/>
    <col min="15114" max="15114" width="8.140625" style="7" customWidth="1"/>
    <col min="15115" max="15115" width="14.85546875" style="7" customWidth="1"/>
    <col min="15116" max="15116" width="12.28515625" style="7" customWidth="1"/>
    <col min="15117" max="15117" width="11.7109375" style="7" customWidth="1"/>
    <col min="15118" max="15359" width="9.140625" style="7" customWidth="1"/>
    <col min="15360" max="15360" width="4.7109375" style="7"/>
    <col min="15361" max="15361" width="5.28515625" style="7" customWidth="1"/>
    <col min="15362" max="15362" width="31.28515625" style="7" customWidth="1"/>
    <col min="15363" max="15363" width="6.140625" style="7" customWidth="1"/>
    <col min="15364" max="15364" width="14.42578125" style="7" customWidth="1"/>
    <col min="15365" max="15365" width="6.140625" style="7" customWidth="1"/>
    <col min="15366" max="15366" width="10.7109375" style="7" customWidth="1"/>
    <col min="15367" max="15367" width="6.140625" style="7" customWidth="1"/>
    <col min="15368" max="15368" width="13.7109375" style="7" customWidth="1"/>
    <col min="15369" max="15369" width="7.7109375" style="7" customWidth="1"/>
    <col min="15370" max="15370" width="8.140625" style="7" customWidth="1"/>
    <col min="15371" max="15371" width="14.85546875" style="7" customWidth="1"/>
    <col min="15372" max="15372" width="12.28515625" style="7" customWidth="1"/>
    <col min="15373" max="15373" width="11.7109375" style="7" customWidth="1"/>
    <col min="15374" max="15615" width="9.140625" style="7" customWidth="1"/>
    <col min="15616" max="15616" width="4.7109375" style="7"/>
    <col min="15617" max="15617" width="5.28515625" style="7" customWidth="1"/>
    <col min="15618" max="15618" width="31.28515625" style="7" customWidth="1"/>
    <col min="15619" max="15619" width="6.140625" style="7" customWidth="1"/>
    <col min="15620" max="15620" width="14.42578125" style="7" customWidth="1"/>
    <col min="15621" max="15621" width="6.140625" style="7" customWidth="1"/>
    <col min="15622" max="15622" width="10.7109375" style="7" customWidth="1"/>
    <col min="15623" max="15623" width="6.140625" style="7" customWidth="1"/>
    <col min="15624" max="15624" width="13.7109375" style="7" customWidth="1"/>
    <col min="15625" max="15625" width="7.7109375" style="7" customWidth="1"/>
    <col min="15626" max="15626" width="8.140625" style="7" customWidth="1"/>
    <col min="15627" max="15627" width="14.85546875" style="7" customWidth="1"/>
    <col min="15628" max="15628" width="12.28515625" style="7" customWidth="1"/>
    <col min="15629" max="15629" width="11.7109375" style="7" customWidth="1"/>
    <col min="15630" max="15871" width="9.140625" style="7" customWidth="1"/>
    <col min="15872" max="15872" width="4.7109375" style="7"/>
    <col min="15873" max="15873" width="5.28515625" style="7" customWidth="1"/>
    <col min="15874" max="15874" width="31.28515625" style="7" customWidth="1"/>
    <col min="15875" max="15875" width="6.140625" style="7" customWidth="1"/>
    <col min="15876" max="15876" width="14.42578125" style="7" customWidth="1"/>
    <col min="15877" max="15877" width="6.140625" style="7" customWidth="1"/>
    <col min="15878" max="15878" width="10.7109375" style="7" customWidth="1"/>
    <col min="15879" max="15879" width="6.140625" style="7" customWidth="1"/>
    <col min="15880" max="15880" width="13.7109375" style="7" customWidth="1"/>
    <col min="15881" max="15881" width="7.7109375" style="7" customWidth="1"/>
    <col min="15882" max="15882" width="8.140625" style="7" customWidth="1"/>
    <col min="15883" max="15883" width="14.85546875" style="7" customWidth="1"/>
    <col min="15884" max="15884" width="12.28515625" style="7" customWidth="1"/>
    <col min="15885" max="15885" width="11.7109375" style="7" customWidth="1"/>
    <col min="15886" max="16127" width="9.140625" style="7" customWidth="1"/>
    <col min="16128" max="16128" width="4.7109375" style="7"/>
    <col min="16129" max="16129" width="5.28515625" style="7" customWidth="1"/>
    <col min="16130" max="16130" width="31.28515625" style="7" customWidth="1"/>
    <col min="16131" max="16131" width="6.140625" style="7" customWidth="1"/>
    <col min="16132" max="16132" width="14.42578125" style="7" customWidth="1"/>
    <col min="16133" max="16133" width="6.140625" style="7" customWidth="1"/>
    <col min="16134" max="16134" width="10.7109375" style="7" customWidth="1"/>
    <col min="16135" max="16135" width="6.140625" style="7" customWidth="1"/>
    <col min="16136" max="16136" width="13.7109375" style="7" customWidth="1"/>
    <col min="16137" max="16137" width="7.7109375" style="7" customWidth="1"/>
    <col min="16138" max="16138" width="8.140625" style="7" customWidth="1"/>
    <col min="16139" max="16139" width="14.85546875" style="7" customWidth="1"/>
    <col min="16140" max="16140" width="12.28515625" style="7" customWidth="1"/>
    <col min="16141" max="16141" width="11.7109375" style="7" customWidth="1"/>
    <col min="16142" max="16383" width="9.140625" style="7" customWidth="1"/>
    <col min="16384" max="16384" width="4.7109375" style="7"/>
  </cols>
  <sheetData>
    <row r="1" spans="1:256" x14ac:dyDescent="0.2">
      <c r="B1" s="4"/>
      <c r="L1" s="799" t="s">
        <v>454</v>
      </c>
      <c r="M1" s="799"/>
    </row>
    <row r="2" spans="1:256" ht="15.75" customHeight="1" x14ac:dyDescent="0.2">
      <c r="A2" s="849" t="s">
        <v>715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</row>
    <row r="3" spans="1:256" ht="15.75" customHeight="1" x14ac:dyDescent="0.2">
      <c r="A3" s="849" t="s">
        <v>740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</row>
    <row r="4" spans="1:256" ht="16.5" thickBot="1" x14ac:dyDescent="0.25">
      <c r="A4" s="855"/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</row>
    <row r="5" spans="1:256" ht="27.75" customHeight="1" x14ac:dyDescent="0.2">
      <c r="A5" s="821" t="s">
        <v>2</v>
      </c>
      <c r="B5" s="850" t="s">
        <v>3</v>
      </c>
      <c r="C5" s="852" t="s">
        <v>4</v>
      </c>
      <c r="D5" s="853"/>
      <c r="E5" s="854" t="s">
        <v>5</v>
      </c>
      <c r="F5" s="853"/>
      <c r="G5" s="852" t="s">
        <v>6</v>
      </c>
      <c r="H5" s="853"/>
      <c r="I5" s="829" t="s">
        <v>7</v>
      </c>
      <c r="J5" s="829" t="s">
        <v>8</v>
      </c>
      <c r="K5" s="847" t="s">
        <v>9</v>
      </c>
      <c r="L5" s="831" t="s">
        <v>10</v>
      </c>
      <c r="M5" s="833" t="s">
        <v>11</v>
      </c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spans="1:256" ht="27.75" customHeight="1" thickBot="1" x14ac:dyDescent="0.25">
      <c r="A6" s="822"/>
      <c r="B6" s="851"/>
      <c r="C6" s="353" t="s">
        <v>12</v>
      </c>
      <c r="D6" s="376" t="s">
        <v>13</v>
      </c>
      <c r="E6" s="374" t="s">
        <v>12</v>
      </c>
      <c r="F6" s="375" t="s">
        <v>13</v>
      </c>
      <c r="G6" s="374" t="s">
        <v>12</v>
      </c>
      <c r="H6" s="375" t="s">
        <v>13</v>
      </c>
      <c r="I6" s="830"/>
      <c r="J6" s="830"/>
      <c r="K6" s="848"/>
      <c r="L6" s="832"/>
      <c r="M6" s="834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spans="1:256" ht="22.5" x14ac:dyDescent="0.2">
      <c r="A7" s="36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1">
        <v>9</v>
      </c>
      <c r="J7" s="1" t="s">
        <v>14</v>
      </c>
      <c r="K7" s="1" t="s">
        <v>15</v>
      </c>
      <c r="L7" s="1">
        <v>12</v>
      </c>
      <c r="M7" s="361">
        <v>13</v>
      </c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</row>
    <row r="8" spans="1:256" x14ac:dyDescent="0.2">
      <c r="A8" s="761" t="s">
        <v>18</v>
      </c>
      <c r="B8" s="516" t="s">
        <v>19</v>
      </c>
      <c r="C8" s="52">
        <v>2</v>
      </c>
      <c r="D8" s="54">
        <v>107400</v>
      </c>
      <c r="E8" s="52"/>
      <c r="F8" s="52"/>
      <c r="G8" s="52"/>
      <c r="H8" s="52"/>
      <c r="I8" s="53">
        <v>0</v>
      </c>
      <c r="J8" s="52">
        <v>2</v>
      </c>
      <c r="K8" s="54">
        <v>107400</v>
      </c>
      <c r="L8" s="55">
        <v>0.11992400666265265</v>
      </c>
      <c r="M8" s="362">
        <v>0.16515276630883569</v>
      </c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spans="1:256" x14ac:dyDescent="0.2">
      <c r="A9" s="759" t="s">
        <v>20</v>
      </c>
      <c r="B9" s="517" t="s">
        <v>741</v>
      </c>
      <c r="C9" s="57">
        <v>6</v>
      </c>
      <c r="D9" s="59">
        <v>318040</v>
      </c>
      <c r="E9" s="57"/>
      <c r="F9" s="59"/>
      <c r="G9" s="57"/>
      <c r="H9" s="57"/>
      <c r="I9" s="58">
        <v>0</v>
      </c>
      <c r="J9" s="57">
        <v>6</v>
      </c>
      <c r="K9" s="59">
        <v>318040</v>
      </c>
      <c r="L9" s="60">
        <v>0.35512691879879005</v>
      </c>
      <c r="M9" s="760">
        <v>0.495458298926507</v>
      </c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spans="1:256" x14ac:dyDescent="0.2">
      <c r="A10" s="761" t="s">
        <v>22</v>
      </c>
      <c r="B10" s="516" t="s">
        <v>23</v>
      </c>
      <c r="C10" s="52">
        <v>2</v>
      </c>
      <c r="D10" s="54">
        <v>114859</v>
      </c>
      <c r="E10" s="52"/>
      <c r="F10" s="54"/>
      <c r="G10" s="52"/>
      <c r="H10" s="52"/>
      <c r="I10" s="53">
        <v>0</v>
      </c>
      <c r="J10" s="52">
        <v>2</v>
      </c>
      <c r="K10" s="54">
        <v>114859</v>
      </c>
      <c r="L10" s="55">
        <v>0.12825280708813427</v>
      </c>
      <c r="M10" s="362">
        <v>0.16515276630883569</v>
      </c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</row>
    <row r="11" spans="1:256" x14ac:dyDescent="0.2">
      <c r="A11" s="759" t="s">
        <v>24</v>
      </c>
      <c r="B11" s="517" t="s">
        <v>25</v>
      </c>
      <c r="C11" s="57">
        <v>2</v>
      </c>
      <c r="D11" s="59">
        <v>109976.76999999999</v>
      </c>
      <c r="E11" s="57"/>
      <c r="F11" s="59"/>
      <c r="G11" s="57"/>
      <c r="H11" s="59"/>
      <c r="I11" s="58">
        <v>0</v>
      </c>
      <c r="J11" s="57">
        <v>2</v>
      </c>
      <c r="K11" s="59">
        <v>109976.76999999999</v>
      </c>
      <c r="L11" s="60">
        <v>0.12280125603554018</v>
      </c>
      <c r="M11" s="760">
        <v>0.16515276630883569</v>
      </c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</row>
    <row r="12" spans="1:256" x14ac:dyDescent="0.2">
      <c r="A12" s="761" t="s">
        <v>26</v>
      </c>
      <c r="B12" s="516" t="s">
        <v>27</v>
      </c>
      <c r="C12" s="52">
        <v>15</v>
      </c>
      <c r="D12" s="54">
        <v>845795.5</v>
      </c>
      <c r="E12" s="52"/>
      <c r="F12" s="54"/>
      <c r="G12" s="52"/>
      <c r="H12" s="54"/>
      <c r="I12" s="53">
        <v>0</v>
      </c>
      <c r="J12" s="52">
        <v>15</v>
      </c>
      <c r="K12" s="54">
        <v>845795.5</v>
      </c>
      <c r="L12" s="55">
        <v>0.94442444299107664</v>
      </c>
      <c r="M12" s="362">
        <v>1.2386457473162675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</row>
    <row r="13" spans="1:256" x14ac:dyDescent="0.2">
      <c r="A13" s="759" t="s">
        <v>28</v>
      </c>
      <c r="B13" s="517" t="s">
        <v>29</v>
      </c>
      <c r="C13" s="57">
        <v>22</v>
      </c>
      <c r="D13" s="59">
        <v>1184361.7</v>
      </c>
      <c r="E13" s="57"/>
      <c r="F13" s="59"/>
      <c r="G13" s="57"/>
      <c r="H13" s="59"/>
      <c r="I13" s="58">
        <v>0</v>
      </c>
      <c r="J13" s="57">
        <v>22</v>
      </c>
      <c r="K13" s="59">
        <v>1184361.7</v>
      </c>
      <c r="L13" s="60">
        <v>1.322471139681477</v>
      </c>
      <c r="M13" s="760">
        <v>1.8166804293971923</v>
      </c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</row>
    <row r="14" spans="1:256" x14ac:dyDescent="0.2">
      <c r="A14" s="761" t="s">
        <v>30</v>
      </c>
      <c r="B14" s="516" t="s">
        <v>31</v>
      </c>
      <c r="C14" s="52">
        <v>1</v>
      </c>
      <c r="D14" s="54">
        <v>58476</v>
      </c>
      <c r="E14" s="52"/>
      <c r="F14" s="54"/>
      <c r="G14" s="52"/>
      <c r="H14" s="54"/>
      <c r="I14" s="53">
        <v>0</v>
      </c>
      <c r="J14" s="52">
        <v>1</v>
      </c>
      <c r="K14" s="54">
        <v>58476</v>
      </c>
      <c r="L14" s="55">
        <v>6.5294936811967186E-2</v>
      </c>
      <c r="M14" s="362">
        <v>8.2576383154417843E-2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</row>
    <row r="15" spans="1:256" x14ac:dyDescent="0.2">
      <c r="A15" s="759" t="s">
        <v>32</v>
      </c>
      <c r="B15" s="517" t="s">
        <v>33</v>
      </c>
      <c r="C15" s="57">
        <v>2</v>
      </c>
      <c r="D15" s="59">
        <v>107450</v>
      </c>
      <c r="E15" s="57"/>
      <c r="F15" s="59"/>
      <c r="G15" s="57"/>
      <c r="H15" s="59"/>
      <c r="I15" s="58">
        <v>0</v>
      </c>
      <c r="J15" s="57">
        <v>2</v>
      </c>
      <c r="K15" s="59">
        <v>107450</v>
      </c>
      <c r="L15" s="60">
        <v>0.1199798372057917</v>
      </c>
      <c r="M15" s="760">
        <v>0.16515276630883569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</row>
    <row r="16" spans="1:256" x14ac:dyDescent="0.2">
      <c r="A16" s="761" t="s">
        <v>36</v>
      </c>
      <c r="B16" s="516" t="s">
        <v>686</v>
      </c>
      <c r="C16" s="52">
        <v>107</v>
      </c>
      <c r="D16" s="54">
        <v>3428628.74</v>
      </c>
      <c r="E16" s="52">
        <v>2</v>
      </c>
      <c r="F16" s="54">
        <v>3113.46</v>
      </c>
      <c r="G16" s="52">
        <v>3</v>
      </c>
      <c r="H16" s="52">
        <v>-106157.54999999999</v>
      </c>
      <c r="I16" s="53">
        <v>3</v>
      </c>
      <c r="J16" s="52">
        <v>115</v>
      </c>
      <c r="K16" s="54">
        <v>3325584.6500000004</v>
      </c>
      <c r="L16" s="55">
        <v>3.7133839452869224</v>
      </c>
      <c r="M16" s="362">
        <v>9.4962840627580505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</row>
    <row r="17" spans="1:256" x14ac:dyDescent="0.2">
      <c r="A17" s="759" t="s">
        <v>38</v>
      </c>
      <c r="B17" s="517" t="s">
        <v>39</v>
      </c>
      <c r="C17" s="57">
        <v>1</v>
      </c>
      <c r="D17" s="59">
        <v>59995</v>
      </c>
      <c r="E17" s="57"/>
      <c r="F17" s="59"/>
      <c r="G17" s="57"/>
      <c r="H17" s="57"/>
      <c r="I17" s="58">
        <v>0</v>
      </c>
      <c r="J17" s="57">
        <v>1</v>
      </c>
      <c r="K17" s="59">
        <v>59995</v>
      </c>
      <c r="L17" s="60">
        <v>6.6991068712531146E-2</v>
      </c>
      <c r="M17" s="760">
        <v>8.2576383154417843E-2</v>
      </c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</row>
    <row r="18" spans="1:256" x14ac:dyDescent="0.2">
      <c r="A18" s="761" t="s">
        <v>395</v>
      </c>
      <c r="B18" s="516" t="s">
        <v>396</v>
      </c>
      <c r="C18" s="52">
        <v>2</v>
      </c>
      <c r="D18" s="54">
        <v>86355</v>
      </c>
      <c r="E18" s="52"/>
      <c r="F18" s="54"/>
      <c r="G18" s="52"/>
      <c r="H18" s="52"/>
      <c r="I18" s="53">
        <v>0</v>
      </c>
      <c r="J18" s="52">
        <v>2</v>
      </c>
      <c r="K18" s="54">
        <v>86355</v>
      </c>
      <c r="L18" s="55">
        <v>9.6424931055431748E-2</v>
      </c>
      <c r="M18" s="362">
        <v>0.16515276630883569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</row>
    <row r="19" spans="1:256" x14ac:dyDescent="0.2">
      <c r="A19" s="759" t="s">
        <v>40</v>
      </c>
      <c r="B19" s="517" t="s">
        <v>41</v>
      </c>
      <c r="C19" s="57">
        <v>4</v>
      </c>
      <c r="D19" s="59">
        <v>181008</v>
      </c>
      <c r="E19" s="57"/>
      <c r="F19" s="59"/>
      <c r="G19" s="57"/>
      <c r="H19" s="57"/>
      <c r="I19" s="58">
        <v>0</v>
      </c>
      <c r="J19" s="57">
        <v>4</v>
      </c>
      <c r="K19" s="59">
        <v>181008</v>
      </c>
      <c r="L19" s="60">
        <v>0.20211549905021817</v>
      </c>
      <c r="M19" s="760">
        <v>0.33030553261767137</v>
      </c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</row>
    <row r="20" spans="1:256" x14ac:dyDescent="0.2">
      <c r="A20" s="761" t="s">
        <v>44</v>
      </c>
      <c r="B20" s="516" t="s">
        <v>45</v>
      </c>
      <c r="C20" s="52">
        <v>1</v>
      </c>
      <c r="D20" s="54">
        <v>59550</v>
      </c>
      <c r="E20" s="52"/>
      <c r="F20" s="54"/>
      <c r="G20" s="52"/>
      <c r="H20" s="52"/>
      <c r="I20" s="53">
        <v>0</v>
      </c>
      <c r="J20" s="52">
        <v>1</v>
      </c>
      <c r="K20" s="54">
        <v>59550</v>
      </c>
      <c r="L20" s="55">
        <v>6.6494176878593714E-2</v>
      </c>
      <c r="M20" s="362">
        <v>8.2576383154417843E-2</v>
      </c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</row>
    <row r="21" spans="1:256" x14ac:dyDescent="0.2">
      <c r="A21" s="759" t="s">
        <v>46</v>
      </c>
      <c r="B21" s="517" t="s">
        <v>47</v>
      </c>
      <c r="C21" s="57">
        <v>39</v>
      </c>
      <c r="D21" s="59">
        <v>1312147.1500000001</v>
      </c>
      <c r="E21" s="57"/>
      <c r="F21" s="57"/>
      <c r="G21" s="57">
        <v>1</v>
      </c>
      <c r="H21" s="57">
        <v>-936</v>
      </c>
      <c r="I21" s="58">
        <v>0</v>
      </c>
      <c r="J21" s="57">
        <v>40</v>
      </c>
      <c r="K21" s="59">
        <v>1311211.1500000001</v>
      </c>
      <c r="L21" s="60">
        <v>1.4641126134892408</v>
      </c>
      <c r="M21" s="760">
        <v>3.3030553261767133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</row>
    <row r="22" spans="1:256" x14ac:dyDescent="0.2">
      <c r="A22" s="761" t="s">
        <v>50</v>
      </c>
      <c r="B22" s="516" t="s">
        <v>51</v>
      </c>
      <c r="C22" s="52">
        <v>5</v>
      </c>
      <c r="D22" s="54">
        <v>259270.8</v>
      </c>
      <c r="E22" s="52"/>
      <c r="F22" s="52"/>
      <c r="G22" s="52"/>
      <c r="H22" s="52"/>
      <c r="I22" s="53">
        <v>0</v>
      </c>
      <c r="J22" s="52">
        <v>5</v>
      </c>
      <c r="K22" s="54">
        <v>259270.8</v>
      </c>
      <c r="L22" s="55">
        <v>0.28950459168185555</v>
      </c>
      <c r="M22" s="362">
        <v>0.41288191577208916</v>
      </c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</row>
    <row r="23" spans="1:256" x14ac:dyDescent="0.2">
      <c r="A23" s="759" t="s">
        <v>54</v>
      </c>
      <c r="B23" s="517" t="s">
        <v>55</v>
      </c>
      <c r="C23" s="57">
        <v>4</v>
      </c>
      <c r="D23" s="59">
        <v>168129.2</v>
      </c>
      <c r="E23" s="57"/>
      <c r="F23" s="57"/>
      <c r="G23" s="57"/>
      <c r="H23" s="57"/>
      <c r="I23" s="58">
        <v>0</v>
      </c>
      <c r="J23" s="57">
        <v>4</v>
      </c>
      <c r="K23" s="59">
        <v>168129.2</v>
      </c>
      <c r="L23" s="60">
        <v>0.18773489107063743</v>
      </c>
      <c r="M23" s="760">
        <v>0.33030553261767137</v>
      </c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</row>
    <row r="24" spans="1:256" x14ac:dyDescent="0.2">
      <c r="A24" s="761" t="s">
        <v>619</v>
      </c>
      <c r="B24" s="516" t="s">
        <v>620</v>
      </c>
      <c r="C24" s="52">
        <v>1</v>
      </c>
      <c r="D24" s="54">
        <v>59610</v>
      </c>
      <c r="E24" s="52"/>
      <c r="F24" s="52"/>
      <c r="G24" s="52"/>
      <c r="H24" s="52"/>
      <c r="I24" s="53">
        <v>0</v>
      </c>
      <c r="J24" s="52">
        <v>1</v>
      </c>
      <c r="K24" s="54">
        <v>59610</v>
      </c>
      <c r="L24" s="55">
        <v>6.6561173530360562E-2</v>
      </c>
      <c r="M24" s="362">
        <v>8.2576383154417843E-2</v>
      </c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</row>
    <row r="25" spans="1:256" x14ac:dyDescent="0.2">
      <c r="A25" s="759" t="s">
        <v>701</v>
      </c>
      <c r="B25" s="517" t="s">
        <v>702</v>
      </c>
      <c r="C25" s="57">
        <v>2</v>
      </c>
      <c r="D25" s="59">
        <v>98773.5</v>
      </c>
      <c r="E25" s="57"/>
      <c r="F25" s="57"/>
      <c r="G25" s="57"/>
      <c r="H25" s="57"/>
      <c r="I25" s="58">
        <v>0</v>
      </c>
      <c r="J25" s="57">
        <v>2</v>
      </c>
      <c r="K25" s="59">
        <v>98773.5</v>
      </c>
      <c r="L25" s="60">
        <v>0.1102915630548745</v>
      </c>
      <c r="M25" s="760">
        <v>0.16515276630883569</v>
      </c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</row>
    <row r="26" spans="1:256" x14ac:dyDescent="0.2">
      <c r="A26" s="761" t="s">
        <v>703</v>
      </c>
      <c r="B26" s="516" t="s">
        <v>704</v>
      </c>
      <c r="C26" s="52">
        <v>1</v>
      </c>
      <c r="D26" s="54">
        <v>59537.5</v>
      </c>
      <c r="E26" s="52"/>
      <c r="F26" s="52"/>
      <c r="G26" s="52"/>
      <c r="H26" s="52"/>
      <c r="I26" s="53">
        <v>0</v>
      </c>
      <c r="J26" s="52">
        <v>1</v>
      </c>
      <c r="K26" s="54">
        <v>59537.5</v>
      </c>
      <c r="L26" s="55">
        <v>6.6480219242808961E-2</v>
      </c>
      <c r="M26" s="362">
        <v>8.2576383154417843E-2</v>
      </c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  <c r="IV26" s="118"/>
    </row>
    <row r="27" spans="1:256" x14ac:dyDescent="0.2">
      <c r="A27" s="759" t="s">
        <v>62</v>
      </c>
      <c r="B27" s="517" t="s">
        <v>63</v>
      </c>
      <c r="C27" s="57">
        <v>2</v>
      </c>
      <c r="D27" s="59">
        <v>99016.08</v>
      </c>
      <c r="E27" s="57"/>
      <c r="F27" s="57"/>
      <c r="G27" s="57"/>
      <c r="H27" s="57"/>
      <c r="I27" s="58">
        <v>0</v>
      </c>
      <c r="J27" s="57">
        <v>2</v>
      </c>
      <c r="K27" s="59">
        <v>99016.08</v>
      </c>
      <c r="L27" s="60">
        <v>0.11056243051796785</v>
      </c>
      <c r="M27" s="760">
        <v>0.16515276630883569</v>
      </c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</row>
    <row r="28" spans="1:256" x14ac:dyDescent="0.2">
      <c r="A28" s="761" t="s">
        <v>64</v>
      </c>
      <c r="B28" s="516" t="s">
        <v>65</v>
      </c>
      <c r="C28" s="52">
        <v>1</v>
      </c>
      <c r="D28" s="54">
        <v>38185</v>
      </c>
      <c r="E28" s="52"/>
      <c r="F28" s="52"/>
      <c r="G28" s="52"/>
      <c r="H28" s="52"/>
      <c r="I28" s="53">
        <v>0</v>
      </c>
      <c r="J28" s="52">
        <v>1</v>
      </c>
      <c r="K28" s="54">
        <v>38185</v>
      </c>
      <c r="L28" s="55">
        <v>4.2637785795282976E-2</v>
      </c>
      <c r="M28" s="362">
        <v>8.2576383154417843E-2</v>
      </c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</row>
    <row r="29" spans="1:256" x14ac:dyDescent="0.2">
      <c r="A29" s="759" t="s">
        <v>66</v>
      </c>
      <c r="B29" s="517" t="s">
        <v>67</v>
      </c>
      <c r="C29" s="57">
        <v>1</v>
      </c>
      <c r="D29" s="59">
        <v>47500</v>
      </c>
      <c r="E29" s="57"/>
      <c r="F29" s="57"/>
      <c r="G29" s="57"/>
      <c r="H29" s="57"/>
      <c r="I29" s="58">
        <v>0</v>
      </c>
      <c r="J29" s="57">
        <v>1</v>
      </c>
      <c r="K29" s="59">
        <v>47500</v>
      </c>
      <c r="L29" s="60">
        <v>5.3039015982085672E-2</v>
      </c>
      <c r="M29" s="760">
        <v>8.2576383154417843E-2</v>
      </c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</row>
    <row r="30" spans="1:256" x14ac:dyDescent="0.2">
      <c r="A30" s="761" t="s">
        <v>705</v>
      </c>
      <c r="B30" s="516" t="s">
        <v>706</v>
      </c>
      <c r="C30" s="52">
        <v>1</v>
      </c>
      <c r="D30" s="54">
        <v>59994</v>
      </c>
      <c r="E30" s="52"/>
      <c r="F30" s="52"/>
      <c r="G30" s="52"/>
      <c r="H30" s="52"/>
      <c r="I30" s="53">
        <v>0</v>
      </c>
      <c r="J30" s="52">
        <v>1</v>
      </c>
      <c r="K30" s="54">
        <v>59994</v>
      </c>
      <c r="L30" s="55">
        <v>6.6989952101668374E-2</v>
      </c>
      <c r="M30" s="362">
        <v>8.2576383154417843E-2</v>
      </c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</row>
    <row r="31" spans="1:256" ht="22.5" x14ac:dyDescent="0.2">
      <c r="A31" s="759" t="s">
        <v>70</v>
      </c>
      <c r="B31" s="517" t="s">
        <v>71</v>
      </c>
      <c r="C31" s="57">
        <v>11</v>
      </c>
      <c r="D31" s="59">
        <v>621088.41</v>
      </c>
      <c r="E31" s="57"/>
      <c r="F31" s="59"/>
      <c r="G31" s="57"/>
      <c r="H31" s="57"/>
      <c r="I31" s="58">
        <v>0</v>
      </c>
      <c r="J31" s="57">
        <v>11</v>
      </c>
      <c r="K31" s="59">
        <v>621088.41</v>
      </c>
      <c r="L31" s="60">
        <v>0.6935140653532248</v>
      </c>
      <c r="M31" s="760">
        <v>0.90834021469859616</v>
      </c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</row>
    <row r="32" spans="1:256" x14ac:dyDescent="0.2">
      <c r="A32" s="761" t="s">
        <v>72</v>
      </c>
      <c r="B32" s="516" t="s">
        <v>73</v>
      </c>
      <c r="C32" s="52">
        <v>1</v>
      </c>
      <c r="D32" s="54">
        <v>59750</v>
      </c>
      <c r="E32" s="52"/>
      <c r="F32" s="54"/>
      <c r="G32" s="52"/>
      <c r="H32" s="52"/>
      <c r="I32" s="53">
        <v>0</v>
      </c>
      <c r="J32" s="52">
        <v>1</v>
      </c>
      <c r="K32" s="54">
        <v>59750</v>
      </c>
      <c r="L32" s="55">
        <v>6.6717499051149876E-2</v>
      </c>
      <c r="M32" s="362">
        <v>8.2576383154417843E-2</v>
      </c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</row>
    <row r="33" spans="1:256" x14ac:dyDescent="0.2">
      <c r="A33" s="759" t="s">
        <v>74</v>
      </c>
      <c r="B33" s="517" t="s">
        <v>75</v>
      </c>
      <c r="C33" s="57">
        <v>2</v>
      </c>
      <c r="D33" s="59">
        <v>118341.67</v>
      </c>
      <c r="E33" s="57"/>
      <c r="F33" s="59"/>
      <c r="G33" s="57"/>
      <c r="H33" s="57"/>
      <c r="I33" s="58">
        <v>0</v>
      </c>
      <c r="J33" s="57">
        <v>2</v>
      </c>
      <c r="K33" s="59">
        <v>118341.67</v>
      </c>
      <c r="L33" s="60">
        <v>0.13214159424161492</v>
      </c>
      <c r="M33" s="760">
        <v>0.16515276630883569</v>
      </c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</row>
    <row r="34" spans="1:256" x14ac:dyDescent="0.2">
      <c r="A34" s="761" t="s">
        <v>76</v>
      </c>
      <c r="B34" s="516" t="s">
        <v>77</v>
      </c>
      <c r="C34" s="52">
        <v>1</v>
      </c>
      <c r="D34" s="54">
        <v>57750</v>
      </c>
      <c r="E34" s="52"/>
      <c r="F34" s="54"/>
      <c r="G34" s="52"/>
      <c r="H34" s="52"/>
      <c r="I34" s="53">
        <v>0</v>
      </c>
      <c r="J34" s="52">
        <v>1</v>
      </c>
      <c r="K34" s="54">
        <v>57750</v>
      </c>
      <c r="L34" s="55">
        <v>6.4484277325588368E-2</v>
      </c>
      <c r="M34" s="362">
        <v>8.2576383154417843E-2</v>
      </c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</row>
    <row r="35" spans="1:256" x14ac:dyDescent="0.2">
      <c r="A35" s="759" t="s">
        <v>80</v>
      </c>
      <c r="B35" s="517" t="s">
        <v>81</v>
      </c>
      <c r="C35" s="57">
        <v>1</v>
      </c>
      <c r="D35" s="59">
        <v>49871.94</v>
      </c>
      <c r="E35" s="57"/>
      <c r="F35" s="59"/>
      <c r="G35" s="57"/>
      <c r="H35" s="57"/>
      <c r="I35" s="58">
        <v>0</v>
      </c>
      <c r="J35" s="57">
        <v>1</v>
      </c>
      <c r="K35" s="59">
        <v>49871.94</v>
      </c>
      <c r="L35" s="60">
        <v>5.5687549951949841E-2</v>
      </c>
      <c r="M35" s="760">
        <v>8.2576383154417843E-2</v>
      </c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</row>
    <row r="36" spans="1:256" x14ac:dyDescent="0.2">
      <c r="A36" s="761" t="s">
        <v>82</v>
      </c>
      <c r="B36" s="516" t="s">
        <v>83</v>
      </c>
      <c r="C36" s="52">
        <v>2</v>
      </c>
      <c r="D36" s="54">
        <v>119472</v>
      </c>
      <c r="E36" s="52"/>
      <c r="F36" s="54"/>
      <c r="G36" s="52"/>
      <c r="H36" s="54"/>
      <c r="I36" s="53">
        <v>0</v>
      </c>
      <c r="J36" s="52">
        <v>2</v>
      </c>
      <c r="K36" s="54">
        <v>119472</v>
      </c>
      <c r="L36" s="55">
        <v>0.13340373299814187</v>
      </c>
      <c r="M36" s="362">
        <v>0.16515276630883569</v>
      </c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</row>
    <row r="37" spans="1:256" ht="22.5" x14ac:dyDescent="0.2">
      <c r="A37" s="759" t="s">
        <v>84</v>
      </c>
      <c r="B37" s="517" t="s">
        <v>85</v>
      </c>
      <c r="C37" s="57">
        <v>14</v>
      </c>
      <c r="D37" s="59">
        <v>645560.63000000012</v>
      </c>
      <c r="E37" s="57"/>
      <c r="F37" s="59"/>
      <c r="G37" s="57">
        <v>1</v>
      </c>
      <c r="H37" s="57">
        <v>-4183.45</v>
      </c>
      <c r="I37" s="58">
        <v>0</v>
      </c>
      <c r="J37" s="57">
        <v>15</v>
      </c>
      <c r="K37" s="59">
        <v>641377.18000000017</v>
      </c>
      <c r="L37" s="60">
        <v>0.71616872632768513</v>
      </c>
      <c r="M37" s="760">
        <v>1.2386457473162675</v>
      </c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spans="1:256" ht="22.5" x14ac:dyDescent="0.2">
      <c r="A38" s="761" t="s">
        <v>86</v>
      </c>
      <c r="B38" s="516" t="s">
        <v>87</v>
      </c>
      <c r="C38" s="52">
        <v>16</v>
      </c>
      <c r="D38" s="54">
        <v>900483.83</v>
      </c>
      <c r="E38" s="52"/>
      <c r="F38" s="54"/>
      <c r="G38" s="52"/>
      <c r="H38" s="52"/>
      <c r="I38" s="53">
        <v>1</v>
      </c>
      <c r="J38" s="52">
        <v>17</v>
      </c>
      <c r="K38" s="54">
        <v>900483.83</v>
      </c>
      <c r="L38" s="55">
        <v>1.005490026336415</v>
      </c>
      <c r="M38" s="362">
        <v>1.4037985136251032</v>
      </c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spans="1:256" x14ac:dyDescent="0.2">
      <c r="A39" s="759" t="s">
        <v>88</v>
      </c>
      <c r="B39" s="517" t="s">
        <v>89</v>
      </c>
      <c r="C39" s="57">
        <v>9</v>
      </c>
      <c r="D39" s="59">
        <v>512250.1</v>
      </c>
      <c r="E39" s="57"/>
      <c r="F39" s="59"/>
      <c r="G39" s="57"/>
      <c r="H39" s="57"/>
      <c r="I39" s="58">
        <v>0</v>
      </c>
      <c r="J39" s="57">
        <v>9</v>
      </c>
      <c r="K39" s="59">
        <v>512250.1</v>
      </c>
      <c r="L39" s="60">
        <v>0.5719840261205259</v>
      </c>
      <c r="M39" s="760">
        <v>0.74318744838976047</v>
      </c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spans="1:256" x14ac:dyDescent="0.2">
      <c r="A40" s="761" t="s">
        <v>663</v>
      </c>
      <c r="B40" s="516" t="s">
        <v>664</v>
      </c>
      <c r="C40" s="52">
        <v>2</v>
      </c>
      <c r="D40" s="54">
        <v>102025.75</v>
      </c>
      <c r="E40" s="52"/>
      <c r="F40" s="54"/>
      <c r="G40" s="52"/>
      <c r="H40" s="52"/>
      <c r="I40" s="53">
        <v>0</v>
      </c>
      <c r="J40" s="52">
        <v>2</v>
      </c>
      <c r="K40" s="54">
        <v>102025.75</v>
      </c>
      <c r="L40" s="55">
        <v>0.1139230607333532</v>
      </c>
      <c r="M40" s="362">
        <v>0.16515276630883569</v>
      </c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spans="1:256" x14ac:dyDescent="0.2">
      <c r="A41" s="759" t="s">
        <v>450</v>
      </c>
      <c r="B41" s="517" t="s">
        <v>451</v>
      </c>
      <c r="C41" s="57">
        <v>1</v>
      </c>
      <c r="D41" s="59">
        <v>58450</v>
      </c>
      <c r="E41" s="57"/>
      <c r="F41" s="59"/>
      <c r="G41" s="57"/>
      <c r="H41" s="57"/>
      <c r="I41" s="58">
        <v>0</v>
      </c>
      <c r="J41" s="57">
        <v>1</v>
      </c>
      <c r="K41" s="59">
        <v>58450</v>
      </c>
      <c r="L41" s="60">
        <v>6.5265904929534893E-2</v>
      </c>
      <c r="M41" s="760">
        <v>8.2576383154417843E-2</v>
      </c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spans="1:256" x14ac:dyDescent="0.2">
      <c r="A42" s="761" t="s">
        <v>94</v>
      </c>
      <c r="B42" s="516" t="s">
        <v>95</v>
      </c>
      <c r="C42" s="52">
        <v>3</v>
      </c>
      <c r="D42" s="54">
        <v>166467.51999999999</v>
      </c>
      <c r="E42" s="52"/>
      <c r="F42" s="52"/>
      <c r="G42" s="52"/>
      <c r="H42" s="52"/>
      <c r="I42" s="53">
        <v>0</v>
      </c>
      <c r="J42" s="52">
        <v>3</v>
      </c>
      <c r="K42" s="54">
        <v>166467.51999999999</v>
      </c>
      <c r="L42" s="55">
        <v>0.18587944113217189</v>
      </c>
      <c r="M42" s="362">
        <v>0.2477291494632535</v>
      </c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  <row r="43" spans="1:256" x14ac:dyDescent="0.2">
      <c r="A43" s="759" t="s">
        <v>621</v>
      </c>
      <c r="B43" s="517" t="s">
        <v>622</v>
      </c>
      <c r="C43" s="57">
        <v>1</v>
      </c>
      <c r="D43" s="59">
        <v>59400</v>
      </c>
      <c r="E43" s="57"/>
      <c r="F43" s="57"/>
      <c r="G43" s="57"/>
      <c r="H43" s="57"/>
      <c r="I43" s="58">
        <v>0</v>
      </c>
      <c r="J43" s="57">
        <v>1</v>
      </c>
      <c r="K43" s="59">
        <v>59400</v>
      </c>
      <c r="L43" s="60">
        <v>6.6326685249176606E-2</v>
      </c>
      <c r="M43" s="760">
        <v>8.2576383154417843E-2</v>
      </c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8"/>
      <c r="IP43" s="118"/>
      <c r="IQ43" s="118"/>
      <c r="IR43" s="118"/>
      <c r="IS43" s="118"/>
      <c r="IT43" s="118"/>
      <c r="IU43" s="118"/>
      <c r="IV43" s="118"/>
    </row>
    <row r="44" spans="1:256" ht="22.5" x14ac:dyDescent="0.2">
      <c r="A44" s="761" t="s">
        <v>98</v>
      </c>
      <c r="B44" s="516" t="s">
        <v>99</v>
      </c>
      <c r="C44" s="52">
        <v>15</v>
      </c>
      <c r="D44" s="54">
        <v>819419.32000000007</v>
      </c>
      <c r="E44" s="52"/>
      <c r="F44" s="52"/>
      <c r="G44" s="52"/>
      <c r="H44" s="52"/>
      <c r="I44" s="53">
        <v>0</v>
      </c>
      <c r="J44" s="52">
        <v>15</v>
      </c>
      <c r="K44" s="54">
        <v>819419.32000000007</v>
      </c>
      <c r="L44" s="55">
        <v>0.91497251388441625</v>
      </c>
      <c r="M44" s="362">
        <v>1.2386457473162675</v>
      </c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  <c r="IR44" s="118"/>
      <c r="IS44" s="118"/>
      <c r="IT44" s="118"/>
      <c r="IU44" s="118"/>
      <c r="IV44" s="118"/>
    </row>
    <row r="45" spans="1:256" ht="22.5" x14ac:dyDescent="0.2">
      <c r="A45" s="759" t="s">
        <v>100</v>
      </c>
      <c r="B45" s="517" t="s">
        <v>101</v>
      </c>
      <c r="C45" s="57">
        <v>8</v>
      </c>
      <c r="D45" s="59">
        <v>428477</v>
      </c>
      <c r="E45" s="57"/>
      <c r="F45" s="57"/>
      <c r="G45" s="57"/>
      <c r="H45" s="57"/>
      <c r="I45" s="58">
        <v>0</v>
      </c>
      <c r="J45" s="57">
        <v>8</v>
      </c>
      <c r="K45" s="59">
        <v>428477</v>
      </c>
      <c r="L45" s="60">
        <v>0.47844207265170785</v>
      </c>
      <c r="M45" s="760">
        <v>0.66061106523534274</v>
      </c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  <c r="IR45" s="118"/>
      <c r="IS45" s="118"/>
      <c r="IT45" s="118"/>
      <c r="IU45" s="118"/>
      <c r="IV45" s="118"/>
    </row>
    <row r="46" spans="1:256" x14ac:dyDescent="0.2">
      <c r="A46" s="761" t="s">
        <v>102</v>
      </c>
      <c r="B46" s="516" t="s">
        <v>103</v>
      </c>
      <c r="C46" s="52">
        <v>14</v>
      </c>
      <c r="D46" s="54">
        <v>756729.29999999993</v>
      </c>
      <c r="E46" s="52"/>
      <c r="F46" s="52"/>
      <c r="G46" s="52"/>
      <c r="H46" s="52"/>
      <c r="I46" s="53">
        <v>0</v>
      </c>
      <c r="J46" s="52">
        <v>14</v>
      </c>
      <c r="K46" s="54">
        <v>756729.29999999993</v>
      </c>
      <c r="L46" s="55">
        <v>0.84497215656447366</v>
      </c>
      <c r="M46" s="362">
        <v>1.1560693641618498</v>
      </c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8"/>
      <c r="GB46" s="118"/>
      <c r="GC46" s="118"/>
      <c r="GD46" s="118"/>
      <c r="GE46" s="118"/>
      <c r="GF46" s="118"/>
      <c r="GG46" s="118"/>
      <c r="GH46" s="118"/>
      <c r="GI46" s="118"/>
      <c r="GJ46" s="118"/>
      <c r="GK46" s="118"/>
      <c r="GL46" s="118"/>
      <c r="GM46" s="118"/>
      <c r="GN46" s="118"/>
      <c r="GO46" s="118"/>
      <c r="GP46" s="118"/>
      <c r="GQ46" s="118"/>
      <c r="GR46" s="118"/>
      <c r="GS46" s="118"/>
      <c r="GT46" s="118"/>
      <c r="GU46" s="118"/>
      <c r="GV46" s="118"/>
      <c r="GW46" s="118"/>
      <c r="GX46" s="118"/>
      <c r="GY46" s="118"/>
      <c r="GZ46" s="118"/>
      <c r="HA46" s="118"/>
      <c r="HB46" s="118"/>
      <c r="HC46" s="118"/>
      <c r="HD46" s="118"/>
      <c r="HE46" s="118"/>
      <c r="HF46" s="118"/>
      <c r="HG46" s="118"/>
      <c r="HH46" s="118"/>
      <c r="HI46" s="118"/>
      <c r="HJ46" s="118"/>
      <c r="HK46" s="118"/>
      <c r="HL46" s="118"/>
      <c r="HM46" s="118"/>
      <c r="HN46" s="118"/>
      <c r="HO46" s="118"/>
      <c r="HP46" s="118"/>
      <c r="HQ46" s="118"/>
      <c r="HR46" s="118"/>
      <c r="HS46" s="118"/>
      <c r="HT46" s="118"/>
      <c r="HU46" s="118"/>
      <c r="HV46" s="118"/>
      <c r="HW46" s="118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8"/>
      <c r="IP46" s="118"/>
      <c r="IQ46" s="118"/>
      <c r="IR46" s="118"/>
      <c r="IS46" s="118"/>
      <c r="IT46" s="118"/>
      <c r="IU46" s="118"/>
      <c r="IV46" s="118"/>
    </row>
    <row r="47" spans="1:256" x14ac:dyDescent="0.2">
      <c r="A47" s="759" t="s">
        <v>104</v>
      </c>
      <c r="B47" s="517" t="s">
        <v>105</v>
      </c>
      <c r="C47" s="57">
        <v>9</v>
      </c>
      <c r="D47" s="59">
        <v>328575.11000000004</v>
      </c>
      <c r="E47" s="57"/>
      <c r="F47" s="57"/>
      <c r="G47" s="57"/>
      <c r="H47" s="57"/>
      <c r="I47" s="58">
        <v>0</v>
      </c>
      <c r="J47" s="57">
        <v>9</v>
      </c>
      <c r="K47" s="59">
        <v>328575.11000000004</v>
      </c>
      <c r="L47" s="60">
        <v>0.36689053706538016</v>
      </c>
      <c r="M47" s="760">
        <v>0.74318744838976047</v>
      </c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8"/>
      <c r="GB47" s="118"/>
      <c r="GC47" s="118"/>
      <c r="GD47" s="118"/>
      <c r="GE47" s="118"/>
      <c r="GF47" s="118"/>
      <c r="GG47" s="118"/>
      <c r="GH47" s="118"/>
      <c r="GI47" s="118"/>
      <c r="GJ47" s="118"/>
      <c r="GK47" s="118"/>
      <c r="GL47" s="118"/>
      <c r="GM47" s="118"/>
      <c r="GN47" s="118"/>
      <c r="GO47" s="118"/>
      <c r="GP47" s="118"/>
      <c r="GQ47" s="118"/>
      <c r="GR47" s="118"/>
      <c r="GS47" s="118"/>
      <c r="GT47" s="118"/>
      <c r="GU47" s="118"/>
      <c r="GV47" s="118"/>
      <c r="GW47" s="118"/>
      <c r="GX47" s="118"/>
      <c r="GY47" s="118"/>
      <c r="GZ47" s="118"/>
      <c r="HA47" s="118"/>
      <c r="HB47" s="118"/>
      <c r="HC47" s="118"/>
      <c r="HD47" s="118"/>
      <c r="HE47" s="118"/>
      <c r="HF47" s="118"/>
      <c r="HG47" s="118"/>
      <c r="HH47" s="118"/>
      <c r="HI47" s="118"/>
      <c r="HJ47" s="118"/>
      <c r="HK47" s="118"/>
      <c r="HL47" s="118"/>
      <c r="HM47" s="118"/>
      <c r="HN47" s="118"/>
      <c r="HO47" s="118"/>
      <c r="HP47" s="118"/>
      <c r="HQ47" s="118"/>
      <c r="HR47" s="118"/>
      <c r="HS47" s="118"/>
      <c r="HT47" s="118"/>
      <c r="HU47" s="118"/>
      <c r="HV47" s="118"/>
      <c r="HW47" s="118"/>
      <c r="HX47" s="118"/>
      <c r="HY47" s="118"/>
      <c r="HZ47" s="118"/>
      <c r="IA47" s="118"/>
      <c r="IB47" s="118"/>
      <c r="IC47" s="118"/>
      <c r="ID47" s="118"/>
      <c r="IE47" s="118"/>
      <c r="IF47" s="118"/>
      <c r="IG47" s="118"/>
      <c r="IH47" s="118"/>
      <c r="II47" s="118"/>
      <c r="IJ47" s="118"/>
      <c r="IK47" s="118"/>
      <c r="IL47" s="118"/>
      <c r="IM47" s="118"/>
      <c r="IN47" s="118"/>
      <c r="IO47" s="118"/>
      <c r="IP47" s="118"/>
      <c r="IQ47" s="118"/>
      <c r="IR47" s="118"/>
      <c r="IS47" s="118"/>
      <c r="IT47" s="118"/>
      <c r="IU47" s="118"/>
      <c r="IV47" s="118"/>
    </row>
    <row r="48" spans="1:256" x14ac:dyDescent="0.2">
      <c r="A48" s="761" t="s">
        <v>106</v>
      </c>
      <c r="B48" s="516" t="s">
        <v>107</v>
      </c>
      <c r="C48" s="52">
        <v>3</v>
      </c>
      <c r="D48" s="54">
        <v>175583.34</v>
      </c>
      <c r="E48" s="52"/>
      <c r="F48" s="52"/>
      <c r="G48" s="52"/>
      <c r="H48" s="52"/>
      <c r="I48" s="53">
        <v>0</v>
      </c>
      <c r="J48" s="52">
        <v>3</v>
      </c>
      <c r="K48" s="54">
        <v>175583.34</v>
      </c>
      <c r="L48" s="55">
        <v>0.19605826476732593</v>
      </c>
      <c r="M48" s="362">
        <v>0.2477291494632535</v>
      </c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8"/>
      <c r="CT48" s="118"/>
      <c r="CU48" s="118"/>
      <c r="CV48" s="118"/>
      <c r="CW48" s="118"/>
      <c r="CX48" s="118"/>
      <c r="CY48" s="118"/>
      <c r="CZ48" s="118"/>
      <c r="DA48" s="118"/>
      <c r="DB48" s="118"/>
      <c r="DC48" s="118"/>
      <c r="DD48" s="118"/>
      <c r="DE48" s="118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8"/>
      <c r="GB48" s="118"/>
      <c r="GC48" s="118"/>
      <c r="GD48" s="118"/>
      <c r="GE48" s="118"/>
      <c r="GF48" s="118"/>
      <c r="GG48" s="118"/>
      <c r="GH48" s="118"/>
      <c r="GI48" s="118"/>
      <c r="GJ48" s="118"/>
      <c r="GK48" s="118"/>
      <c r="GL48" s="118"/>
      <c r="GM48" s="118"/>
      <c r="GN48" s="118"/>
      <c r="GO48" s="118"/>
      <c r="GP48" s="118"/>
      <c r="GQ48" s="118"/>
      <c r="GR48" s="118"/>
      <c r="GS48" s="118"/>
      <c r="GT48" s="118"/>
      <c r="GU48" s="118"/>
      <c r="GV48" s="118"/>
      <c r="GW48" s="118"/>
      <c r="GX48" s="118"/>
      <c r="GY48" s="118"/>
      <c r="GZ48" s="118"/>
      <c r="HA48" s="118"/>
      <c r="HB48" s="118"/>
      <c r="HC48" s="118"/>
      <c r="HD48" s="118"/>
      <c r="HE48" s="118"/>
      <c r="HF48" s="118"/>
      <c r="HG48" s="118"/>
      <c r="HH48" s="118"/>
      <c r="HI48" s="118"/>
      <c r="HJ48" s="118"/>
      <c r="HK48" s="118"/>
      <c r="HL48" s="118"/>
      <c r="HM48" s="118"/>
      <c r="HN48" s="118"/>
      <c r="HO48" s="118"/>
      <c r="HP48" s="118"/>
      <c r="HQ48" s="118"/>
      <c r="HR48" s="118"/>
      <c r="HS48" s="118"/>
      <c r="HT48" s="118"/>
      <c r="HU48" s="118"/>
      <c r="HV48" s="118"/>
      <c r="HW48" s="118"/>
      <c r="HX48" s="118"/>
      <c r="HY48" s="118"/>
      <c r="HZ48" s="118"/>
      <c r="IA48" s="118"/>
      <c r="IB48" s="118"/>
      <c r="IC48" s="118"/>
      <c r="ID48" s="118"/>
      <c r="IE48" s="118"/>
      <c r="IF48" s="118"/>
      <c r="IG48" s="118"/>
      <c r="IH48" s="118"/>
      <c r="II48" s="118"/>
      <c r="IJ48" s="118"/>
      <c r="IK48" s="118"/>
      <c r="IL48" s="118"/>
      <c r="IM48" s="118"/>
      <c r="IN48" s="118"/>
      <c r="IO48" s="118"/>
      <c r="IP48" s="118"/>
      <c r="IQ48" s="118"/>
      <c r="IR48" s="118"/>
      <c r="IS48" s="118"/>
      <c r="IT48" s="118"/>
      <c r="IU48" s="118"/>
      <c r="IV48" s="118"/>
    </row>
    <row r="49" spans="1:256" x14ac:dyDescent="0.2">
      <c r="A49" s="759" t="s">
        <v>108</v>
      </c>
      <c r="B49" s="517" t="s">
        <v>109</v>
      </c>
      <c r="C49" s="57">
        <v>4</v>
      </c>
      <c r="D49" s="59">
        <v>14544.52</v>
      </c>
      <c r="E49" s="57"/>
      <c r="F49" s="57"/>
      <c r="G49" s="57"/>
      <c r="H49" s="57"/>
      <c r="I49" s="58">
        <v>0</v>
      </c>
      <c r="J49" s="57">
        <v>4</v>
      </c>
      <c r="K49" s="59">
        <v>14544.52</v>
      </c>
      <c r="L49" s="60">
        <v>1.6240569025931888E-2</v>
      </c>
      <c r="M49" s="760">
        <v>0.33030553261767137</v>
      </c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  <c r="FX49" s="118"/>
      <c r="FY49" s="118"/>
      <c r="FZ49" s="118"/>
      <c r="GA49" s="118"/>
      <c r="GB49" s="118"/>
      <c r="GC49" s="118"/>
      <c r="GD49" s="118"/>
      <c r="GE49" s="118"/>
      <c r="GF49" s="118"/>
      <c r="GG49" s="118"/>
      <c r="GH49" s="118"/>
      <c r="GI49" s="118"/>
      <c r="GJ49" s="118"/>
      <c r="GK49" s="118"/>
      <c r="GL49" s="118"/>
      <c r="GM49" s="118"/>
      <c r="GN49" s="118"/>
      <c r="GO49" s="118"/>
      <c r="GP49" s="118"/>
      <c r="GQ49" s="118"/>
      <c r="GR49" s="118"/>
      <c r="GS49" s="118"/>
      <c r="GT49" s="118"/>
      <c r="GU49" s="118"/>
      <c r="GV49" s="118"/>
      <c r="GW49" s="118"/>
      <c r="GX49" s="118"/>
      <c r="GY49" s="118"/>
      <c r="GZ49" s="118"/>
      <c r="HA49" s="118"/>
      <c r="HB49" s="118"/>
      <c r="HC49" s="118"/>
      <c r="HD49" s="118"/>
      <c r="HE49" s="118"/>
      <c r="HF49" s="118"/>
      <c r="HG49" s="118"/>
      <c r="HH49" s="118"/>
      <c r="HI49" s="118"/>
      <c r="HJ49" s="118"/>
      <c r="HK49" s="118"/>
      <c r="HL49" s="118"/>
      <c r="HM49" s="118"/>
      <c r="HN49" s="118"/>
      <c r="HO49" s="118"/>
      <c r="HP49" s="118"/>
      <c r="HQ49" s="118"/>
      <c r="HR49" s="118"/>
      <c r="HS49" s="118"/>
      <c r="HT49" s="118"/>
      <c r="HU49" s="118"/>
      <c r="HV49" s="118"/>
      <c r="HW49" s="118"/>
      <c r="HX49" s="118"/>
      <c r="HY49" s="118"/>
      <c r="HZ49" s="118"/>
      <c r="IA49" s="118"/>
      <c r="IB49" s="118"/>
      <c r="IC49" s="118"/>
      <c r="ID49" s="118"/>
      <c r="IE49" s="118"/>
      <c r="IF49" s="118"/>
      <c r="IG49" s="118"/>
      <c r="IH49" s="118"/>
      <c r="II49" s="118"/>
      <c r="IJ49" s="118"/>
      <c r="IK49" s="118"/>
      <c r="IL49" s="118"/>
      <c r="IM49" s="118"/>
      <c r="IN49" s="118"/>
      <c r="IO49" s="118"/>
      <c r="IP49" s="118"/>
      <c r="IQ49" s="118"/>
      <c r="IR49" s="118"/>
      <c r="IS49" s="118"/>
      <c r="IT49" s="118"/>
      <c r="IU49" s="118"/>
      <c r="IV49" s="118"/>
    </row>
    <row r="50" spans="1:256" x14ac:dyDescent="0.2">
      <c r="A50" s="761" t="s">
        <v>110</v>
      </c>
      <c r="B50" s="516" t="s">
        <v>111</v>
      </c>
      <c r="C50" s="52">
        <v>1</v>
      </c>
      <c r="D50" s="54">
        <v>59142.400000000001</v>
      </c>
      <c r="E50" s="52"/>
      <c r="F50" s="54"/>
      <c r="G50" s="52"/>
      <c r="H50" s="52"/>
      <c r="I50" s="53">
        <v>0</v>
      </c>
      <c r="J50" s="52">
        <v>1</v>
      </c>
      <c r="K50" s="54">
        <v>59142.400000000001</v>
      </c>
      <c r="L50" s="55">
        <v>6.6039046290924289E-2</v>
      </c>
      <c r="M50" s="362">
        <v>8.2576383154417843E-2</v>
      </c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  <c r="CT50" s="118"/>
      <c r="CU50" s="118"/>
      <c r="CV50" s="118"/>
      <c r="CW50" s="118"/>
      <c r="CX50" s="118"/>
      <c r="CY50" s="118"/>
      <c r="CZ50" s="118"/>
      <c r="DA50" s="118"/>
      <c r="DB50" s="118"/>
      <c r="DC50" s="118"/>
      <c r="DD50" s="118"/>
      <c r="DE50" s="118"/>
      <c r="DF50" s="118"/>
      <c r="DG50" s="118"/>
      <c r="DH50" s="118"/>
      <c r="DI50" s="118"/>
      <c r="DJ50" s="118"/>
      <c r="DK50" s="118"/>
      <c r="DL50" s="118"/>
      <c r="DM50" s="118"/>
      <c r="DN50" s="118"/>
      <c r="DO50" s="118"/>
      <c r="DP50" s="118"/>
      <c r="DQ50" s="118"/>
      <c r="DR50" s="118"/>
      <c r="DS50" s="118"/>
      <c r="DT50" s="118"/>
      <c r="DU50" s="118"/>
      <c r="DV50" s="118"/>
      <c r="DW50" s="118"/>
      <c r="DX50" s="118"/>
      <c r="DY50" s="118"/>
      <c r="DZ50" s="118"/>
      <c r="EA50" s="118"/>
      <c r="EB50" s="118"/>
      <c r="EC50" s="118"/>
      <c r="ED50" s="118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18"/>
      <c r="EZ50" s="118"/>
      <c r="FA50" s="118"/>
      <c r="FB50" s="118"/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18"/>
      <c r="FU50" s="118"/>
      <c r="FV50" s="118"/>
      <c r="FW50" s="118"/>
      <c r="FX50" s="118"/>
      <c r="FY50" s="118"/>
      <c r="FZ50" s="118"/>
      <c r="GA50" s="118"/>
      <c r="GB50" s="118"/>
      <c r="GC50" s="118"/>
      <c r="GD50" s="118"/>
      <c r="GE50" s="118"/>
      <c r="GF50" s="118"/>
      <c r="GG50" s="118"/>
      <c r="GH50" s="118"/>
      <c r="GI50" s="118"/>
      <c r="GJ50" s="118"/>
      <c r="GK50" s="118"/>
      <c r="GL50" s="118"/>
      <c r="GM50" s="118"/>
      <c r="GN50" s="118"/>
      <c r="GO50" s="118"/>
      <c r="GP50" s="118"/>
      <c r="GQ50" s="118"/>
      <c r="GR50" s="118"/>
      <c r="GS50" s="118"/>
      <c r="GT50" s="118"/>
      <c r="GU50" s="118"/>
      <c r="GV50" s="118"/>
      <c r="GW50" s="118"/>
      <c r="GX50" s="118"/>
      <c r="GY50" s="118"/>
      <c r="GZ50" s="118"/>
      <c r="HA50" s="118"/>
      <c r="HB50" s="118"/>
      <c r="HC50" s="118"/>
      <c r="HD50" s="118"/>
      <c r="HE50" s="118"/>
      <c r="HF50" s="118"/>
      <c r="HG50" s="118"/>
      <c r="HH50" s="118"/>
      <c r="HI50" s="118"/>
      <c r="HJ50" s="118"/>
      <c r="HK50" s="118"/>
      <c r="HL50" s="118"/>
      <c r="HM50" s="118"/>
      <c r="HN50" s="118"/>
      <c r="HO50" s="118"/>
      <c r="HP50" s="118"/>
      <c r="HQ50" s="118"/>
      <c r="HR50" s="118"/>
      <c r="HS50" s="118"/>
      <c r="HT50" s="118"/>
      <c r="HU50" s="118"/>
      <c r="HV50" s="118"/>
      <c r="HW50" s="118"/>
      <c r="HX50" s="118"/>
      <c r="HY50" s="118"/>
      <c r="HZ50" s="118"/>
      <c r="IA50" s="118"/>
      <c r="IB50" s="118"/>
      <c r="IC50" s="118"/>
      <c r="ID50" s="118"/>
      <c r="IE50" s="118"/>
      <c r="IF50" s="118"/>
      <c r="IG50" s="118"/>
      <c r="IH50" s="118"/>
      <c r="II50" s="118"/>
      <c r="IJ50" s="118"/>
      <c r="IK50" s="118"/>
      <c r="IL50" s="118"/>
      <c r="IM50" s="118"/>
      <c r="IN50" s="118"/>
      <c r="IO50" s="118"/>
      <c r="IP50" s="118"/>
      <c r="IQ50" s="118"/>
      <c r="IR50" s="118"/>
      <c r="IS50" s="118"/>
      <c r="IT50" s="118"/>
      <c r="IU50" s="118"/>
      <c r="IV50" s="118"/>
    </row>
    <row r="51" spans="1:256" x14ac:dyDescent="0.2">
      <c r="A51" s="759" t="s">
        <v>112</v>
      </c>
      <c r="B51" s="517" t="s">
        <v>113</v>
      </c>
      <c r="C51" s="57">
        <v>2</v>
      </c>
      <c r="D51" s="59">
        <v>115316</v>
      </c>
      <c r="E51" s="57"/>
      <c r="F51" s="59"/>
      <c r="G51" s="57"/>
      <c r="H51" s="57"/>
      <c r="I51" s="58">
        <v>0</v>
      </c>
      <c r="J51" s="57">
        <v>2</v>
      </c>
      <c r="K51" s="59">
        <v>115316</v>
      </c>
      <c r="L51" s="60">
        <v>0.12876309825242507</v>
      </c>
      <c r="M51" s="760">
        <v>0.16515276630883569</v>
      </c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</row>
    <row r="52" spans="1:256" x14ac:dyDescent="0.2">
      <c r="A52" s="761" t="s">
        <v>116</v>
      </c>
      <c r="B52" s="516" t="s">
        <v>117</v>
      </c>
      <c r="C52" s="52">
        <v>7</v>
      </c>
      <c r="D52" s="54">
        <v>384258.45999999996</v>
      </c>
      <c r="E52" s="52"/>
      <c r="F52" s="54"/>
      <c r="G52" s="52"/>
      <c r="H52" s="52"/>
      <c r="I52" s="53">
        <v>0</v>
      </c>
      <c r="J52" s="52">
        <v>7</v>
      </c>
      <c r="K52" s="54">
        <v>384258.45999999996</v>
      </c>
      <c r="L52" s="55">
        <v>0.4290671705514027</v>
      </c>
      <c r="M52" s="362">
        <v>0.5780346820809249</v>
      </c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</row>
    <row r="53" spans="1:256" x14ac:dyDescent="0.2">
      <c r="A53" s="759" t="s">
        <v>707</v>
      </c>
      <c r="B53" s="517" t="s">
        <v>708</v>
      </c>
      <c r="C53" s="57">
        <v>1</v>
      </c>
      <c r="D53" s="59">
        <v>59400</v>
      </c>
      <c r="E53" s="57"/>
      <c r="F53" s="59"/>
      <c r="G53" s="57"/>
      <c r="H53" s="57"/>
      <c r="I53" s="58">
        <v>0</v>
      </c>
      <c r="J53" s="57">
        <v>1</v>
      </c>
      <c r="K53" s="59">
        <v>59400</v>
      </c>
      <c r="L53" s="60">
        <v>6.6326685249176606E-2</v>
      </c>
      <c r="M53" s="760">
        <v>8.2576383154417843E-2</v>
      </c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</row>
    <row r="54" spans="1:256" ht="22.5" x14ac:dyDescent="0.2">
      <c r="A54" s="761" t="s">
        <v>401</v>
      </c>
      <c r="B54" s="516" t="s">
        <v>402</v>
      </c>
      <c r="C54" s="52">
        <v>1</v>
      </c>
      <c r="D54" s="54">
        <v>53440</v>
      </c>
      <c r="E54" s="52"/>
      <c r="F54" s="54"/>
      <c r="G54" s="52"/>
      <c r="H54" s="52"/>
      <c r="I54" s="53">
        <v>0</v>
      </c>
      <c r="J54" s="52">
        <v>1</v>
      </c>
      <c r="K54" s="54">
        <v>53440</v>
      </c>
      <c r="L54" s="55">
        <v>5.9671684507003331E-2</v>
      </c>
      <c r="M54" s="362">
        <v>8.2576383154417843E-2</v>
      </c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</row>
    <row r="55" spans="1:256" x14ac:dyDescent="0.2">
      <c r="A55" s="759" t="s">
        <v>625</v>
      </c>
      <c r="B55" s="517" t="s">
        <v>626</v>
      </c>
      <c r="C55" s="57">
        <v>1</v>
      </c>
      <c r="D55" s="59">
        <v>48900</v>
      </c>
      <c r="E55" s="57"/>
      <c r="F55" s="59"/>
      <c r="G55" s="57"/>
      <c r="H55" s="57"/>
      <c r="I55" s="58">
        <v>0</v>
      </c>
      <c r="J55" s="57">
        <v>1</v>
      </c>
      <c r="K55" s="59">
        <v>48900</v>
      </c>
      <c r="L55" s="60">
        <v>5.4602271189978721E-2</v>
      </c>
      <c r="M55" s="760">
        <v>8.2576383154417843E-2</v>
      </c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</row>
    <row r="56" spans="1:256" x14ac:dyDescent="0.2">
      <c r="A56" s="761" t="s">
        <v>120</v>
      </c>
      <c r="B56" s="516" t="s">
        <v>121</v>
      </c>
      <c r="C56" s="52">
        <v>1</v>
      </c>
      <c r="D56" s="54">
        <v>54370</v>
      </c>
      <c r="E56" s="52"/>
      <c r="F56" s="54"/>
      <c r="G56" s="52"/>
      <c r="H56" s="52"/>
      <c r="I56" s="53">
        <v>0</v>
      </c>
      <c r="J56" s="52">
        <v>1</v>
      </c>
      <c r="K56" s="54">
        <v>54370</v>
      </c>
      <c r="L56" s="55">
        <v>6.0710132609389428E-2</v>
      </c>
      <c r="M56" s="362">
        <v>8.2576383154417843E-2</v>
      </c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</row>
    <row r="57" spans="1:256" x14ac:dyDescent="0.2">
      <c r="A57" s="759" t="s">
        <v>709</v>
      </c>
      <c r="B57" s="517" t="s">
        <v>710</v>
      </c>
      <c r="C57" s="57">
        <v>1</v>
      </c>
      <c r="D57" s="59">
        <v>53553.599999999999</v>
      </c>
      <c r="E57" s="57"/>
      <c r="F57" s="59"/>
      <c r="G57" s="57"/>
      <c r="H57" s="57"/>
      <c r="I57" s="58">
        <v>0</v>
      </c>
      <c r="J57" s="57">
        <v>1</v>
      </c>
      <c r="K57" s="59">
        <v>53553.599999999999</v>
      </c>
      <c r="L57" s="60">
        <v>5.9798531501015224E-2</v>
      </c>
      <c r="M57" s="760">
        <v>8.2576383154417843E-2</v>
      </c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x14ac:dyDescent="0.2">
      <c r="A58" s="761" t="s">
        <v>132</v>
      </c>
      <c r="B58" s="516" t="s">
        <v>133</v>
      </c>
      <c r="C58" s="52">
        <v>1</v>
      </c>
      <c r="D58" s="54">
        <v>56700</v>
      </c>
      <c r="E58" s="52"/>
      <c r="F58" s="54"/>
      <c r="G58" s="52"/>
      <c r="H58" s="52"/>
      <c r="I58" s="53">
        <v>0</v>
      </c>
      <c r="J58" s="52">
        <v>1</v>
      </c>
      <c r="K58" s="54">
        <v>56700</v>
      </c>
      <c r="L58" s="55">
        <v>6.3311835919668574E-2</v>
      </c>
      <c r="M58" s="362">
        <v>8.2576383154417843E-2</v>
      </c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</row>
    <row r="59" spans="1:256" ht="22.5" x14ac:dyDescent="0.2">
      <c r="A59" s="759" t="s">
        <v>134</v>
      </c>
      <c r="B59" s="517" t="s">
        <v>135</v>
      </c>
      <c r="C59" s="57">
        <v>6</v>
      </c>
      <c r="D59" s="59">
        <v>324257.99</v>
      </c>
      <c r="E59" s="57"/>
      <c r="F59" s="59"/>
      <c r="G59" s="57"/>
      <c r="H59" s="59"/>
      <c r="I59" s="58">
        <v>0</v>
      </c>
      <c r="J59" s="57">
        <v>6</v>
      </c>
      <c r="K59" s="59">
        <v>324257.99</v>
      </c>
      <c r="L59" s="60">
        <v>0.3620699939774521</v>
      </c>
      <c r="M59" s="760">
        <v>0.495458298926507</v>
      </c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</row>
    <row r="60" spans="1:256" x14ac:dyDescent="0.2">
      <c r="A60" s="761" t="s">
        <v>136</v>
      </c>
      <c r="B60" s="516" t="s">
        <v>137</v>
      </c>
      <c r="C60" s="52">
        <v>18</v>
      </c>
      <c r="D60" s="54">
        <v>1052771.03</v>
      </c>
      <c r="E60" s="52"/>
      <c r="F60" s="52"/>
      <c r="G60" s="52"/>
      <c r="H60" s="52"/>
      <c r="I60" s="53">
        <v>0</v>
      </c>
      <c r="J60" s="52">
        <v>18</v>
      </c>
      <c r="K60" s="54">
        <v>1052771.03</v>
      </c>
      <c r="L60" s="55">
        <v>1.1755355681188799</v>
      </c>
      <c r="M60" s="362">
        <v>1.4863748967795209</v>
      </c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</row>
    <row r="61" spans="1:256" x14ac:dyDescent="0.2">
      <c r="A61" s="759" t="s">
        <v>138</v>
      </c>
      <c r="B61" s="517" t="s">
        <v>139</v>
      </c>
      <c r="C61" s="57">
        <v>4</v>
      </c>
      <c r="D61" s="59">
        <v>218040.63</v>
      </c>
      <c r="E61" s="57"/>
      <c r="F61" s="57"/>
      <c r="G61" s="57"/>
      <c r="H61" s="57"/>
      <c r="I61" s="58">
        <v>0</v>
      </c>
      <c r="J61" s="57">
        <v>4</v>
      </c>
      <c r="K61" s="59">
        <v>218040.63</v>
      </c>
      <c r="L61" s="60">
        <v>0.24346653598555848</v>
      </c>
      <c r="M61" s="760">
        <v>0.33030553261767137</v>
      </c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</row>
    <row r="62" spans="1:256" x14ac:dyDescent="0.2">
      <c r="A62" s="761" t="s">
        <v>142</v>
      </c>
      <c r="B62" s="516" t="s">
        <v>143</v>
      </c>
      <c r="C62" s="52">
        <v>7</v>
      </c>
      <c r="D62" s="54">
        <v>340310.5</v>
      </c>
      <c r="E62" s="52"/>
      <c r="F62" s="52"/>
      <c r="G62" s="52"/>
      <c r="H62" s="52"/>
      <c r="I62" s="53">
        <v>0</v>
      </c>
      <c r="J62" s="52">
        <v>7</v>
      </c>
      <c r="K62" s="54">
        <v>340310.5</v>
      </c>
      <c r="L62" s="55">
        <v>0.37999440101834875</v>
      </c>
      <c r="M62" s="362">
        <v>0.5780346820809249</v>
      </c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</row>
    <row r="63" spans="1:256" x14ac:dyDescent="0.2">
      <c r="A63" s="759" t="s">
        <v>144</v>
      </c>
      <c r="B63" s="517" t="s">
        <v>145</v>
      </c>
      <c r="C63" s="57">
        <v>3</v>
      </c>
      <c r="D63" s="59">
        <v>149070</v>
      </c>
      <c r="E63" s="57"/>
      <c r="F63" s="57"/>
      <c r="G63" s="57"/>
      <c r="H63" s="57"/>
      <c r="I63" s="58">
        <v>0</v>
      </c>
      <c r="J63" s="57">
        <v>3</v>
      </c>
      <c r="K63" s="59">
        <v>149070</v>
      </c>
      <c r="L63" s="60">
        <v>0.16645318131472656</v>
      </c>
      <c r="M63" s="760">
        <v>0.2477291494632535</v>
      </c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</row>
    <row r="64" spans="1:256" x14ac:dyDescent="0.2">
      <c r="A64" s="761" t="s">
        <v>146</v>
      </c>
      <c r="B64" s="516" t="s">
        <v>147</v>
      </c>
      <c r="C64" s="52">
        <v>9</v>
      </c>
      <c r="D64" s="54">
        <v>530228.65</v>
      </c>
      <c r="E64" s="52"/>
      <c r="F64" s="52"/>
      <c r="G64" s="52"/>
      <c r="H64" s="52"/>
      <c r="I64" s="53">
        <v>0</v>
      </c>
      <c r="J64" s="52">
        <v>9</v>
      </c>
      <c r="K64" s="54">
        <v>530228.65</v>
      </c>
      <c r="L64" s="55">
        <v>0.59205907034757277</v>
      </c>
      <c r="M64" s="362">
        <v>0.74318744838976047</v>
      </c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</row>
    <row r="65" spans="1:256" x14ac:dyDescent="0.2">
      <c r="A65" s="759" t="s">
        <v>403</v>
      </c>
      <c r="B65" s="517" t="s">
        <v>404</v>
      </c>
      <c r="C65" s="57">
        <v>1</v>
      </c>
      <c r="D65" s="59">
        <v>41304.720000000001</v>
      </c>
      <c r="E65" s="57"/>
      <c r="F65" s="57"/>
      <c r="G65" s="57"/>
      <c r="H65" s="57"/>
      <c r="I65" s="58">
        <v>1</v>
      </c>
      <c r="J65" s="57">
        <v>2</v>
      </c>
      <c r="K65" s="59">
        <v>41304.720000000001</v>
      </c>
      <c r="L65" s="60">
        <v>4.6121299036117336E-2</v>
      </c>
      <c r="M65" s="760">
        <v>0.16515276630883569</v>
      </c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8"/>
      <c r="IM65" s="118"/>
      <c r="IN65" s="118"/>
      <c r="IO65" s="118"/>
      <c r="IP65" s="118"/>
      <c r="IQ65" s="118"/>
      <c r="IR65" s="118"/>
      <c r="IS65" s="118"/>
      <c r="IT65" s="118"/>
      <c r="IU65" s="118"/>
      <c r="IV65" s="118"/>
    </row>
    <row r="66" spans="1:256" x14ac:dyDescent="0.2">
      <c r="A66" s="761" t="s">
        <v>669</v>
      </c>
      <c r="B66" s="516" t="s">
        <v>670</v>
      </c>
      <c r="C66" s="52">
        <v>3</v>
      </c>
      <c r="D66" s="54">
        <v>106400</v>
      </c>
      <c r="E66" s="52"/>
      <c r="F66" s="52"/>
      <c r="G66" s="52"/>
      <c r="H66" s="52"/>
      <c r="I66" s="53">
        <v>0</v>
      </c>
      <c r="J66" s="52">
        <v>3</v>
      </c>
      <c r="K66" s="54">
        <v>106400</v>
      </c>
      <c r="L66" s="55">
        <v>0.1188073957998719</v>
      </c>
      <c r="M66" s="362">
        <v>0.2477291494632535</v>
      </c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</row>
    <row r="67" spans="1:256" ht="22.5" x14ac:dyDescent="0.2">
      <c r="A67" s="759" t="s">
        <v>148</v>
      </c>
      <c r="B67" s="517" t="s">
        <v>149</v>
      </c>
      <c r="C67" s="57">
        <v>2</v>
      </c>
      <c r="D67" s="59">
        <v>108900</v>
      </c>
      <c r="E67" s="57"/>
      <c r="F67" s="57"/>
      <c r="G67" s="57"/>
      <c r="H67" s="57"/>
      <c r="I67" s="58">
        <v>0</v>
      </c>
      <c r="J67" s="57">
        <v>2</v>
      </c>
      <c r="K67" s="59">
        <v>108900</v>
      </c>
      <c r="L67" s="60">
        <v>0.12159892295682377</v>
      </c>
      <c r="M67" s="760">
        <v>0.16515276630883569</v>
      </c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18"/>
      <c r="IV67" s="118"/>
    </row>
    <row r="68" spans="1:256" x14ac:dyDescent="0.2">
      <c r="A68" s="761" t="s">
        <v>150</v>
      </c>
      <c r="B68" s="516" t="s">
        <v>151</v>
      </c>
      <c r="C68" s="52">
        <v>3</v>
      </c>
      <c r="D68" s="54">
        <v>178030</v>
      </c>
      <c r="E68" s="52"/>
      <c r="F68" s="52"/>
      <c r="G68" s="52"/>
      <c r="H68" s="52"/>
      <c r="I68" s="53">
        <v>0</v>
      </c>
      <c r="J68" s="52">
        <v>3</v>
      </c>
      <c r="K68" s="54">
        <v>178030</v>
      </c>
      <c r="L68" s="55">
        <v>0.1987902319008571</v>
      </c>
      <c r="M68" s="362">
        <v>0.2477291494632535</v>
      </c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18"/>
      <c r="IV68" s="118"/>
    </row>
    <row r="69" spans="1:256" x14ac:dyDescent="0.2">
      <c r="A69" s="759" t="s">
        <v>152</v>
      </c>
      <c r="B69" s="517" t="s">
        <v>153</v>
      </c>
      <c r="C69" s="57">
        <v>2</v>
      </c>
      <c r="D69" s="59">
        <v>111700</v>
      </c>
      <c r="E69" s="57"/>
      <c r="F69" s="57"/>
      <c r="G69" s="57"/>
      <c r="H69" s="57"/>
      <c r="I69" s="58">
        <v>0</v>
      </c>
      <c r="J69" s="57">
        <v>2</v>
      </c>
      <c r="K69" s="59">
        <v>111700</v>
      </c>
      <c r="L69" s="60">
        <v>0.12472543337260988</v>
      </c>
      <c r="M69" s="760">
        <v>0.16515276630883569</v>
      </c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  <c r="CT69" s="118"/>
      <c r="CU69" s="118"/>
      <c r="CV69" s="118"/>
      <c r="CW69" s="118"/>
      <c r="CX69" s="118"/>
      <c r="CY69" s="118"/>
      <c r="CZ69" s="118"/>
      <c r="DA69" s="118"/>
      <c r="DB69" s="118"/>
      <c r="DC69" s="118"/>
      <c r="DD69" s="118"/>
      <c r="DE69" s="118"/>
      <c r="DF69" s="118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118"/>
      <c r="DV69" s="118"/>
      <c r="DW69" s="118"/>
      <c r="DX69" s="118"/>
      <c r="DY69" s="118"/>
      <c r="DZ69" s="118"/>
      <c r="EA69" s="118"/>
      <c r="EB69" s="118"/>
      <c r="EC69" s="118"/>
      <c r="ED69" s="118"/>
      <c r="EE69" s="118"/>
      <c r="EF69" s="118"/>
      <c r="EG69" s="118"/>
      <c r="EH69" s="118"/>
      <c r="EI69" s="118"/>
      <c r="EJ69" s="118"/>
      <c r="EK69" s="118"/>
      <c r="EL69" s="118"/>
      <c r="EM69" s="118"/>
      <c r="EN69" s="118"/>
      <c r="EO69" s="118"/>
      <c r="EP69" s="118"/>
      <c r="EQ69" s="118"/>
      <c r="ER69" s="118"/>
      <c r="ES69" s="118"/>
      <c r="ET69" s="118"/>
      <c r="EU69" s="118"/>
      <c r="EV69" s="118"/>
      <c r="EW69" s="118"/>
      <c r="EX69" s="118"/>
      <c r="EY69" s="118"/>
      <c r="EZ69" s="118"/>
      <c r="FA69" s="118"/>
      <c r="FB69" s="118"/>
      <c r="FC69" s="118"/>
      <c r="FD69" s="118"/>
      <c r="FE69" s="118"/>
      <c r="FF69" s="118"/>
      <c r="FG69" s="118"/>
      <c r="FH69" s="118"/>
      <c r="FI69" s="118"/>
      <c r="FJ69" s="118"/>
      <c r="FK69" s="118"/>
      <c r="FL69" s="118"/>
      <c r="FM69" s="118"/>
      <c r="FN69" s="118"/>
      <c r="FO69" s="118"/>
      <c r="FP69" s="118"/>
      <c r="FQ69" s="118"/>
      <c r="FR69" s="118"/>
      <c r="FS69" s="118"/>
      <c r="FT69" s="118"/>
      <c r="FU69" s="118"/>
      <c r="FV69" s="118"/>
      <c r="FW69" s="118"/>
      <c r="FX69" s="118"/>
      <c r="FY69" s="118"/>
      <c r="FZ69" s="118"/>
      <c r="GA69" s="118"/>
      <c r="GB69" s="118"/>
      <c r="GC69" s="118"/>
      <c r="GD69" s="118"/>
      <c r="GE69" s="118"/>
      <c r="GF69" s="118"/>
      <c r="GG69" s="118"/>
      <c r="GH69" s="118"/>
      <c r="GI69" s="118"/>
      <c r="GJ69" s="118"/>
      <c r="GK69" s="118"/>
      <c r="GL69" s="118"/>
      <c r="GM69" s="118"/>
      <c r="GN69" s="118"/>
      <c r="GO69" s="118"/>
      <c r="GP69" s="118"/>
      <c r="GQ69" s="118"/>
      <c r="GR69" s="118"/>
      <c r="GS69" s="118"/>
      <c r="GT69" s="118"/>
      <c r="GU69" s="118"/>
      <c r="GV69" s="118"/>
      <c r="GW69" s="118"/>
      <c r="GX69" s="118"/>
      <c r="GY69" s="118"/>
      <c r="GZ69" s="118"/>
      <c r="HA69" s="118"/>
      <c r="HB69" s="118"/>
      <c r="HC69" s="118"/>
      <c r="HD69" s="118"/>
      <c r="HE69" s="118"/>
      <c r="HF69" s="118"/>
      <c r="HG69" s="118"/>
      <c r="HH69" s="118"/>
      <c r="HI69" s="118"/>
      <c r="HJ69" s="118"/>
      <c r="HK69" s="118"/>
      <c r="HL69" s="118"/>
      <c r="HM69" s="118"/>
      <c r="HN69" s="118"/>
      <c r="HO69" s="118"/>
      <c r="HP69" s="118"/>
      <c r="HQ69" s="118"/>
      <c r="HR69" s="118"/>
      <c r="HS69" s="118"/>
      <c r="HT69" s="118"/>
      <c r="HU69" s="118"/>
      <c r="HV69" s="118"/>
      <c r="HW69" s="118"/>
      <c r="HX69" s="118"/>
      <c r="HY69" s="118"/>
      <c r="HZ69" s="118"/>
      <c r="IA69" s="118"/>
      <c r="IB69" s="118"/>
      <c r="IC69" s="118"/>
      <c r="ID69" s="118"/>
      <c r="IE69" s="118"/>
      <c r="IF69" s="118"/>
      <c r="IG69" s="118"/>
      <c r="IH69" s="118"/>
      <c r="II69" s="118"/>
      <c r="IJ69" s="118"/>
      <c r="IK69" s="118"/>
      <c r="IL69" s="118"/>
      <c r="IM69" s="118"/>
      <c r="IN69" s="118"/>
      <c r="IO69" s="118"/>
      <c r="IP69" s="118"/>
      <c r="IQ69" s="118"/>
      <c r="IR69" s="118"/>
      <c r="IS69" s="118"/>
      <c r="IT69" s="118"/>
      <c r="IU69" s="118"/>
      <c r="IV69" s="118"/>
    </row>
    <row r="70" spans="1:256" ht="22.5" x14ac:dyDescent="0.2">
      <c r="A70" s="761" t="s">
        <v>677</v>
      </c>
      <c r="B70" s="516" t="s">
        <v>678</v>
      </c>
      <c r="C70" s="52">
        <v>8</v>
      </c>
      <c r="D70" s="54">
        <v>347125.26</v>
      </c>
      <c r="E70" s="52"/>
      <c r="F70" s="52"/>
      <c r="G70" s="52"/>
      <c r="H70" s="52"/>
      <c r="I70" s="53">
        <v>0</v>
      </c>
      <c r="J70" s="52">
        <v>8</v>
      </c>
      <c r="K70" s="54">
        <v>347125.26</v>
      </c>
      <c r="L70" s="55">
        <v>0.38760383606159249</v>
      </c>
      <c r="M70" s="362">
        <v>0.66061106523534274</v>
      </c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</row>
    <row r="71" spans="1:256" x14ac:dyDescent="0.2">
      <c r="A71" s="759" t="s">
        <v>158</v>
      </c>
      <c r="B71" s="517" t="s">
        <v>159</v>
      </c>
      <c r="C71" s="57">
        <v>27</v>
      </c>
      <c r="D71" s="59">
        <v>1275637.3099999998</v>
      </c>
      <c r="E71" s="57">
        <v>1</v>
      </c>
      <c r="F71" s="57">
        <v>10839.38</v>
      </c>
      <c r="G71" s="57"/>
      <c r="H71" s="57"/>
      <c r="I71" s="58">
        <v>0</v>
      </c>
      <c r="J71" s="57">
        <v>28</v>
      </c>
      <c r="K71" s="59">
        <v>1286476.6899999997</v>
      </c>
      <c r="L71" s="60">
        <v>1.4364938467682244</v>
      </c>
      <c r="M71" s="760">
        <v>2.3121387283236996</v>
      </c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</row>
    <row r="72" spans="1:256" x14ac:dyDescent="0.2">
      <c r="A72" s="761" t="s">
        <v>160</v>
      </c>
      <c r="B72" s="516" t="s">
        <v>161</v>
      </c>
      <c r="C72" s="52">
        <v>1</v>
      </c>
      <c r="D72" s="54">
        <v>59950</v>
      </c>
      <c r="E72" s="52"/>
      <c r="F72" s="52"/>
      <c r="G72" s="52"/>
      <c r="H72" s="52"/>
      <c r="I72" s="53">
        <v>0</v>
      </c>
      <c r="J72" s="52">
        <v>1</v>
      </c>
      <c r="K72" s="54">
        <v>59950</v>
      </c>
      <c r="L72" s="55">
        <v>6.6940821223706024E-2</v>
      </c>
      <c r="M72" s="362">
        <v>8.2576383154417843E-2</v>
      </c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</row>
    <row r="73" spans="1:256" x14ac:dyDescent="0.2">
      <c r="A73" s="759" t="s">
        <v>405</v>
      </c>
      <c r="B73" s="517" t="s">
        <v>406</v>
      </c>
      <c r="C73" s="57">
        <v>2</v>
      </c>
      <c r="D73" s="59">
        <v>108260.04000000001</v>
      </c>
      <c r="E73" s="57"/>
      <c r="F73" s="57"/>
      <c r="G73" s="57"/>
      <c r="H73" s="57"/>
      <c r="I73" s="58">
        <v>0</v>
      </c>
      <c r="J73" s="57">
        <v>2</v>
      </c>
      <c r="K73" s="59">
        <v>108260.04000000001</v>
      </c>
      <c r="L73" s="60">
        <v>0.12088433666907861</v>
      </c>
      <c r="M73" s="760">
        <v>0.16515276630883569</v>
      </c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</row>
    <row r="74" spans="1:256" x14ac:dyDescent="0.2">
      <c r="A74" s="761" t="s">
        <v>162</v>
      </c>
      <c r="B74" s="516" t="s">
        <v>163</v>
      </c>
      <c r="C74" s="52">
        <v>1</v>
      </c>
      <c r="D74" s="54">
        <v>59860.5</v>
      </c>
      <c r="E74" s="52"/>
      <c r="F74" s="52"/>
      <c r="G74" s="52"/>
      <c r="H74" s="52"/>
      <c r="I74" s="53">
        <v>0</v>
      </c>
      <c r="J74" s="52">
        <v>1</v>
      </c>
      <c r="K74" s="54">
        <v>59860.5</v>
      </c>
      <c r="L74" s="55">
        <v>6.6840884551487137E-2</v>
      </c>
      <c r="M74" s="362">
        <v>8.2576383154417843E-2</v>
      </c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</row>
    <row r="75" spans="1:256" x14ac:dyDescent="0.2">
      <c r="A75" s="759" t="s">
        <v>168</v>
      </c>
      <c r="B75" s="517" t="s">
        <v>169</v>
      </c>
      <c r="C75" s="57">
        <v>69</v>
      </c>
      <c r="D75" s="59">
        <v>7277507.9699999997</v>
      </c>
      <c r="E75" s="57"/>
      <c r="F75" s="57"/>
      <c r="G75" s="57">
        <v>1</v>
      </c>
      <c r="H75" s="57">
        <v>-119830.14</v>
      </c>
      <c r="I75" s="58">
        <v>1</v>
      </c>
      <c r="J75" s="57">
        <v>71</v>
      </c>
      <c r="K75" s="59">
        <v>7157677.8300000001</v>
      </c>
      <c r="L75" s="60">
        <v>7.9923408172629529</v>
      </c>
      <c r="M75" s="760">
        <v>5.8629232039636667</v>
      </c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</row>
    <row r="76" spans="1:256" x14ac:dyDescent="0.2">
      <c r="A76" s="761" t="s">
        <v>170</v>
      </c>
      <c r="B76" s="516" t="s">
        <v>171</v>
      </c>
      <c r="C76" s="52">
        <v>20</v>
      </c>
      <c r="D76" s="54">
        <v>2111470.69</v>
      </c>
      <c r="E76" s="52"/>
      <c r="F76" s="52"/>
      <c r="G76" s="52"/>
      <c r="H76" s="52"/>
      <c r="I76" s="53">
        <v>1</v>
      </c>
      <c r="J76" s="52">
        <v>21</v>
      </c>
      <c r="K76" s="54">
        <v>2111470.69</v>
      </c>
      <c r="L76" s="55">
        <v>2.3576911088971677</v>
      </c>
      <c r="M76" s="362">
        <v>1.7341040462427746</v>
      </c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</row>
    <row r="77" spans="1:256" x14ac:dyDescent="0.2">
      <c r="A77" s="759" t="s">
        <v>16</v>
      </c>
      <c r="B77" s="517" t="s">
        <v>17</v>
      </c>
      <c r="C77" s="57">
        <v>5</v>
      </c>
      <c r="D77" s="59">
        <v>214312.4</v>
      </c>
      <c r="E77" s="57"/>
      <c r="F77" s="57"/>
      <c r="G77" s="57"/>
      <c r="H77" s="57"/>
      <c r="I77" s="58">
        <v>0</v>
      </c>
      <c r="J77" s="57">
        <v>5</v>
      </c>
      <c r="K77" s="59">
        <v>214312.4</v>
      </c>
      <c r="L77" s="60">
        <v>0.23930355386861341</v>
      </c>
      <c r="M77" s="760">
        <v>0.41288191577208916</v>
      </c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</row>
    <row r="78" spans="1:256" x14ac:dyDescent="0.2">
      <c r="A78" s="761" t="s">
        <v>172</v>
      </c>
      <c r="B78" s="516" t="s">
        <v>173</v>
      </c>
      <c r="C78" s="52">
        <v>165</v>
      </c>
      <c r="D78" s="54">
        <v>16782576.200000007</v>
      </c>
      <c r="E78" s="52"/>
      <c r="F78" s="54"/>
      <c r="G78" s="52">
        <v>1</v>
      </c>
      <c r="H78" s="54">
        <v>-17454.599999999999</v>
      </c>
      <c r="I78" s="53">
        <v>2</v>
      </c>
      <c r="J78" s="52">
        <v>168</v>
      </c>
      <c r="K78" s="54">
        <v>16765121.600000007</v>
      </c>
      <c r="L78" s="55">
        <v>18.720116894400213</v>
      </c>
      <c r="M78" s="362">
        <v>13.872832369942197</v>
      </c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</row>
    <row r="79" spans="1:256" x14ac:dyDescent="0.2">
      <c r="A79" s="759" t="s">
        <v>174</v>
      </c>
      <c r="B79" s="517" t="s">
        <v>175</v>
      </c>
      <c r="C79" s="57">
        <v>102</v>
      </c>
      <c r="D79" s="59">
        <v>10163275.899999999</v>
      </c>
      <c r="E79" s="57">
        <v>3</v>
      </c>
      <c r="F79" s="57">
        <v>58784</v>
      </c>
      <c r="G79" s="57"/>
      <c r="H79" s="57"/>
      <c r="I79" s="58">
        <v>0</v>
      </c>
      <c r="J79" s="57">
        <v>105</v>
      </c>
      <c r="K79" s="59">
        <v>10222059.899999999</v>
      </c>
      <c r="L79" s="60">
        <v>11.414063124335515</v>
      </c>
      <c r="M79" s="760">
        <v>8.6705202312138727</v>
      </c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</row>
    <row r="80" spans="1:256" x14ac:dyDescent="0.2">
      <c r="A80" s="761" t="s">
        <v>176</v>
      </c>
      <c r="B80" s="516" t="s">
        <v>177</v>
      </c>
      <c r="C80" s="52">
        <v>255</v>
      </c>
      <c r="D80" s="54">
        <v>26955623.199999996</v>
      </c>
      <c r="E80" s="52">
        <v>2</v>
      </c>
      <c r="F80" s="52">
        <v>27228.55</v>
      </c>
      <c r="G80" s="52">
        <v>1</v>
      </c>
      <c r="H80" s="52">
        <v>-6108.67</v>
      </c>
      <c r="I80" s="53">
        <v>10</v>
      </c>
      <c r="J80" s="52">
        <v>268</v>
      </c>
      <c r="K80" s="54">
        <v>26976743.079999994</v>
      </c>
      <c r="L80" s="55">
        <v>30.122524365573447</v>
      </c>
      <c r="M80" s="362">
        <v>22.13047068538398</v>
      </c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</row>
    <row r="81" spans="1:256" x14ac:dyDescent="0.2">
      <c r="A81" s="759" t="s">
        <v>633</v>
      </c>
      <c r="B81" s="517" t="s">
        <v>634</v>
      </c>
      <c r="C81" s="57">
        <v>1</v>
      </c>
      <c r="D81" s="59">
        <v>49915</v>
      </c>
      <c r="E81" s="57"/>
      <c r="F81" s="57"/>
      <c r="G81" s="57"/>
      <c r="H81" s="57"/>
      <c r="I81" s="58">
        <v>0</v>
      </c>
      <c r="J81" s="57">
        <v>1</v>
      </c>
      <c r="K81" s="59">
        <v>49915</v>
      </c>
      <c r="L81" s="60">
        <v>5.5735631215701187E-2</v>
      </c>
      <c r="M81" s="760">
        <v>8.2576383154417843E-2</v>
      </c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118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118"/>
      <c r="EK81" s="118"/>
      <c r="EL81" s="118"/>
      <c r="EM81" s="118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118"/>
      <c r="EY81" s="118"/>
      <c r="EZ81" s="118"/>
      <c r="FA81" s="118"/>
      <c r="FB81" s="118"/>
      <c r="FC81" s="118"/>
      <c r="FD81" s="118"/>
      <c r="FE81" s="118"/>
      <c r="FF81" s="118"/>
      <c r="FG81" s="118"/>
      <c r="FH81" s="118"/>
      <c r="FI81" s="118"/>
      <c r="FJ81" s="118"/>
      <c r="FK81" s="118"/>
      <c r="FL81" s="118"/>
      <c r="FM81" s="118"/>
      <c r="FN81" s="118"/>
      <c r="FO81" s="118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118"/>
      <c r="GA81" s="118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</row>
    <row r="82" spans="1:256" x14ac:dyDescent="0.2">
      <c r="A82" s="761" t="s">
        <v>184</v>
      </c>
      <c r="B82" s="516" t="s">
        <v>185</v>
      </c>
      <c r="C82" s="52">
        <v>3</v>
      </c>
      <c r="D82" s="54">
        <v>130162.5</v>
      </c>
      <c r="E82" s="52"/>
      <c r="F82" s="54"/>
      <c r="G82" s="52"/>
      <c r="H82" s="52"/>
      <c r="I82" s="53">
        <v>0</v>
      </c>
      <c r="J82" s="52">
        <v>3</v>
      </c>
      <c r="K82" s="54">
        <v>130162.5</v>
      </c>
      <c r="L82" s="55">
        <v>0.1453408614266995</v>
      </c>
      <c r="M82" s="362">
        <v>0.2477291494632535</v>
      </c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</row>
    <row r="83" spans="1:256" ht="22.5" x14ac:dyDescent="0.2">
      <c r="A83" s="759" t="s">
        <v>186</v>
      </c>
      <c r="B83" s="517" t="s">
        <v>187</v>
      </c>
      <c r="C83" s="57">
        <v>1</v>
      </c>
      <c r="D83" s="59">
        <v>59950</v>
      </c>
      <c r="E83" s="57"/>
      <c r="F83" s="59"/>
      <c r="G83" s="57"/>
      <c r="H83" s="57"/>
      <c r="I83" s="58">
        <v>0</v>
      </c>
      <c r="J83" s="57">
        <v>1</v>
      </c>
      <c r="K83" s="59">
        <v>59950</v>
      </c>
      <c r="L83" s="60">
        <v>6.6940821223706024E-2</v>
      </c>
      <c r="M83" s="760">
        <v>8.2576383154417843E-2</v>
      </c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</row>
    <row r="84" spans="1:256" ht="22.5" x14ac:dyDescent="0.2">
      <c r="A84" s="761" t="s">
        <v>188</v>
      </c>
      <c r="B84" s="516" t="s">
        <v>189</v>
      </c>
      <c r="C84" s="52">
        <v>1</v>
      </c>
      <c r="D84" s="54">
        <v>60000</v>
      </c>
      <c r="E84" s="52"/>
      <c r="F84" s="52"/>
      <c r="G84" s="52"/>
      <c r="H84" s="52"/>
      <c r="I84" s="53">
        <v>0</v>
      </c>
      <c r="J84" s="52">
        <v>1</v>
      </c>
      <c r="K84" s="54">
        <v>60000</v>
      </c>
      <c r="L84" s="55">
        <v>6.699665176684505E-2</v>
      </c>
      <c r="M84" s="362">
        <v>8.2576383154417843E-2</v>
      </c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</row>
    <row r="85" spans="1:256" ht="33.75" x14ac:dyDescent="0.2">
      <c r="A85" s="759" t="s">
        <v>190</v>
      </c>
      <c r="B85" s="517" t="s">
        <v>191</v>
      </c>
      <c r="C85" s="57">
        <v>7</v>
      </c>
      <c r="D85" s="59">
        <v>280650</v>
      </c>
      <c r="E85" s="57"/>
      <c r="F85" s="57"/>
      <c r="G85" s="57"/>
      <c r="H85" s="57"/>
      <c r="I85" s="58">
        <v>0</v>
      </c>
      <c r="J85" s="57">
        <v>7</v>
      </c>
      <c r="K85" s="59">
        <v>280650</v>
      </c>
      <c r="L85" s="60">
        <v>0.31337683863941773</v>
      </c>
      <c r="M85" s="760">
        <v>0.5780346820809249</v>
      </c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</row>
    <row r="86" spans="1:256" x14ac:dyDescent="0.2">
      <c r="A86" s="761" t="s">
        <v>192</v>
      </c>
      <c r="B86" s="516" t="s">
        <v>193</v>
      </c>
      <c r="C86" s="52">
        <v>10</v>
      </c>
      <c r="D86" s="54">
        <v>574518.2699999999</v>
      </c>
      <c r="E86" s="52"/>
      <c r="F86" s="52"/>
      <c r="G86" s="52"/>
      <c r="H86" s="52"/>
      <c r="I86" s="53">
        <v>0</v>
      </c>
      <c r="J86" s="52">
        <v>10</v>
      </c>
      <c r="K86" s="54">
        <v>574518.2699999999</v>
      </c>
      <c r="L86" s="55">
        <v>0.64151334114800429</v>
      </c>
      <c r="M86" s="362">
        <v>0.82576383154417832</v>
      </c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</row>
    <row r="87" spans="1:256" x14ac:dyDescent="0.2">
      <c r="A87" s="759" t="s">
        <v>196</v>
      </c>
      <c r="B87" s="517" t="s">
        <v>197</v>
      </c>
      <c r="C87" s="57">
        <v>3</v>
      </c>
      <c r="D87" s="59">
        <v>164985.32</v>
      </c>
      <c r="E87" s="57"/>
      <c r="F87" s="57"/>
      <c r="G87" s="57"/>
      <c r="H87" s="57"/>
      <c r="I87" s="58">
        <v>0</v>
      </c>
      <c r="J87" s="57">
        <v>3</v>
      </c>
      <c r="K87" s="59">
        <v>164985.32</v>
      </c>
      <c r="L87" s="60">
        <v>0.18422440051135827</v>
      </c>
      <c r="M87" s="760">
        <v>0.2477291494632535</v>
      </c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</row>
    <row r="88" spans="1:256" x14ac:dyDescent="0.2">
      <c r="A88" s="761" t="s">
        <v>198</v>
      </c>
      <c r="B88" s="516" t="s">
        <v>199</v>
      </c>
      <c r="C88" s="52">
        <v>1</v>
      </c>
      <c r="D88" s="54">
        <v>49932</v>
      </c>
      <c r="E88" s="52"/>
      <c r="F88" s="52"/>
      <c r="G88" s="52">
        <v>1</v>
      </c>
      <c r="H88" s="52">
        <v>-33288</v>
      </c>
      <c r="I88" s="53">
        <v>0</v>
      </c>
      <c r="J88" s="52">
        <v>2</v>
      </c>
      <c r="K88" s="54">
        <v>16644</v>
      </c>
      <c r="L88" s="55">
        <v>1.858487120012282E-2</v>
      </c>
      <c r="M88" s="362">
        <v>0.16515276630883569</v>
      </c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</row>
    <row r="89" spans="1:256" x14ac:dyDescent="0.2">
      <c r="A89" s="759" t="s">
        <v>711</v>
      </c>
      <c r="B89" s="517" t="s">
        <v>712</v>
      </c>
      <c r="C89" s="57">
        <v>1</v>
      </c>
      <c r="D89" s="59">
        <v>31386</v>
      </c>
      <c r="E89" s="57"/>
      <c r="F89" s="57"/>
      <c r="G89" s="57"/>
      <c r="H89" s="57"/>
      <c r="I89" s="58">
        <v>0</v>
      </c>
      <c r="J89" s="57">
        <v>1</v>
      </c>
      <c r="K89" s="59">
        <v>31386</v>
      </c>
      <c r="L89" s="60">
        <v>3.5045948539236649E-2</v>
      </c>
      <c r="M89" s="760">
        <v>8.2576383154417843E-2</v>
      </c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</row>
    <row r="90" spans="1:256" x14ac:dyDescent="0.2">
      <c r="A90" s="761" t="s">
        <v>200</v>
      </c>
      <c r="B90" s="516" t="s">
        <v>201</v>
      </c>
      <c r="C90" s="52">
        <v>2</v>
      </c>
      <c r="D90" s="54">
        <v>42125.2</v>
      </c>
      <c r="E90" s="52"/>
      <c r="F90" s="52"/>
      <c r="G90" s="52"/>
      <c r="H90" s="52"/>
      <c r="I90" s="53">
        <v>0</v>
      </c>
      <c r="J90" s="52">
        <v>2</v>
      </c>
      <c r="K90" s="54">
        <v>42125.2</v>
      </c>
      <c r="L90" s="55">
        <v>4.7037455916811688E-2</v>
      </c>
      <c r="M90" s="362">
        <v>0.16515276630883569</v>
      </c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</row>
    <row r="91" spans="1:256" x14ac:dyDescent="0.2">
      <c r="A91" s="759" t="s">
        <v>202</v>
      </c>
      <c r="B91" s="517" t="s">
        <v>203</v>
      </c>
      <c r="C91" s="57">
        <v>1</v>
      </c>
      <c r="D91" s="59">
        <v>60000</v>
      </c>
      <c r="E91" s="57"/>
      <c r="F91" s="59"/>
      <c r="G91" s="57"/>
      <c r="H91" s="57"/>
      <c r="I91" s="58">
        <v>0</v>
      </c>
      <c r="J91" s="57">
        <v>1</v>
      </c>
      <c r="K91" s="59">
        <v>60000</v>
      </c>
      <c r="L91" s="60">
        <v>6.699665176684505E-2</v>
      </c>
      <c r="M91" s="760">
        <v>8.2576383154417843E-2</v>
      </c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</row>
    <row r="92" spans="1:256" x14ac:dyDescent="0.2">
      <c r="A92" s="761" t="s">
        <v>206</v>
      </c>
      <c r="B92" s="516" t="s">
        <v>207</v>
      </c>
      <c r="C92" s="52">
        <v>2</v>
      </c>
      <c r="D92" s="54">
        <v>64585</v>
      </c>
      <c r="E92" s="52"/>
      <c r="F92" s="54"/>
      <c r="G92" s="52"/>
      <c r="H92" s="52"/>
      <c r="I92" s="53">
        <v>0</v>
      </c>
      <c r="J92" s="52">
        <v>2</v>
      </c>
      <c r="K92" s="54">
        <v>64585</v>
      </c>
      <c r="L92" s="55">
        <v>7.2116312572694796E-2</v>
      </c>
      <c r="M92" s="362">
        <v>0.16515276630883569</v>
      </c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</row>
    <row r="93" spans="1:256" x14ac:dyDescent="0.2">
      <c r="A93" s="759" t="s">
        <v>208</v>
      </c>
      <c r="B93" s="517" t="s">
        <v>209</v>
      </c>
      <c r="C93" s="57">
        <v>2</v>
      </c>
      <c r="D93" s="59">
        <v>113980</v>
      </c>
      <c r="E93" s="57"/>
      <c r="F93" s="59"/>
      <c r="G93" s="57"/>
      <c r="H93" s="59"/>
      <c r="I93" s="58">
        <v>0</v>
      </c>
      <c r="J93" s="57">
        <v>2</v>
      </c>
      <c r="K93" s="59">
        <v>113980</v>
      </c>
      <c r="L93" s="60">
        <v>0.12727130613974999</v>
      </c>
      <c r="M93" s="760">
        <v>0.16515276630883569</v>
      </c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</row>
    <row r="94" spans="1:256" x14ac:dyDescent="0.2">
      <c r="A94" s="761" t="s">
        <v>214</v>
      </c>
      <c r="B94" s="516" t="s">
        <v>215</v>
      </c>
      <c r="C94" s="52">
        <v>2</v>
      </c>
      <c r="D94" s="54">
        <v>109880</v>
      </c>
      <c r="E94" s="52"/>
      <c r="F94" s="52"/>
      <c r="G94" s="52"/>
      <c r="H94" s="52"/>
      <c r="I94" s="53">
        <v>0</v>
      </c>
      <c r="J94" s="52">
        <v>2</v>
      </c>
      <c r="K94" s="54">
        <v>109880</v>
      </c>
      <c r="L94" s="55">
        <v>0.12269320160234891</v>
      </c>
      <c r="M94" s="362">
        <v>0.16515276630883569</v>
      </c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</row>
    <row r="95" spans="1:256" x14ac:dyDescent="0.2">
      <c r="A95" s="759" t="s">
        <v>230</v>
      </c>
      <c r="B95" s="517" t="s">
        <v>231</v>
      </c>
      <c r="C95" s="57">
        <v>1</v>
      </c>
      <c r="D95" s="59">
        <v>22480</v>
      </c>
      <c r="E95" s="57"/>
      <c r="F95" s="57"/>
      <c r="G95" s="57"/>
      <c r="H95" s="57"/>
      <c r="I95" s="58">
        <v>0</v>
      </c>
      <c r="J95" s="57">
        <v>1</v>
      </c>
      <c r="K95" s="59">
        <v>22480</v>
      </c>
      <c r="L95" s="60">
        <v>2.5101412195311281E-2</v>
      </c>
      <c r="M95" s="760">
        <v>8.2576383154417843E-2</v>
      </c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</row>
    <row r="96" spans="1:256" x14ac:dyDescent="0.2">
      <c r="A96" s="761" t="s">
        <v>234</v>
      </c>
      <c r="B96" s="516" t="s">
        <v>235</v>
      </c>
      <c r="C96" s="52">
        <v>1</v>
      </c>
      <c r="D96" s="54">
        <v>49900</v>
      </c>
      <c r="E96" s="52"/>
      <c r="F96" s="52"/>
      <c r="G96" s="52"/>
      <c r="H96" s="52"/>
      <c r="I96" s="53">
        <v>0</v>
      </c>
      <c r="J96" s="52">
        <v>1</v>
      </c>
      <c r="K96" s="54">
        <v>49900</v>
      </c>
      <c r="L96" s="55">
        <v>5.5718882052759475E-2</v>
      </c>
      <c r="M96" s="362">
        <v>8.2576383154417843E-2</v>
      </c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</row>
    <row r="97" spans="1:256" x14ac:dyDescent="0.2">
      <c r="A97" s="759" t="s">
        <v>236</v>
      </c>
      <c r="B97" s="517" t="s">
        <v>237</v>
      </c>
      <c r="C97" s="57">
        <v>17</v>
      </c>
      <c r="D97" s="59">
        <v>989277.11</v>
      </c>
      <c r="E97" s="57"/>
      <c r="F97" s="57"/>
      <c r="G97" s="57"/>
      <c r="H97" s="57"/>
      <c r="I97" s="58">
        <v>0</v>
      </c>
      <c r="J97" s="57">
        <v>17</v>
      </c>
      <c r="K97" s="59">
        <v>989277.11</v>
      </c>
      <c r="L97" s="60">
        <v>1.1046375673263478</v>
      </c>
      <c r="M97" s="760">
        <v>1.4037985136251032</v>
      </c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</row>
    <row r="98" spans="1:256" x14ac:dyDescent="0.2">
      <c r="A98" s="761" t="s">
        <v>238</v>
      </c>
      <c r="B98" s="516" t="s">
        <v>239</v>
      </c>
      <c r="C98" s="52">
        <v>31</v>
      </c>
      <c r="D98" s="54">
        <v>1731674.98</v>
      </c>
      <c r="E98" s="52"/>
      <c r="F98" s="52"/>
      <c r="G98" s="52"/>
      <c r="H98" s="52"/>
      <c r="I98" s="53">
        <v>0</v>
      </c>
      <c r="J98" s="52">
        <v>31</v>
      </c>
      <c r="K98" s="54">
        <v>1731674.98</v>
      </c>
      <c r="L98" s="55">
        <v>1.9336070934736396</v>
      </c>
      <c r="M98" s="362">
        <v>2.559867877786953</v>
      </c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</row>
    <row r="99" spans="1:256" x14ac:dyDescent="0.2">
      <c r="A99" s="759" t="s">
        <v>244</v>
      </c>
      <c r="B99" s="517" t="s">
        <v>245</v>
      </c>
      <c r="C99" s="57">
        <v>2</v>
      </c>
      <c r="D99" s="59">
        <v>114794</v>
      </c>
      <c r="E99" s="57"/>
      <c r="F99" s="57"/>
      <c r="G99" s="57"/>
      <c r="H99" s="57"/>
      <c r="I99" s="58">
        <v>0</v>
      </c>
      <c r="J99" s="57">
        <v>2</v>
      </c>
      <c r="K99" s="59">
        <v>114794</v>
      </c>
      <c r="L99" s="60">
        <v>0.12818022738205354</v>
      </c>
      <c r="M99" s="760">
        <v>0.16515276630883569</v>
      </c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</row>
    <row r="100" spans="1:256" x14ac:dyDescent="0.2">
      <c r="A100" s="761" t="s">
        <v>246</v>
      </c>
      <c r="B100" s="516" t="s">
        <v>247</v>
      </c>
      <c r="C100" s="52">
        <v>1</v>
      </c>
      <c r="D100" s="54">
        <v>57600</v>
      </c>
      <c r="E100" s="52"/>
      <c r="F100" s="52"/>
      <c r="G100" s="52"/>
      <c r="H100" s="52"/>
      <c r="I100" s="53">
        <v>0</v>
      </c>
      <c r="J100" s="52">
        <v>1</v>
      </c>
      <c r="K100" s="54">
        <v>57600</v>
      </c>
      <c r="L100" s="55">
        <v>6.4316785696171261E-2</v>
      </c>
      <c r="M100" s="362">
        <v>8.2576383154417843E-2</v>
      </c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</row>
    <row r="101" spans="1:256" x14ac:dyDescent="0.2">
      <c r="A101" s="759" t="s">
        <v>256</v>
      </c>
      <c r="B101" s="517" t="s">
        <v>257</v>
      </c>
      <c r="C101" s="57">
        <v>1</v>
      </c>
      <c r="D101" s="59">
        <v>59997.84</v>
      </c>
      <c r="E101" s="57"/>
      <c r="F101" s="57"/>
      <c r="G101" s="57"/>
      <c r="H101" s="57"/>
      <c r="I101" s="58">
        <v>0</v>
      </c>
      <c r="J101" s="57">
        <v>1</v>
      </c>
      <c r="K101" s="59">
        <v>59997.84</v>
      </c>
      <c r="L101" s="60">
        <v>6.6994239887381457E-2</v>
      </c>
      <c r="M101" s="760">
        <v>8.2576383154417843E-2</v>
      </c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</row>
    <row r="102" spans="1:256" x14ac:dyDescent="0.2">
      <c r="A102" s="761" t="s">
        <v>262</v>
      </c>
      <c r="B102" s="516" t="s">
        <v>263</v>
      </c>
      <c r="C102" s="52">
        <v>1</v>
      </c>
      <c r="D102" s="54">
        <v>59587</v>
      </c>
      <c r="E102" s="52"/>
      <c r="F102" s="52"/>
      <c r="G102" s="52"/>
      <c r="H102" s="52"/>
      <c r="I102" s="53">
        <v>0</v>
      </c>
      <c r="J102" s="52">
        <v>1</v>
      </c>
      <c r="K102" s="54">
        <v>59587</v>
      </c>
      <c r="L102" s="55">
        <v>6.6535491480516601E-2</v>
      </c>
      <c r="M102" s="362">
        <v>8.2576383154417843E-2</v>
      </c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8"/>
      <c r="GB102" s="118"/>
      <c r="GC102" s="118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118"/>
      <c r="GO102" s="118"/>
      <c r="GP102" s="118"/>
      <c r="GQ102" s="118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118"/>
      <c r="HC102" s="118"/>
      <c r="HD102" s="118"/>
      <c r="HE102" s="118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118"/>
      <c r="HQ102" s="118"/>
      <c r="HR102" s="118"/>
      <c r="HS102" s="118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118"/>
      <c r="IE102" s="118"/>
      <c r="IF102" s="118"/>
      <c r="IG102" s="118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118"/>
      <c r="IS102" s="118"/>
      <c r="IT102" s="118"/>
      <c r="IU102" s="118"/>
      <c r="IV102" s="118"/>
    </row>
    <row r="103" spans="1:256" x14ac:dyDescent="0.2">
      <c r="A103" s="759" t="s">
        <v>421</v>
      </c>
      <c r="B103" s="517" t="s">
        <v>422</v>
      </c>
      <c r="C103" s="57">
        <v>1</v>
      </c>
      <c r="D103" s="59">
        <v>44902.25</v>
      </c>
      <c r="E103" s="57"/>
      <c r="F103" s="57"/>
      <c r="G103" s="57"/>
      <c r="H103" s="57"/>
      <c r="I103" s="58">
        <v>0</v>
      </c>
      <c r="J103" s="57">
        <v>1</v>
      </c>
      <c r="K103" s="59">
        <v>44902.25</v>
      </c>
      <c r="L103" s="60">
        <v>5.0138340113296972E-2</v>
      </c>
      <c r="M103" s="760">
        <v>8.2576383154417843E-2</v>
      </c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8"/>
      <c r="EN103" s="118"/>
      <c r="EO103" s="118"/>
      <c r="EP103" s="118"/>
      <c r="EQ103" s="118"/>
      <c r="ER103" s="118"/>
      <c r="ES103" s="118"/>
      <c r="ET103" s="118"/>
      <c r="EU103" s="118"/>
      <c r="EV103" s="118"/>
      <c r="EW103" s="118"/>
      <c r="EX103" s="118"/>
      <c r="EY103" s="118"/>
      <c r="EZ103" s="118"/>
      <c r="FA103" s="118"/>
      <c r="FB103" s="118"/>
      <c r="FC103" s="118"/>
      <c r="FD103" s="118"/>
      <c r="FE103" s="118"/>
      <c r="FF103" s="118"/>
      <c r="FG103" s="118"/>
      <c r="FH103" s="118"/>
      <c r="FI103" s="118"/>
      <c r="FJ103" s="118"/>
      <c r="FK103" s="118"/>
      <c r="FL103" s="118"/>
      <c r="FM103" s="118"/>
      <c r="FN103" s="118"/>
      <c r="FO103" s="118"/>
      <c r="FP103" s="118"/>
      <c r="FQ103" s="118"/>
      <c r="FR103" s="118"/>
      <c r="FS103" s="118"/>
      <c r="FT103" s="118"/>
      <c r="FU103" s="118"/>
      <c r="FV103" s="118"/>
      <c r="FW103" s="118"/>
      <c r="FX103" s="118"/>
      <c r="FY103" s="118"/>
      <c r="FZ103" s="118"/>
      <c r="GA103" s="118"/>
      <c r="GB103" s="118"/>
      <c r="GC103" s="118"/>
      <c r="GD103" s="118"/>
      <c r="GE103" s="118"/>
      <c r="GF103" s="118"/>
      <c r="GG103" s="118"/>
      <c r="GH103" s="118"/>
      <c r="GI103" s="118"/>
      <c r="GJ103" s="118"/>
      <c r="GK103" s="118"/>
      <c r="GL103" s="118"/>
      <c r="GM103" s="118"/>
      <c r="GN103" s="118"/>
      <c r="GO103" s="118"/>
      <c r="GP103" s="118"/>
      <c r="GQ103" s="118"/>
      <c r="GR103" s="118"/>
      <c r="GS103" s="118"/>
      <c r="GT103" s="118"/>
      <c r="GU103" s="118"/>
      <c r="GV103" s="118"/>
      <c r="GW103" s="118"/>
      <c r="GX103" s="118"/>
      <c r="GY103" s="118"/>
      <c r="GZ103" s="118"/>
      <c r="HA103" s="118"/>
      <c r="HB103" s="118"/>
      <c r="HC103" s="118"/>
      <c r="HD103" s="118"/>
      <c r="HE103" s="118"/>
      <c r="HF103" s="118"/>
      <c r="HG103" s="118"/>
      <c r="HH103" s="118"/>
      <c r="HI103" s="118"/>
      <c r="HJ103" s="118"/>
      <c r="HK103" s="118"/>
      <c r="HL103" s="118"/>
      <c r="HM103" s="118"/>
      <c r="HN103" s="118"/>
      <c r="HO103" s="118"/>
      <c r="HP103" s="118"/>
      <c r="HQ103" s="118"/>
      <c r="HR103" s="118"/>
      <c r="HS103" s="118"/>
      <c r="HT103" s="118"/>
      <c r="HU103" s="118"/>
      <c r="HV103" s="118"/>
      <c r="HW103" s="118"/>
      <c r="HX103" s="118"/>
      <c r="HY103" s="118"/>
      <c r="HZ103" s="118"/>
      <c r="IA103" s="118"/>
      <c r="IB103" s="118"/>
      <c r="IC103" s="118"/>
      <c r="ID103" s="118"/>
      <c r="IE103" s="118"/>
      <c r="IF103" s="118"/>
      <c r="IG103" s="118"/>
      <c r="IH103" s="118"/>
      <c r="II103" s="118"/>
      <c r="IJ103" s="118"/>
      <c r="IK103" s="118"/>
      <c r="IL103" s="118"/>
      <c r="IM103" s="118"/>
      <c r="IN103" s="118"/>
      <c r="IO103" s="118"/>
      <c r="IP103" s="118"/>
      <c r="IQ103" s="118"/>
      <c r="IR103" s="118"/>
      <c r="IS103" s="118"/>
      <c r="IT103" s="118"/>
      <c r="IU103" s="118"/>
      <c r="IV103" s="118"/>
    </row>
    <row r="104" spans="1:256" x14ac:dyDescent="0.2">
      <c r="A104" s="761" t="s">
        <v>266</v>
      </c>
      <c r="B104" s="516" t="s">
        <v>267</v>
      </c>
      <c r="C104" s="52">
        <v>1</v>
      </c>
      <c r="D104" s="54">
        <v>49680</v>
      </c>
      <c r="E104" s="52"/>
      <c r="F104" s="52"/>
      <c r="G104" s="52"/>
      <c r="H104" s="52"/>
      <c r="I104" s="53">
        <v>0</v>
      </c>
      <c r="J104" s="52">
        <v>1</v>
      </c>
      <c r="K104" s="54">
        <v>49680</v>
      </c>
      <c r="L104" s="55">
        <v>5.5473227662947704E-2</v>
      </c>
      <c r="M104" s="362">
        <v>8.2576383154417843E-2</v>
      </c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8"/>
      <c r="EN104" s="118"/>
      <c r="EO104" s="118"/>
      <c r="EP104" s="118"/>
      <c r="EQ104" s="118"/>
      <c r="ER104" s="118"/>
      <c r="ES104" s="118"/>
      <c r="ET104" s="118"/>
      <c r="EU104" s="118"/>
      <c r="EV104" s="118"/>
      <c r="EW104" s="118"/>
      <c r="EX104" s="118"/>
      <c r="EY104" s="118"/>
      <c r="EZ104" s="118"/>
      <c r="FA104" s="118"/>
      <c r="FB104" s="118"/>
      <c r="FC104" s="118"/>
      <c r="FD104" s="118"/>
      <c r="FE104" s="118"/>
      <c r="FF104" s="118"/>
      <c r="FG104" s="118"/>
      <c r="FH104" s="118"/>
      <c r="FI104" s="118"/>
      <c r="FJ104" s="118"/>
      <c r="FK104" s="118"/>
      <c r="FL104" s="118"/>
      <c r="FM104" s="118"/>
      <c r="FN104" s="118"/>
      <c r="FO104" s="118"/>
      <c r="FP104" s="118"/>
      <c r="FQ104" s="118"/>
      <c r="FR104" s="118"/>
      <c r="FS104" s="118"/>
      <c r="FT104" s="118"/>
      <c r="FU104" s="118"/>
      <c r="FV104" s="118"/>
      <c r="FW104" s="118"/>
      <c r="FX104" s="118"/>
      <c r="FY104" s="118"/>
      <c r="FZ104" s="118"/>
      <c r="GA104" s="118"/>
      <c r="GB104" s="118"/>
      <c r="GC104" s="118"/>
      <c r="GD104" s="118"/>
      <c r="GE104" s="118"/>
      <c r="GF104" s="118"/>
      <c r="GG104" s="118"/>
      <c r="GH104" s="118"/>
      <c r="GI104" s="118"/>
      <c r="GJ104" s="118"/>
      <c r="GK104" s="118"/>
      <c r="GL104" s="118"/>
      <c r="GM104" s="118"/>
      <c r="GN104" s="118"/>
      <c r="GO104" s="118"/>
      <c r="GP104" s="118"/>
      <c r="GQ104" s="118"/>
      <c r="GR104" s="118"/>
      <c r="GS104" s="118"/>
      <c r="GT104" s="118"/>
      <c r="GU104" s="118"/>
      <c r="GV104" s="118"/>
      <c r="GW104" s="118"/>
      <c r="GX104" s="118"/>
      <c r="GY104" s="118"/>
      <c r="GZ104" s="118"/>
      <c r="HA104" s="118"/>
      <c r="HB104" s="118"/>
      <c r="HC104" s="118"/>
      <c r="HD104" s="118"/>
      <c r="HE104" s="118"/>
      <c r="HF104" s="118"/>
      <c r="HG104" s="118"/>
      <c r="HH104" s="118"/>
      <c r="HI104" s="118"/>
      <c r="HJ104" s="118"/>
      <c r="HK104" s="118"/>
      <c r="HL104" s="118"/>
      <c r="HM104" s="118"/>
      <c r="HN104" s="118"/>
      <c r="HO104" s="118"/>
      <c r="HP104" s="118"/>
      <c r="HQ104" s="118"/>
      <c r="HR104" s="118"/>
      <c r="HS104" s="118"/>
      <c r="HT104" s="118"/>
      <c r="HU104" s="118"/>
      <c r="HV104" s="118"/>
      <c r="HW104" s="118"/>
      <c r="HX104" s="118"/>
      <c r="HY104" s="118"/>
      <c r="HZ104" s="118"/>
      <c r="IA104" s="118"/>
      <c r="IB104" s="118"/>
      <c r="IC104" s="118"/>
      <c r="ID104" s="118"/>
      <c r="IE104" s="118"/>
      <c r="IF104" s="118"/>
      <c r="IG104" s="118"/>
      <c r="IH104" s="118"/>
      <c r="II104" s="118"/>
      <c r="IJ104" s="118"/>
      <c r="IK104" s="118"/>
      <c r="IL104" s="118"/>
      <c r="IM104" s="118"/>
      <c r="IN104" s="118"/>
      <c r="IO104" s="118"/>
      <c r="IP104" s="118"/>
      <c r="IQ104" s="118"/>
      <c r="IR104" s="118"/>
      <c r="IS104" s="118"/>
      <c r="IT104" s="118"/>
      <c r="IU104" s="118"/>
      <c r="IV104" s="118"/>
    </row>
    <row r="105" spans="1:256" x14ac:dyDescent="0.2">
      <c r="A105" s="759" t="s">
        <v>268</v>
      </c>
      <c r="B105" s="517" t="s">
        <v>269</v>
      </c>
      <c r="C105" s="57">
        <v>1</v>
      </c>
      <c r="D105" s="59">
        <v>60000</v>
      </c>
      <c r="E105" s="57"/>
      <c r="F105" s="57"/>
      <c r="G105" s="57"/>
      <c r="H105" s="57"/>
      <c r="I105" s="58">
        <v>0</v>
      </c>
      <c r="J105" s="57">
        <v>1</v>
      </c>
      <c r="K105" s="59">
        <v>60000</v>
      </c>
      <c r="L105" s="60">
        <v>6.699665176684505E-2</v>
      </c>
      <c r="M105" s="760">
        <v>8.2576383154417843E-2</v>
      </c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118"/>
      <c r="DY105" s="118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  <c r="EJ105" s="118"/>
      <c r="EK105" s="118"/>
      <c r="EL105" s="118"/>
      <c r="EM105" s="118"/>
      <c r="EN105" s="118"/>
      <c r="EO105" s="118"/>
      <c r="EP105" s="118"/>
      <c r="EQ105" s="118"/>
      <c r="ER105" s="118"/>
      <c r="ES105" s="118"/>
      <c r="ET105" s="118"/>
      <c r="EU105" s="118"/>
      <c r="EV105" s="118"/>
      <c r="EW105" s="118"/>
      <c r="EX105" s="118"/>
      <c r="EY105" s="118"/>
      <c r="EZ105" s="118"/>
      <c r="FA105" s="118"/>
      <c r="FB105" s="118"/>
      <c r="FC105" s="118"/>
      <c r="FD105" s="118"/>
      <c r="FE105" s="118"/>
      <c r="FF105" s="118"/>
      <c r="FG105" s="118"/>
      <c r="FH105" s="118"/>
      <c r="FI105" s="118"/>
      <c r="FJ105" s="118"/>
      <c r="FK105" s="118"/>
      <c r="FL105" s="118"/>
      <c r="FM105" s="118"/>
      <c r="FN105" s="118"/>
      <c r="FO105" s="118"/>
      <c r="FP105" s="118"/>
      <c r="FQ105" s="118"/>
      <c r="FR105" s="118"/>
      <c r="FS105" s="118"/>
      <c r="FT105" s="118"/>
      <c r="FU105" s="118"/>
      <c r="FV105" s="118"/>
      <c r="FW105" s="118"/>
      <c r="FX105" s="118"/>
      <c r="FY105" s="118"/>
      <c r="FZ105" s="118"/>
      <c r="GA105" s="118"/>
      <c r="GB105" s="118"/>
      <c r="GC105" s="118"/>
      <c r="GD105" s="118"/>
      <c r="GE105" s="118"/>
      <c r="GF105" s="118"/>
      <c r="GG105" s="118"/>
      <c r="GH105" s="118"/>
      <c r="GI105" s="118"/>
      <c r="GJ105" s="118"/>
      <c r="GK105" s="118"/>
      <c r="GL105" s="118"/>
      <c r="GM105" s="118"/>
      <c r="GN105" s="118"/>
      <c r="GO105" s="118"/>
      <c r="GP105" s="118"/>
      <c r="GQ105" s="118"/>
      <c r="GR105" s="118"/>
      <c r="GS105" s="118"/>
      <c r="GT105" s="118"/>
      <c r="GU105" s="118"/>
      <c r="GV105" s="118"/>
      <c r="GW105" s="118"/>
      <c r="GX105" s="118"/>
      <c r="GY105" s="118"/>
      <c r="GZ105" s="118"/>
      <c r="HA105" s="118"/>
      <c r="HB105" s="118"/>
      <c r="HC105" s="118"/>
      <c r="HD105" s="118"/>
      <c r="HE105" s="118"/>
      <c r="HF105" s="118"/>
      <c r="HG105" s="118"/>
      <c r="HH105" s="118"/>
      <c r="HI105" s="118"/>
      <c r="HJ105" s="118"/>
      <c r="HK105" s="118"/>
      <c r="HL105" s="118"/>
      <c r="HM105" s="118"/>
      <c r="HN105" s="118"/>
      <c r="HO105" s="118"/>
      <c r="HP105" s="118"/>
      <c r="HQ105" s="118"/>
      <c r="HR105" s="118"/>
      <c r="HS105" s="118"/>
      <c r="HT105" s="118"/>
      <c r="HU105" s="118"/>
      <c r="HV105" s="118"/>
      <c r="HW105" s="118"/>
      <c r="HX105" s="118"/>
      <c r="HY105" s="118"/>
      <c r="HZ105" s="118"/>
      <c r="IA105" s="118"/>
      <c r="IB105" s="118"/>
      <c r="IC105" s="118"/>
      <c r="ID105" s="118"/>
      <c r="IE105" s="118"/>
      <c r="IF105" s="118"/>
      <c r="IG105" s="118"/>
      <c r="IH105" s="118"/>
      <c r="II105" s="118"/>
      <c r="IJ105" s="118"/>
      <c r="IK105" s="118"/>
      <c r="IL105" s="118"/>
      <c r="IM105" s="118"/>
      <c r="IN105" s="118"/>
      <c r="IO105" s="118"/>
      <c r="IP105" s="118"/>
      <c r="IQ105" s="118"/>
      <c r="IR105" s="118"/>
      <c r="IS105" s="118"/>
      <c r="IT105" s="118"/>
      <c r="IU105" s="118"/>
      <c r="IV105" s="118"/>
    </row>
    <row r="106" spans="1:256" x14ac:dyDescent="0.2">
      <c r="A106" s="761" t="s">
        <v>274</v>
      </c>
      <c r="B106" s="516" t="s">
        <v>275</v>
      </c>
      <c r="C106" s="52">
        <v>3</v>
      </c>
      <c r="D106" s="54">
        <v>166575</v>
      </c>
      <c r="E106" s="52"/>
      <c r="F106" s="52"/>
      <c r="G106" s="52"/>
      <c r="H106" s="52"/>
      <c r="I106" s="53">
        <v>0</v>
      </c>
      <c r="J106" s="52">
        <v>3</v>
      </c>
      <c r="K106" s="54">
        <v>166575</v>
      </c>
      <c r="L106" s="55">
        <v>0.18599945446770358</v>
      </c>
      <c r="M106" s="362">
        <v>0.2477291494632535</v>
      </c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  <c r="EU106" s="118"/>
      <c r="EV106" s="118"/>
      <c r="EW106" s="118"/>
      <c r="EX106" s="118"/>
      <c r="EY106" s="118"/>
      <c r="EZ106" s="118"/>
      <c r="FA106" s="118"/>
      <c r="FB106" s="118"/>
      <c r="FC106" s="118"/>
      <c r="FD106" s="118"/>
      <c r="FE106" s="118"/>
      <c r="FF106" s="118"/>
      <c r="FG106" s="118"/>
      <c r="FH106" s="118"/>
      <c r="FI106" s="118"/>
      <c r="FJ106" s="118"/>
      <c r="FK106" s="118"/>
      <c r="FL106" s="118"/>
      <c r="FM106" s="118"/>
      <c r="FN106" s="118"/>
      <c r="FO106" s="118"/>
      <c r="FP106" s="118"/>
      <c r="FQ106" s="118"/>
      <c r="FR106" s="118"/>
      <c r="FS106" s="118"/>
      <c r="FT106" s="118"/>
      <c r="FU106" s="118"/>
      <c r="FV106" s="118"/>
      <c r="FW106" s="118"/>
      <c r="FX106" s="118"/>
      <c r="FY106" s="118"/>
      <c r="FZ106" s="118"/>
      <c r="GA106" s="118"/>
      <c r="GB106" s="118"/>
      <c r="GC106" s="118"/>
      <c r="GD106" s="118"/>
      <c r="GE106" s="118"/>
      <c r="GF106" s="118"/>
      <c r="GG106" s="118"/>
      <c r="GH106" s="118"/>
      <c r="GI106" s="118"/>
      <c r="GJ106" s="118"/>
      <c r="GK106" s="118"/>
      <c r="GL106" s="118"/>
      <c r="GM106" s="118"/>
      <c r="GN106" s="118"/>
      <c r="GO106" s="118"/>
      <c r="GP106" s="118"/>
      <c r="GQ106" s="118"/>
      <c r="GR106" s="118"/>
      <c r="GS106" s="118"/>
      <c r="GT106" s="118"/>
      <c r="GU106" s="118"/>
      <c r="GV106" s="118"/>
      <c r="GW106" s="118"/>
      <c r="GX106" s="118"/>
      <c r="GY106" s="118"/>
      <c r="GZ106" s="118"/>
      <c r="HA106" s="118"/>
      <c r="HB106" s="118"/>
      <c r="HC106" s="118"/>
      <c r="HD106" s="118"/>
      <c r="HE106" s="118"/>
      <c r="HF106" s="118"/>
      <c r="HG106" s="118"/>
      <c r="HH106" s="118"/>
      <c r="HI106" s="118"/>
      <c r="HJ106" s="118"/>
      <c r="HK106" s="118"/>
      <c r="HL106" s="118"/>
      <c r="HM106" s="118"/>
      <c r="HN106" s="118"/>
      <c r="HO106" s="118"/>
      <c r="HP106" s="118"/>
      <c r="HQ106" s="118"/>
      <c r="HR106" s="118"/>
      <c r="HS106" s="118"/>
      <c r="HT106" s="118"/>
      <c r="HU106" s="118"/>
      <c r="HV106" s="118"/>
      <c r="HW106" s="118"/>
      <c r="HX106" s="118"/>
      <c r="HY106" s="118"/>
      <c r="HZ106" s="118"/>
      <c r="IA106" s="118"/>
      <c r="IB106" s="118"/>
      <c r="IC106" s="118"/>
      <c r="ID106" s="118"/>
      <c r="IE106" s="118"/>
      <c r="IF106" s="118"/>
      <c r="IG106" s="118"/>
      <c r="IH106" s="118"/>
      <c r="II106" s="118"/>
      <c r="IJ106" s="118"/>
      <c r="IK106" s="118"/>
      <c r="IL106" s="118"/>
      <c r="IM106" s="118"/>
      <c r="IN106" s="118"/>
      <c r="IO106" s="118"/>
      <c r="IP106" s="118"/>
      <c r="IQ106" s="118"/>
      <c r="IR106" s="118"/>
      <c r="IS106" s="118"/>
      <c r="IT106" s="118"/>
      <c r="IU106" s="118"/>
      <c r="IV106" s="118"/>
    </row>
    <row r="107" spans="1:256" x14ac:dyDescent="0.2">
      <c r="A107" s="759" t="s">
        <v>276</v>
      </c>
      <c r="B107" s="517" t="s">
        <v>277</v>
      </c>
      <c r="C107" s="57">
        <v>3</v>
      </c>
      <c r="D107" s="59">
        <v>150597</v>
      </c>
      <c r="E107" s="57"/>
      <c r="F107" s="57"/>
      <c r="G107" s="57"/>
      <c r="H107" s="57"/>
      <c r="I107" s="58">
        <v>0</v>
      </c>
      <c r="J107" s="57">
        <v>3</v>
      </c>
      <c r="K107" s="59">
        <v>150597</v>
      </c>
      <c r="L107" s="60">
        <v>0.16815824610219274</v>
      </c>
      <c r="M107" s="760">
        <v>0.2477291494632535</v>
      </c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118"/>
      <c r="CG107" s="118"/>
      <c r="CH107" s="118"/>
      <c r="CI107" s="118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118"/>
      <c r="CU107" s="118"/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  <c r="DI107" s="118"/>
      <c r="DJ107" s="118"/>
      <c r="DK107" s="118"/>
      <c r="DL107" s="118"/>
      <c r="DM107" s="118"/>
      <c r="DN107" s="118"/>
      <c r="DO107" s="118"/>
      <c r="DP107" s="118"/>
      <c r="DQ107" s="118"/>
      <c r="DR107" s="118"/>
      <c r="DS107" s="118"/>
      <c r="DT107" s="118"/>
      <c r="DU107" s="118"/>
      <c r="DV107" s="118"/>
      <c r="DW107" s="118"/>
      <c r="DX107" s="118"/>
      <c r="DY107" s="118"/>
      <c r="DZ107" s="118"/>
      <c r="EA107" s="118"/>
      <c r="EB107" s="118"/>
      <c r="EC107" s="118"/>
      <c r="ED107" s="118"/>
      <c r="EE107" s="118"/>
      <c r="EF107" s="118"/>
      <c r="EG107" s="118"/>
      <c r="EH107" s="118"/>
      <c r="EI107" s="118"/>
      <c r="EJ107" s="118"/>
      <c r="EK107" s="118"/>
      <c r="EL107" s="118"/>
      <c r="EM107" s="118"/>
      <c r="EN107" s="118"/>
      <c r="EO107" s="118"/>
      <c r="EP107" s="118"/>
      <c r="EQ107" s="118"/>
      <c r="ER107" s="118"/>
      <c r="ES107" s="118"/>
      <c r="ET107" s="118"/>
      <c r="EU107" s="118"/>
      <c r="EV107" s="118"/>
      <c r="EW107" s="118"/>
      <c r="EX107" s="118"/>
      <c r="EY107" s="118"/>
      <c r="EZ107" s="118"/>
      <c r="FA107" s="118"/>
      <c r="FB107" s="118"/>
      <c r="FC107" s="118"/>
      <c r="FD107" s="118"/>
      <c r="FE107" s="118"/>
      <c r="FF107" s="118"/>
      <c r="FG107" s="118"/>
      <c r="FH107" s="118"/>
      <c r="FI107" s="118"/>
      <c r="FJ107" s="118"/>
      <c r="FK107" s="118"/>
      <c r="FL107" s="118"/>
      <c r="FM107" s="118"/>
      <c r="FN107" s="118"/>
      <c r="FO107" s="118"/>
      <c r="FP107" s="118"/>
      <c r="FQ107" s="118"/>
      <c r="FR107" s="118"/>
      <c r="FS107" s="118"/>
      <c r="FT107" s="118"/>
      <c r="FU107" s="118"/>
      <c r="FV107" s="118"/>
      <c r="FW107" s="118"/>
      <c r="FX107" s="118"/>
      <c r="FY107" s="118"/>
      <c r="FZ107" s="118"/>
      <c r="GA107" s="118"/>
      <c r="GB107" s="118"/>
      <c r="GC107" s="118"/>
      <c r="GD107" s="118"/>
      <c r="GE107" s="118"/>
      <c r="GF107" s="118"/>
      <c r="GG107" s="118"/>
      <c r="GH107" s="118"/>
      <c r="GI107" s="118"/>
      <c r="GJ107" s="118"/>
      <c r="GK107" s="118"/>
      <c r="GL107" s="118"/>
      <c r="GM107" s="118"/>
      <c r="GN107" s="118"/>
      <c r="GO107" s="118"/>
      <c r="GP107" s="118"/>
      <c r="GQ107" s="118"/>
      <c r="GR107" s="118"/>
      <c r="GS107" s="118"/>
      <c r="GT107" s="118"/>
      <c r="GU107" s="118"/>
      <c r="GV107" s="118"/>
      <c r="GW107" s="118"/>
      <c r="GX107" s="118"/>
      <c r="GY107" s="118"/>
      <c r="GZ107" s="118"/>
      <c r="HA107" s="118"/>
      <c r="HB107" s="118"/>
      <c r="HC107" s="118"/>
      <c r="HD107" s="118"/>
      <c r="HE107" s="118"/>
      <c r="HF107" s="118"/>
      <c r="HG107" s="118"/>
      <c r="HH107" s="118"/>
      <c r="HI107" s="118"/>
      <c r="HJ107" s="118"/>
      <c r="HK107" s="118"/>
      <c r="HL107" s="118"/>
      <c r="HM107" s="118"/>
      <c r="HN107" s="118"/>
      <c r="HO107" s="118"/>
      <c r="HP107" s="118"/>
      <c r="HQ107" s="118"/>
      <c r="HR107" s="118"/>
      <c r="HS107" s="118"/>
      <c r="HT107" s="118"/>
      <c r="HU107" s="118"/>
      <c r="HV107" s="118"/>
      <c r="HW107" s="118"/>
      <c r="HX107" s="118"/>
      <c r="HY107" s="118"/>
      <c r="HZ107" s="118"/>
      <c r="IA107" s="118"/>
      <c r="IB107" s="118"/>
      <c r="IC107" s="118"/>
      <c r="ID107" s="118"/>
      <c r="IE107" s="118"/>
      <c r="IF107" s="118"/>
      <c r="IG107" s="118"/>
      <c r="IH107" s="118"/>
      <c r="II107" s="118"/>
      <c r="IJ107" s="118"/>
      <c r="IK107" s="118"/>
      <c r="IL107" s="118"/>
      <c r="IM107" s="118"/>
      <c r="IN107" s="118"/>
      <c r="IO107" s="118"/>
      <c r="IP107" s="118"/>
      <c r="IQ107" s="118"/>
      <c r="IR107" s="118"/>
      <c r="IS107" s="118"/>
      <c r="IT107" s="118"/>
      <c r="IU107" s="118"/>
      <c r="IV107" s="118"/>
    </row>
    <row r="108" spans="1:256" x14ac:dyDescent="0.2">
      <c r="A108" s="761" t="s">
        <v>713</v>
      </c>
      <c r="B108" s="516" t="s">
        <v>714</v>
      </c>
      <c r="C108" s="52">
        <v>2</v>
      </c>
      <c r="D108" s="54">
        <v>119980</v>
      </c>
      <c r="E108" s="52"/>
      <c r="F108" s="52"/>
      <c r="G108" s="52"/>
      <c r="H108" s="52"/>
      <c r="I108" s="53">
        <v>0</v>
      </c>
      <c r="J108" s="52">
        <v>2</v>
      </c>
      <c r="K108" s="54">
        <v>119980</v>
      </c>
      <c r="L108" s="55">
        <v>0.13397097131643451</v>
      </c>
      <c r="M108" s="362">
        <v>0.16515276630883569</v>
      </c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118"/>
      <c r="CU108" s="118"/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  <c r="DI108" s="118"/>
      <c r="DJ108" s="118"/>
      <c r="DK108" s="118"/>
      <c r="DL108" s="118"/>
      <c r="DM108" s="118"/>
      <c r="DN108" s="118"/>
      <c r="DO108" s="118"/>
      <c r="DP108" s="118"/>
      <c r="DQ108" s="118"/>
      <c r="DR108" s="118"/>
      <c r="DS108" s="118"/>
      <c r="DT108" s="118"/>
      <c r="DU108" s="118"/>
      <c r="DV108" s="118"/>
      <c r="DW108" s="118"/>
      <c r="DX108" s="118"/>
      <c r="DY108" s="118"/>
      <c r="DZ108" s="118"/>
      <c r="EA108" s="118"/>
      <c r="EB108" s="118"/>
      <c r="EC108" s="118"/>
      <c r="ED108" s="118"/>
      <c r="EE108" s="118"/>
      <c r="EF108" s="118"/>
      <c r="EG108" s="118"/>
      <c r="EH108" s="118"/>
      <c r="EI108" s="118"/>
      <c r="EJ108" s="118"/>
      <c r="EK108" s="118"/>
      <c r="EL108" s="118"/>
      <c r="EM108" s="118"/>
      <c r="EN108" s="118"/>
      <c r="EO108" s="118"/>
      <c r="EP108" s="118"/>
      <c r="EQ108" s="118"/>
      <c r="ER108" s="118"/>
      <c r="ES108" s="118"/>
      <c r="ET108" s="118"/>
      <c r="EU108" s="118"/>
      <c r="EV108" s="118"/>
      <c r="EW108" s="118"/>
      <c r="EX108" s="118"/>
      <c r="EY108" s="118"/>
      <c r="EZ108" s="118"/>
      <c r="FA108" s="118"/>
      <c r="FB108" s="118"/>
      <c r="FC108" s="118"/>
      <c r="FD108" s="118"/>
      <c r="FE108" s="118"/>
      <c r="FF108" s="118"/>
      <c r="FG108" s="118"/>
      <c r="FH108" s="118"/>
      <c r="FI108" s="118"/>
      <c r="FJ108" s="118"/>
      <c r="FK108" s="118"/>
      <c r="FL108" s="118"/>
      <c r="FM108" s="118"/>
      <c r="FN108" s="118"/>
      <c r="FO108" s="118"/>
      <c r="FP108" s="118"/>
      <c r="FQ108" s="118"/>
      <c r="FR108" s="118"/>
      <c r="FS108" s="118"/>
      <c r="FT108" s="118"/>
      <c r="FU108" s="118"/>
      <c r="FV108" s="118"/>
      <c r="FW108" s="118"/>
      <c r="FX108" s="118"/>
      <c r="FY108" s="118"/>
      <c r="FZ108" s="118"/>
      <c r="GA108" s="118"/>
      <c r="GB108" s="118"/>
      <c r="GC108" s="118"/>
      <c r="GD108" s="118"/>
      <c r="GE108" s="118"/>
      <c r="GF108" s="118"/>
      <c r="GG108" s="118"/>
      <c r="GH108" s="118"/>
      <c r="GI108" s="118"/>
      <c r="GJ108" s="118"/>
      <c r="GK108" s="118"/>
      <c r="GL108" s="118"/>
      <c r="GM108" s="118"/>
      <c r="GN108" s="118"/>
      <c r="GO108" s="118"/>
      <c r="GP108" s="118"/>
      <c r="GQ108" s="118"/>
      <c r="GR108" s="118"/>
      <c r="GS108" s="118"/>
      <c r="GT108" s="118"/>
      <c r="GU108" s="118"/>
      <c r="GV108" s="118"/>
      <c r="GW108" s="118"/>
      <c r="GX108" s="118"/>
      <c r="GY108" s="118"/>
      <c r="GZ108" s="118"/>
      <c r="HA108" s="118"/>
      <c r="HB108" s="118"/>
      <c r="HC108" s="118"/>
      <c r="HD108" s="118"/>
      <c r="HE108" s="118"/>
      <c r="HF108" s="118"/>
      <c r="HG108" s="118"/>
      <c r="HH108" s="118"/>
      <c r="HI108" s="118"/>
      <c r="HJ108" s="118"/>
      <c r="HK108" s="118"/>
      <c r="HL108" s="118"/>
      <c r="HM108" s="118"/>
      <c r="HN108" s="118"/>
      <c r="HO108" s="118"/>
      <c r="HP108" s="118"/>
      <c r="HQ108" s="118"/>
      <c r="HR108" s="118"/>
      <c r="HS108" s="118"/>
      <c r="HT108" s="118"/>
      <c r="HU108" s="118"/>
      <c r="HV108" s="118"/>
      <c r="HW108" s="118"/>
      <c r="HX108" s="118"/>
      <c r="HY108" s="118"/>
      <c r="HZ108" s="118"/>
      <c r="IA108" s="118"/>
      <c r="IB108" s="118"/>
      <c r="IC108" s="118"/>
      <c r="ID108" s="118"/>
      <c r="IE108" s="118"/>
      <c r="IF108" s="118"/>
      <c r="IG108" s="118"/>
      <c r="IH108" s="118"/>
      <c r="II108" s="118"/>
      <c r="IJ108" s="118"/>
      <c r="IK108" s="118"/>
      <c r="IL108" s="118"/>
      <c r="IM108" s="118"/>
      <c r="IN108" s="118"/>
      <c r="IO108" s="118"/>
      <c r="IP108" s="118"/>
      <c r="IQ108" s="118"/>
      <c r="IR108" s="118"/>
      <c r="IS108" s="118"/>
      <c r="IT108" s="118"/>
      <c r="IU108" s="118"/>
      <c r="IV108" s="118"/>
    </row>
    <row r="109" spans="1:256" ht="13.5" thickBot="1" x14ac:dyDescent="0.25">
      <c r="A109" s="759" t="s">
        <v>304</v>
      </c>
      <c r="B109" s="517" t="s">
        <v>305</v>
      </c>
      <c r="C109" s="57">
        <v>2</v>
      </c>
      <c r="D109" s="59">
        <v>15600</v>
      </c>
      <c r="E109" s="57"/>
      <c r="F109" s="57"/>
      <c r="G109" s="57"/>
      <c r="H109" s="57"/>
      <c r="I109" s="58">
        <v>0</v>
      </c>
      <c r="J109" s="57">
        <v>2</v>
      </c>
      <c r="K109" s="59">
        <v>15600</v>
      </c>
      <c r="L109" s="60">
        <v>1.7419129459379713E-2</v>
      </c>
      <c r="M109" s="760">
        <v>0.16515276630883569</v>
      </c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  <c r="DW109" s="118"/>
      <c r="DX109" s="118"/>
      <c r="DY109" s="118"/>
      <c r="DZ109" s="118"/>
      <c r="EA109" s="118"/>
      <c r="EB109" s="118"/>
      <c r="EC109" s="118"/>
      <c r="ED109" s="118"/>
      <c r="EE109" s="118"/>
      <c r="EF109" s="118"/>
      <c r="EG109" s="118"/>
      <c r="EH109" s="118"/>
      <c r="EI109" s="118"/>
      <c r="EJ109" s="118"/>
      <c r="EK109" s="118"/>
      <c r="EL109" s="118"/>
      <c r="EM109" s="118"/>
      <c r="EN109" s="118"/>
      <c r="EO109" s="118"/>
      <c r="EP109" s="118"/>
      <c r="EQ109" s="118"/>
      <c r="ER109" s="118"/>
      <c r="ES109" s="118"/>
      <c r="ET109" s="118"/>
      <c r="EU109" s="118"/>
      <c r="EV109" s="118"/>
      <c r="EW109" s="118"/>
      <c r="EX109" s="118"/>
      <c r="EY109" s="118"/>
      <c r="EZ109" s="118"/>
      <c r="FA109" s="118"/>
      <c r="FB109" s="118"/>
      <c r="FC109" s="118"/>
      <c r="FD109" s="118"/>
      <c r="FE109" s="118"/>
      <c r="FF109" s="118"/>
      <c r="FG109" s="118"/>
      <c r="FH109" s="118"/>
      <c r="FI109" s="118"/>
      <c r="FJ109" s="118"/>
      <c r="FK109" s="118"/>
      <c r="FL109" s="118"/>
      <c r="FM109" s="118"/>
      <c r="FN109" s="118"/>
      <c r="FO109" s="118"/>
      <c r="FP109" s="118"/>
      <c r="FQ109" s="118"/>
      <c r="FR109" s="118"/>
      <c r="FS109" s="118"/>
      <c r="FT109" s="118"/>
      <c r="FU109" s="118"/>
      <c r="FV109" s="118"/>
      <c r="FW109" s="118"/>
      <c r="FX109" s="118"/>
      <c r="FY109" s="118"/>
      <c r="FZ109" s="118"/>
      <c r="GA109" s="118"/>
      <c r="GB109" s="118"/>
      <c r="GC109" s="118"/>
      <c r="GD109" s="118"/>
      <c r="GE109" s="118"/>
      <c r="GF109" s="118"/>
      <c r="GG109" s="118"/>
      <c r="GH109" s="118"/>
      <c r="GI109" s="118"/>
      <c r="GJ109" s="118"/>
      <c r="GK109" s="118"/>
      <c r="GL109" s="118"/>
      <c r="GM109" s="118"/>
      <c r="GN109" s="118"/>
      <c r="GO109" s="118"/>
      <c r="GP109" s="118"/>
      <c r="GQ109" s="118"/>
      <c r="GR109" s="118"/>
      <c r="GS109" s="118"/>
      <c r="GT109" s="118"/>
      <c r="GU109" s="118"/>
      <c r="GV109" s="118"/>
      <c r="GW109" s="118"/>
      <c r="GX109" s="118"/>
      <c r="GY109" s="118"/>
      <c r="GZ109" s="118"/>
      <c r="HA109" s="118"/>
      <c r="HB109" s="118"/>
      <c r="HC109" s="118"/>
      <c r="HD109" s="118"/>
      <c r="HE109" s="118"/>
      <c r="HF109" s="118"/>
      <c r="HG109" s="118"/>
      <c r="HH109" s="118"/>
      <c r="HI109" s="118"/>
      <c r="HJ109" s="118"/>
      <c r="HK109" s="118"/>
      <c r="HL109" s="118"/>
      <c r="HM109" s="118"/>
      <c r="HN109" s="118"/>
      <c r="HO109" s="118"/>
      <c r="HP109" s="118"/>
      <c r="HQ109" s="118"/>
      <c r="HR109" s="118"/>
      <c r="HS109" s="118"/>
      <c r="HT109" s="118"/>
      <c r="HU109" s="118"/>
      <c r="HV109" s="118"/>
      <c r="HW109" s="118"/>
      <c r="HX109" s="118"/>
      <c r="HY109" s="118"/>
      <c r="HZ109" s="118"/>
      <c r="IA109" s="118"/>
      <c r="IB109" s="118"/>
      <c r="IC109" s="118"/>
      <c r="ID109" s="118"/>
      <c r="IE109" s="118"/>
      <c r="IF109" s="118"/>
      <c r="IG109" s="118"/>
      <c r="IH109" s="118"/>
      <c r="II109" s="118"/>
      <c r="IJ109" s="118"/>
      <c r="IK109" s="118"/>
      <c r="IL109" s="118"/>
      <c r="IM109" s="118"/>
      <c r="IN109" s="118"/>
      <c r="IO109" s="118"/>
      <c r="IP109" s="118"/>
      <c r="IQ109" s="118"/>
      <c r="IR109" s="118"/>
      <c r="IS109" s="118"/>
      <c r="IT109" s="118"/>
      <c r="IU109" s="118"/>
      <c r="IV109" s="118"/>
    </row>
    <row r="110" spans="1:256" ht="22.5" customHeight="1" thickBot="1" x14ac:dyDescent="0.25">
      <c r="A110" s="817" t="s">
        <v>306</v>
      </c>
      <c r="B110" s="818"/>
      <c r="C110" s="616">
        <v>1175</v>
      </c>
      <c r="D110" s="369">
        <v>89744707.299999997</v>
      </c>
      <c r="E110" s="370">
        <v>8</v>
      </c>
      <c r="F110" s="371">
        <v>99965.39</v>
      </c>
      <c r="G110" s="370">
        <v>9</v>
      </c>
      <c r="H110" s="357">
        <v>-287958.41000000003</v>
      </c>
      <c r="I110" s="616">
        <v>19</v>
      </c>
      <c r="J110" s="616">
        <v>1211</v>
      </c>
      <c r="K110" s="372">
        <v>89556714.280000001</v>
      </c>
      <c r="L110" s="356">
        <v>99.999999999999986</v>
      </c>
      <c r="M110" s="373">
        <v>100.00000000000004</v>
      </c>
    </row>
    <row r="111" spans="1:256" x14ac:dyDescent="0.2">
      <c r="A111" s="66"/>
      <c r="B111" s="119"/>
      <c r="C111" s="66"/>
      <c r="D111" s="75"/>
      <c r="E111" s="66"/>
      <c r="F111" s="66"/>
      <c r="G111" s="66"/>
      <c r="H111" s="75"/>
      <c r="I111" s="66"/>
      <c r="J111" s="66"/>
      <c r="K111" s="75"/>
      <c r="L111" s="66"/>
      <c r="M111" s="66"/>
      <c r="N111" s="76"/>
      <c r="O111" s="76"/>
      <c r="P111" s="76"/>
      <c r="Q111" s="76">
        <f>F110*100/D110</f>
        <v>0.11138861890298907</v>
      </c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  <c r="IO111" s="76"/>
      <c r="IP111" s="76"/>
      <c r="IQ111" s="76"/>
      <c r="IR111" s="76"/>
      <c r="IS111" s="76"/>
      <c r="IT111" s="76"/>
      <c r="IU111" s="76"/>
      <c r="IV111" s="76"/>
    </row>
    <row r="112" spans="1:256" x14ac:dyDescent="0.2">
      <c r="A112" s="66"/>
      <c r="B112" s="120" t="s">
        <v>307</v>
      </c>
      <c r="C112" s="66"/>
      <c r="D112" s="75"/>
      <c r="E112" s="66"/>
      <c r="F112" s="66"/>
      <c r="G112" s="66"/>
      <c r="H112" s="75"/>
      <c r="I112" s="66"/>
      <c r="J112" s="66"/>
      <c r="K112" s="75"/>
      <c r="L112" s="66"/>
      <c r="M112" s="6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  <c r="IO112" s="76"/>
      <c r="IP112" s="76"/>
      <c r="IQ112" s="76"/>
      <c r="IR112" s="76"/>
      <c r="IS112" s="76"/>
      <c r="IT112" s="76"/>
      <c r="IU112" s="76"/>
      <c r="IV112" s="76"/>
    </row>
    <row r="113" spans="1:256" x14ac:dyDescent="0.2">
      <c r="A113" s="66"/>
      <c r="B113" s="120" t="s">
        <v>308</v>
      </c>
      <c r="C113" s="71">
        <f t="shared" ref="C113:I113" si="0">SUM(C8:C74,C77,C81)</f>
        <v>460</v>
      </c>
      <c r="D113" s="72">
        <f t="shared" si="0"/>
        <v>21019453.869999994</v>
      </c>
      <c r="E113" s="71">
        <f t="shared" si="0"/>
        <v>3</v>
      </c>
      <c r="F113" s="72">
        <f t="shared" si="0"/>
        <v>13952.84</v>
      </c>
      <c r="G113" s="71">
        <f t="shared" si="0"/>
        <v>5</v>
      </c>
      <c r="H113" s="72">
        <f t="shared" si="0"/>
        <v>-111276.99999999999</v>
      </c>
      <c r="I113" s="71">
        <f t="shared" si="0"/>
        <v>5</v>
      </c>
      <c r="J113" s="71">
        <f>C113+E113+G113+I113</f>
        <v>473</v>
      </c>
      <c r="K113" s="72">
        <f>D113+F113+H113</f>
        <v>20922129.709999993</v>
      </c>
      <c r="L113" s="72">
        <f>K113*100/K110</f>
        <v>23.361877306693874</v>
      </c>
      <c r="M113" s="72">
        <f>J113*100/J110</f>
        <v>39.058629232039635</v>
      </c>
    </row>
    <row r="114" spans="1:256" x14ac:dyDescent="0.2">
      <c r="A114" s="66"/>
      <c r="B114" s="120" t="s">
        <v>309</v>
      </c>
      <c r="C114" s="73">
        <f t="shared" ref="C114:I114" si="1">SUM(C75:C76,C78:C80)</f>
        <v>611</v>
      </c>
      <c r="D114" s="74">
        <f t="shared" si="1"/>
        <v>63290453.960000001</v>
      </c>
      <c r="E114" s="73">
        <f t="shared" si="1"/>
        <v>5</v>
      </c>
      <c r="F114" s="74">
        <f t="shared" si="1"/>
        <v>86012.55</v>
      </c>
      <c r="G114" s="71">
        <f t="shared" si="1"/>
        <v>3</v>
      </c>
      <c r="H114" s="74">
        <f t="shared" si="1"/>
        <v>-143393.41</v>
      </c>
      <c r="I114" s="73">
        <f t="shared" si="1"/>
        <v>14</v>
      </c>
      <c r="J114" s="73">
        <f>C114+E114+G114+I114</f>
        <v>633</v>
      </c>
      <c r="K114" s="74">
        <f>D114+F114+H114</f>
        <v>63233073.100000001</v>
      </c>
      <c r="L114" s="74">
        <f>K114*100/K110</f>
        <v>70.606736310469287</v>
      </c>
      <c r="M114" s="74">
        <f>J114*100/J110</f>
        <v>52.270850536746494</v>
      </c>
      <c r="Q114" s="7">
        <f>H110*100/D110</f>
        <v>-0.32086394692603787</v>
      </c>
    </row>
    <row r="115" spans="1:256" x14ac:dyDescent="0.2">
      <c r="A115" s="66"/>
      <c r="B115" s="120" t="s">
        <v>310</v>
      </c>
      <c r="C115" s="71">
        <f>SUM(C82:C109)</f>
        <v>104</v>
      </c>
      <c r="D115" s="72">
        <f t="shared" ref="D115:I115" si="2">SUM(D82:D109)</f>
        <v>5434799.4699999997</v>
      </c>
      <c r="E115" s="71">
        <f t="shared" si="2"/>
        <v>0</v>
      </c>
      <c r="F115" s="72">
        <f t="shared" si="2"/>
        <v>0</v>
      </c>
      <c r="G115" s="71">
        <f t="shared" si="2"/>
        <v>1</v>
      </c>
      <c r="H115" s="72">
        <f t="shared" si="2"/>
        <v>-33288</v>
      </c>
      <c r="I115" s="71">
        <f t="shared" si="2"/>
        <v>0</v>
      </c>
      <c r="J115" s="71">
        <f>C115+E115+G115+I115</f>
        <v>105</v>
      </c>
      <c r="K115" s="72">
        <f>D115+F115+H115</f>
        <v>5401511.4699999997</v>
      </c>
      <c r="L115" s="72">
        <f>K115*100/K110</f>
        <v>6.0313863828368222</v>
      </c>
      <c r="M115" s="72">
        <f>J115*100/J110</f>
        <v>8.6705202312138727</v>
      </c>
    </row>
    <row r="116" spans="1:256" x14ac:dyDescent="0.2">
      <c r="A116" s="66"/>
      <c r="B116" s="120"/>
      <c r="C116" s="66"/>
      <c r="D116" s="75"/>
      <c r="E116" s="66"/>
      <c r="F116" s="66"/>
      <c r="G116" s="66"/>
      <c r="H116" s="75"/>
      <c r="I116" s="66"/>
      <c r="J116" s="66"/>
      <c r="K116" s="75"/>
      <c r="L116" s="121"/>
      <c r="M116" s="121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  <c r="IU116" s="76"/>
      <c r="IV116" s="76"/>
    </row>
    <row r="117" spans="1:256" x14ac:dyDescent="0.2">
      <c r="A117" s="66"/>
      <c r="B117" s="120" t="s">
        <v>311</v>
      </c>
      <c r="C117" s="72">
        <f t="shared" ref="C117:K117" si="3">C113*100/C110</f>
        <v>39.148936170212764</v>
      </c>
      <c r="D117" s="77">
        <f t="shared" si="3"/>
        <v>23.42138550826829</v>
      </c>
      <c r="E117" s="72">
        <f t="shared" si="3"/>
        <v>37.5</v>
      </c>
      <c r="F117" s="77">
        <f t="shared" si="3"/>
        <v>13.957670749846521</v>
      </c>
      <c r="G117" s="72">
        <f t="shared" si="3"/>
        <v>55.555555555555557</v>
      </c>
      <c r="H117" s="72">
        <f t="shared" si="3"/>
        <v>38.643427708883365</v>
      </c>
      <c r="I117" s="72">
        <f t="shared" si="3"/>
        <v>26.315789473684209</v>
      </c>
      <c r="J117" s="72">
        <f t="shared" si="3"/>
        <v>39.058629232039635</v>
      </c>
      <c r="K117" s="72">
        <f t="shared" si="3"/>
        <v>23.361877306693874</v>
      </c>
      <c r="L117" s="121"/>
      <c r="M117" s="121"/>
    </row>
    <row r="118" spans="1:256" x14ac:dyDescent="0.2">
      <c r="A118" s="66"/>
      <c r="B118" s="120" t="s">
        <v>312</v>
      </c>
      <c r="C118" s="74">
        <f t="shared" ref="C118:K118" si="4">C114*100/C110</f>
        <v>52</v>
      </c>
      <c r="D118" s="78">
        <f t="shared" si="4"/>
        <v>70.522770494344243</v>
      </c>
      <c r="E118" s="74">
        <f t="shared" si="4"/>
        <v>62.5</v>
      </c>
      <c r="F118" s="78">
        <f t="shared" si="4"/>
        <v>86.042329250153472</v>
      </c>
      <c r="G118" s="74">
        <f t="shared" si="4"/>
        <v>33.333333333333336</v>
      </c>
      <c r="H118" s="74">
        <f t="shared" si="4"/>
        <v>49.796569581003027</v>
      </c>
      <c r="I118" s="74">
        <f t="shared" si="4"/>
        <v>73.684210526315795</v>
      </c>
      <c r="J118" s="74">
        <f t="shared" si="4"/>
        <v>52.270850536746494</v>
      </c>
      <c r="K118" s="74">
        <f t="shared" si="4"/>
        <v>70.606736310469287</v>
      </c>
      <c r="L118" s="121"/>
      <c r="M118" s="121"/>
    </row>
    <row r="119" spans="1:256" x14ac:dyDescent="0.2">
      <c r="A119" s="66"/>
      <c r="B119" s="120" t="s">
        <v>313</v>
      </c>
      <c r="C119" s="72">
        <f t="shared" ref="C119:K119" si="5">C115*100/C110</f>
        <v>8.8510638297872344</v>
      </c>
      <c r="D119" s="77">
        <f t="shared" si="5"/>
        <v>6.0558439973874654</v>
      </c>
      <c r="E119" s="72">
        <f t="shared" si="5"/>
        <v>0</v>
      </c>
      <c r="F119" s="77">
        <f t="shared" si="5"/>
        <v>0</v>
      </c>
      <c r="G119" s="72">
        <f t="shared" si="5"/>
        <v>11.111111111111111</v>
      </c>
      <c r="H119" s="72">
        <f t="shared" si="5"/>
        <v>11.560002710113588</v>
      </c>
      <c r="I119" s="72">
        <f t="shared" si="5"/>
        <v>0</v>
      </c>
      <c r="J119" s="72">
        <f t="shared" si="5"/>
        <v>8.6705202312138727</v>
      </c>
      <c r="K119" s="72">
        <f t="shared" si="5"/>
        <v>6.0313863828368222</v>
      </c>
      <c r="L119" s="121"/>
      <c r="M119" s="121"/>
    </row>
    <row r="120" spans="1:256" ht="112.5" x14ac:dyDescent="0.2">
      <c r="C120" s="81" t="s">
        <v>314</v>
      </c>
      <c r="D120" s="81" t="s">
        <v>315</v>
      </c>
      <c r="E120" s="81" t="s">
        <v>316</v>
      </c>
      <c r="F120" s="81" t="s">
        <v>317</v>
      </c>
      <c r="G120" s="81" t="s">
        <v>318</v>
      </c>
      <c r="H120" s="81" t="s">
        <v>319</v>
      </c>
      <c r="I120" s="82" t="s">
        <v>320</v>
      </c>
      <c r="J120" s="81" t="s">
        <v>8</v>
      </c>
      <c r="K120" s="83" t="s">
        <v>321</v>
      </c>
    </row>
  </sheetData>
  <mergeCells count="15">
    <mergeCell ref="K5:K6"/>
    <mergeCell ref="L5:L6"/>
    <mergeCell ref="M5:M6"/>
    <mergeCell ref="A110:B110"/>
    <mergeCell ref="L1:M1"/>
    <mergeCell ref="A2:M2"/>
    <mergeCell ref="A3:M3"/>
    <mergeCell ref="A5:A6"/>
    <mergeCell ref="B5:B6"/>
    <mergeCell ref="C5:D5"/>
    <mergeCell ref="E5:F5"/>
    <mergeCell ref="G5:H5"/>
    <mergeCell ref="I5:I6"/>
    <mergeCell ref="J5:J6"/>
    <mergeCell ref="A4:M4"/>
  </mergeCells>
  <pageMargins left="0.39370078740157483" right="0.39370078740157483" top="0.98425196850393704" bottom="0.39370078740157483" header="0" footer="0"/>
  <pageSetup paperSize="9" scale="8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M191"/>
  <sheetViews>
    <sheetView view="pageBreakPreview" zoomScaleNormal="85" zoomScaleSheetLayoutView="100" workbookViewId="0">
      <pane ySplit="7" topLeftCell="A79" activePane="bottomLeft" state="frozen"/>
      <selection activeCell="A26" sqref="A26:B26"/>
      <selection pane="bottomLeft" activeCell="A26" sqref="A26:B26"/>
    </sheetView>
  </sheetViews>
  <sheetFormatPr defaultColWidth="4.7109375" defaultRowHeight="12.75" x14ac:dyDescent="0.2"/>
  <cols>
    <col min="1" max="1" width="5.28515625" style="126" customWidth="1"/>
    <col min="2" max="2" width="55.28515625" style="127" customWidth="1"/>
    <col min="3" max="3" width="7.28515625" style="126" customWidth="1"/>
    <col min="4" max="4" width="13.7109375" style="128" customWidth="1"/>
    <col min="5" max="5" width="6.5703125" style="126" customWidth="1"/>
    <col min="6" max="6" width="12.85546875" style="128" customWidth="1"/>
    <col min="7" max="7" width="7.140625" style="126" customWidth="1"/>
    <col min="8" max="8" width="11.5703125" style="128" customWidth="1"/>
    <col min="9" max="9" width="7.7109375" style="126" customWidth="1"/>
    <col min="10" max="10" width="8.28515625" style="126" customWidth="1"/>
    <col min="11" max="11" width="13.140625" style="126" customWidth="1"/>
    <col min="12" max="12" width="12.28515625" style="128" customWidth="1"/>
    <col min="13" max="13" width="12.140625" style="128" customWidth="1"/>
    <col min="14" max="16" width="9.140625" style="129" customWidth="1"/>
    <col min="17" max="17" width="10.140625" style="129" customWidth="1"/>
    <col min="18" max="255" width="9.140625" style="129" customWidth="1"/>
    <col min="256" max="256" width="4.7109375" style="129"/>
    <col min="257" max="257" width="5.28515625" style="129" customWidth="1"/>
    <col min="258" max="258" width="31.85546875" style="129" customWidth="1"/>
    <col min="259" max="259" width="7.28515625" style="129" customWidth="1"/>
    <col min="260" max="260" width="13.7109375" style="129" customWidth="1"/>
    <col min="261" max="261" width="6.5703125" style="129" customWidth="1"/>
    <col min="262" max="262" width="12.85546875" style="129" customWidth="1"/>
    <col min="263" max="263" width="7.140625" style="129" customWidth="1"/>
    <col min="264" max="264" width="13.140625" style="129" customWidth="1"/>
    <col min="265" max="265" width="7.7109375" style="129" customWidth="1"/>
    <col min="266" max="266" width="8.28515625" style="129" customWidth="1"/>
    <col min="267" max="267" width="13.140625" style="129" customWidth="1"/>
    <col min="268" max="268" width="12.28515625" style="129" customWidth="1"/>
    <col min="269" max="269" width="12.140625" style="129" customWidth="1"/>
    <col min="270" max="272" width="9.140625" style="129" customWidth="1"/>
    <col min="273" max="273" width="10.140625" style="129" customWidth="1"/>
    <col min="274" max="511" width="9.140625" style="129" customWidth="1"/>
    <col min="512" max="512" width="4.7109375" style="129"/>
    <col min="513" max="513" width="5.28515625" style="129" customWidth="1"/>
    <col min="514" max="514" width="31.85546875" style="129" customWidth="1"/>
    <col min="515" max="515" width="7.28515625" style="129" customWidth="1"/>
    <col min="516" max="516" width="13.7109375" style="129" customWidth="1"/>
    <col min="517" max="517" width="6.5703125" style="129" customWidth="1"/>
    <col min="518" max="518" width="12.85546875" style="129" customWidth="1"/>
    <col min="519" max="519" width="7.140625" style="129" customWidth="1"/>
    <col min="520" max="520" width="13.140625" style="129" customWidth="1"/>
    <col min="521" max="521" width="7.7109375" style="129" customWidth="1"/>
    <col min="522" max="522" width="8.28515625" style="129" customWidth="1"/>
    <col min="523" max="523" width="13.140625" style="129" customWidth="1"/>
    <col min="524" max="524" width="12.28515625" style="129" customWidth="1"/>
    <col min="525" max="525" width="12.140625" style="129" customWidth="1"/>
    <col min="526" max="528" width="9.140625" style="129" customWidth="1"/>
    <col min="529" max="529" width="10.140625" style="129" customWidth="1"/>
    <col min="530" max="767" width="9.140625" style="129" customWidth="1"/>
    <col min="768" max="768" width="4.7109375" style="129"/>
    <col min="769" max="769" width="5.28515625" style="129" customWidth="1"/>
    <col min="770" max="770" width="31.85546875" style="129" customWidth="1"/>
    <col min="771" max="771" width="7.28515625" style="129" customWidth="1"/>
    <col min="772" max="772" width="13.7109375" style="129" customWidth="1"/>
    <col min="773" max="773" width="6.5703125" style="129" customWidth="1"/>
    <col min="774" max="774" width="12.85546875" style="129" customWidth="1"/>
    <col min="775" max="775" width="7.140625" style="129" customWidth="1"/>
    <col min="776" max="776" width="13.140625" style="129" customWidth="1"/>
    <col min="777" max="777" width="7.7109375" style="129" customWidth="1"/>
    <col min="778" max="778" width="8.28515625" style="129" customWidth="1"/>
    <col min="779" max="779" width="13.140625" style="129" customWidth="1"/>
    <col min="780" max="780" width="12.28515625" style="129" customWidth="1"/>
    <col min="781" max="781" width="12.140625" style="129" customWidth="1"/>
    <col min="782" max="784" width="9.140625" style="129" customWidth="1"/>
    <col min="785" max="785" width="10.140625" style="129" customWidth="1"/>
    <col min="786" max="1023" width="9.140625" style="129" customWidth="1"/>
    <col min="1024" max="1024" width="4.7109375" style="129"/>
    <col min="1025" max="1025" width="5.28515625" style="129" customWidth="1"/>
    <col min="1026" max="1026" width="31.85546875" style="129" customWidth="1"/>
    <col min="1027" max="1027" width="7.28515625" style="129" customWidth="1"/>
    <col min="1028" max="1028" width="13.7109375" style="129" customWidth="1"/>
    <col min="1029" max="1029" width="6.5703125" style="129" customWidth="1"/>
    <col min="1030" max="1030" width="12.85546875" style="129" customWidth="1"/>
    <col min="1031" max="1031" width="7.140625" style="129" customWidth="1"/>
    <col min="1032" max="1032" width="13.140625" style="129" customWidth="1"/>
    <col min="1033" max="1033" width="7.7109375" style="129" customWidth="1"/>
    <col min="1034" max="1034" width="8.28515625" style="129" customWidth="1"/>
    <col min="1035" max="1035" width="13.140625" style="129" customWidth="1"/>
    <col min="1036" max="1036" width="12.28515625" style="129" customWidth="1"/>
    <col min="1037" max="1037" width="12.140625" style="129" customWidth="1"/>
    <col min="1038" max="1040" width="9.140625" style="129" customWidth="1"/>
    <col min="1041" max="1041" width="10.140625" style="129" customWidth="1"/>
    <col min="1042" max="1279" width="9.140625" style="129" customWidth="1"/>
    <col min="1280" max="1280" width="4.7109375" style="129"/>
    <col min="1281" max="1281" width="5.28515625" style="129" customWidth="1"/>
    <col min="1282" max="1282" width="31.85546875" style="129" customWidth="1"/>
    <col min="1283" max="1283" width="7.28515625" style="129" customWidth="1"/>
    <col min="1284" max="1284" width="13.7109375" style="129" customWidth="1"/>
    <col min="1285" max="1285" width="6.5703125" style="129" customWidth="1"/>
    <col min="1286" max="1286" width="12.85546875" style="129" customWidth="1"/>
    <col min="1287" max="1287" width="7.140625" style="129" customWidth="1"/>
    <col min="1288" max="1288" width="13.140625" style="129" customWidth="1"/>
    <col min="1289" max="1289" width="7.7109375" style="129" customWidth="1"/>
    <col min="1290" max="1290" width="8.28515625" style="129" customWidth="1"/>
    <col min="1291" max="1291" width="13.140625" style="129" customWidth="1"/>
    <col min="1292" max="1292" width="12.28515625" style="129" customWidth="1"/>
    <col min="1293" max="1293" width="12.140625" style="129" customWidth="1"/>
    <col min="1294" max="1296" width="9.140625" style="129" customWidth="1"/>
    <col min="1297" max="1297" width="10.140625" style="129" customWidth="1"/>
    <col min="1298" max="1535" width="9.140625" style="129" customWidth="1"/>
    <col min="1536" max="1536" width="4.7109375" style="129"/>
    <col min="1537" max="1537" width="5.28515625" style="129" customWidth="1"/>
    <col min="1538" max="1538" width="31.85546875" style="129" customWidth="1"/>
    <col min="1539" max="1539" width="7.28515625" style="129" customWidth="1"/>
    <col min="1540" max="1540" width="13.7109375" style="129" customWidth="1"/>
    <col min="1541" max="1541" width="6.5703125" style="129" customWidth="1"/>
    <col min="1542" max="1542" width="12.85546875" style="129" customWidth="1"/>
    <col min="1543" max="1543" width="7.140625" style="129" customWidth="1"/>
    <col min="1544" max="1544" width="13.140625" style="129" customWidth="1"/>
    <col min="1545" max="1545" width="7.7109375" style="129" customWidth="1"/>
    <col min="1546" max="1546" width="8.28515625" style="129" customWidth="1"/>
    <col min="1547" max="1547" width="13.140625" style="129" customWidth="1"/>
    <col min="1548" max="1548" width="12.28515625" style="129" customWidth="1"/>
    <col min="1549" max="1549" width="12.140625" style="129" customWidth="1"/>
    <col min="1550" max="1552" width="9.140625" style="129" customWidth="1"/>
    <col min="1553" max="1553" width="10.140625" style="129" customWidth="1"/>
    <col min="1554" max="1791" width="9.140625" style="129" customWidth="1"/>
    <col min="1792" max="1792" width="4.7109375" style="129"/>
    <col min="1793" max="1793" width="5.28515625" style="129" customWidth="1"/>
    <col min="1794" max="1794" width="31.85546875" style="129" customWidth="1"/>
    <col min="1795" max="1795" width="7.28515625" style="129" customWidth="1"/>
    <col min="1796" max="1796" width="13.7109375" style="129" customWidth="1"/>
    <col min="1797" max="1797" width="6.5703125" style="129" customWidth="1"/>
    <col min="1798" max="1798" width="12.85546875" style="129" customWidth="1"/>
    <col min="1799" max="1799" width="7.140625" style="129" customWidth="1"/>
    <col min="1800" max="1800" width="13.140625" style="129" customWidth="1"/>
    <col min="1801" max="1801" width="7.7109375" style="129" customWidth="1"/>
    <col min="1802" max="1802" width="8.28515625" style="129" customWidth="1"/>
    <col min="1803" max="1803" width="13.140625" style="129" customWidth="1"/>
    <col min="1804" max="1804" width="12.28515625" style="129" customWidth="1"/>
    <col min="1805" max="1805" width="12.140625" style="129" customWidth="1"/>
    <col min="1806" max="1808" width="9.140625" style="129" customWidth="1"/>
    <col min="1809" max="1809" width="10.140625" style="129" customWidth="1"/>
    <col min="1810" max="2047" width="9.140625" style="129" customWidth="1"/>
    <col min="2048" max="2048" width="4.7109375" style="129"/>
    <col min="2049" max="2049" width="5.28515625" style="129" customWidth="1"/>
    <col min="2050" max="2050" width="31.85546875" style="129" customWidth="1"/>
    <col min="2051" max="2051" width="7.28515625" style="129" customWidth="1"/>
    <col min="2052" max="2052" width="13.7109375" style="129" customWidth="1"/>
    <col min="2053" max="2053" width="6.5703125" style="129" customWidth="1"/>
    <col min="2054" max="2054" width="12.85546875" style="129" customWidth="1"/>
    <col min="2055" max="2055" width="7.140625" style="129" customWidth="1"/>
    <col min="2056" max="2056" width="13.140625" style="129" customWidth="1"/>
    <col min="2057" max="2057" width="7.7109375" style="129" customWidth="1"/>
    <col min="2058" max="2058" width="8.28515625" style="129" customWidth="1"/>
    <col min="2059" max="2059" width="13.140625" style="129" customWidth="1"/>
    <col min="2060" max="2060" width="12.28515625" style="129" customWidth="1"/>
    <col min="2061" max="2061" width="12.140625" style="129" customWidth="1"/>
    <col min="2062" max="2064" width="9.140625" style="129" customWidth="1"/>
    <col min="2065" max="2065" width="10.140625" style="129" customWidth="1"/>
    <col min="2066" max="2303" width="9.140625" style="129" customWidth="1"/>
    <col min="2304" max="2304" width="4.7109375" style="129"/>
    <col min="2305" max="2305" width="5.28515625" style="129" customWidth="1"/>
    <col min="2306" max="2306" width="31.85546875" style="129" customWidth="1"/>
    <col min="2307" max="2307" width="7.28515625" style="129" customWidth="1"/>
    <col min="2308" max="2308" width="13.7109375" style="129" customWidth="1"/>
    <col min="2309" max="2309" width="6.5703125" style="129" customWidth="1"/>
    <col min="2310" max="2310" width="12.85546875" style="129" customWidth="1"/>
    <col min="2311" max="2311" width="7.140625" style="129" customWidth="1"/>
    <col min="2312" max="2312" width="13.140625" style="129" customWidth="1"/>
    <col min="2313" max="2313" width="7.7109375" style="129" customWidth="1"/>
    <col min="2314" max="2314" width="8.28515625" style="129" customWidth="1"/>
    <col min="2315" max="2315" width="13.140625" style="129" customWidth="1"/>
    <col min="2316" max="2316" width="12.28515625" style="129" customWidth="1"/>
    <col min="2317" max="2317" width="12.140625" style="129" customWidth="1"/>
    <col min="2318" max="2320" width="9.140625" style="129" customWidth="1"/>
    <col min="2321" max="2321" width="10.140625" style="129" customWidth="1"/>
    <col min="2322" max="2559" width="9.140625" style="129" customWidth="1"/>
    <col min="2560" max="2560" width="4.7109375" style="129"/>
    <col min="2561" max="2561" width="5.28515625" style="129" customWidth="1"/>
    <col min="2562" max="2562" width="31.85546875" style="129" customWidth="1"/>
    <col min="2563" max="2563" width="7.28515625" style="129" customWidth="1"/>
    <col min="2564" max="2564" width="13.7109375" style="129" customWidth="1"/>
    <col min="2565" max="2565" width="6.5703125" style="129" customWidth="1"/>
    <col min="2566" max="2566" width="12.85546875" style="129" customWidth="1"/>
    <col min="2567" max="2567" width="7.140625" style="129" customWidth="1"/>
    <col min="2568" max="2568" width="13.140625" style="129" customWidth="1"/>
    <col min="2569" max="2569" width="7.7109375" style="129" customWidth="1"/>
    <col min="2570" max="2570" width="8.28515625" style="129" customWidth="1"/>
    <col min="2571" max="2571" width="13.140625" style="129" customWidth="1"/>
    <col min="2572" max="2572" width="12.28515625" style="129" customWidth="1"/>
    <col min="2573" max="2573" width="12.140625" style="129" customWidth="1"/>
    <col min="2574" max="2576" width="9.140625" style="129" customWidth="1"/>
    <col min="2577" max="2577" width="10.140625" style="129" customWidth="1"/>
    <col min="2578" max="2815" width="9.140625" style="129" customWidth="1"/>
    <col min="2816" max="2816" width="4.7109375" style="129"/>
    <col min="2817" max="2817" width="5.28515625" style="129" customWidth="1"/>
    <col min="2818" max="2818" width="31.85546875" style="129" customWidth="1"/>
    <col min="2819" max="2819" width="7.28515625" style="129" customWidth="1"/>
    <col min="2820" max="2820" width="13.7109375" style="129" customWidth="1"/>
    <col min="2821" max="2821" width="6.5703125" style="129" customWidth="1"/>
    <col min="2822" max="2822" width="12.85546875" style="129" customWidth="1"/>
    <col min="2823" max="2823" width="7.140625" style="129" customWidth="1"/>
    <col min="2824" max="2824" width="13.140625" style="129" customWidth="1"/>
    <col min="2825" max="2825" width="7.7109375" style="129" customWidth="1"/>
    <col min="2826" max="2826" width="8.28515625" style="129" customWidth="1"/>
    <col min="2827" max="2827" width="13.140625" style="129" customWidth="1"/>
    <col min="2828" max="2828" width="12.28515625" style="129" customWidth="1"/>
    <col min="2829" max="2829" width="12.140625" style="129" customWidth="1"/>
    <col min="2830" max="2832" width="9.140625" style="129" customWidth="1"/>
    <col min="2833" max="2833" width="10.140625" style="129" customWidth="1"/>
    <col min="2834" max="3071" width="9.140625" style="129" customWidth="1"/>
    <col min="3072" max="3072" width="4.7109375" style="129"/>
    <col min="3073" max="3073" width="5.28515625" style="129" customWidth="1"/>
    <col min="3074" max="3074" width="31.85546875" style="129" customWidth="1"/>
    <col min="3075" max="3075" width="7.28515625" style="129" customWidth="1"/>
    <col min="3076" max="3076" width="13.7109375" style="129" customWidth="1"/>
    <col min="3077" max="3077" width="6.5703125" style="129" customWidth="1"/>
    <col min="3078" max="3078" width="12.85546875" style="129" customWidth="1"/>
    <col min="3079" max="3079" width="7.140625" style="129" customWidth="1"/>
    <col min="3080" max="3080" width="13.140625" style="129" customWidth="1"/>
    <col min="3081" max="3081" width="7.7109375" style="129" customWidth="1"/>
    <col min="3082" max="3082" width="8.28515625" style="129" customWidth="1"/>
    <col min="3083" max="3083" width="13.140625" style="129" customWidth="1"/>
    <col min="3084" max="3084" width="12.28515625" style="129" customWidth="1"/>
    <col min="3085" max="3085" width="12.140625" style="129" customWidth="1"/>
    <col min="3086" max="3088" width="9.140625" style="129" customWidth="1"/>
    <col min="3089" max="3089" width="10.140625" style="129" customWidth="1"/>
    <col min="3090" max="3327" width="9.140625" style="129" customWidth="1"/>
    <col min="3328" max="3328" width="4.7109375" style="129"/>
    <col min="3329" max="3329" width="5.28515625" style="129" customWidth="1"/>
    <col min="3330" max="3330" width="31.85546875" style="129" customWidth="1"/>
    <col min="3331" max="3331" width="7.28515625" style="129" customWidth="1"/>
    <col min="3332" max="3332" width="13.7109375" style="129" customWidth="1"/>
    <col min="3333" max="3333" width="6.5703125" style="129" customWidth="1"/>
    <col min="3334" max="3334" width="12.85546875" style="129" customWidth="1"/>
    <col min="3335" max="3335" width="7.140625" style="129" customWidth="1"/>
    <col min="3336" max="3336" width="13.140625" style="129" customWidth="1"/>
    <col min="3337" max="3337" width="7.7109375" style="129" customWidth="1"/>
    <col min="3338" max="3338" width="8.28515625" style="129" customWidth="1"/>
    <col min="3339" max="3339" width="13.140625" style="129" customWidth="1"/>
    <col min="3340" max="3340" width="12.28515625" style="129" customWidth="1"/>
    <col min="3341" max="3341" width="12.140625" style="129" customWidth="1"/>
    <col min="3342" max="3344" width="9.140625" style="129" customWidth="1"/>
    <col min="3345" max="3345" width="10.140625" style="129" customWidth="1"/>
    <col min="3346" max="3583" width="9.140625" style="129" customWidth="1"/>
    <col min="3584" max="3584" width="4.7109375" style="129"/>
    <col min="3585" max="3585" width="5.28515625" style="129" customWidth="1"/>
    <col min="3586" max="3586" width="31.85546875" style="129" customWidth="1"/>
    <col min="3587" max="3587" width="7.28515625" style="129" customWidth="1"/>
    <col min="3588" max="3588" width="13.7109375" style="129" customWidth="1"/>
    <col min="3589" max="3589" width="6.5703125" style="129" customWidth="1"/>
    <col min="3590" max="3590" width="12.85546875" style="129" customWidth="1"/>
    <col min="3591" max="3591" width="7.140625" style="129" customWidth="1"/>
    <col min="3592" max="3592" width="13.140625" style="129" customWidth="1"/>
    <col min="3593" max="3593" width="7.7109375" style="129" customWidth="1"/>
    <col min="3594" max="3594" width="8.28515625" style="129" customWidth="1"/>
    <col min="3595" max="3595" width="13.140625" style="129" customWidth="1"/>
    <col min="3596" max="3596" width="12.28515625" style="129" customWidth="1"/>
    <col min="3597" max="3597" width="12.140625" style="129" customWidth="1"/>
    <col min="3598" max="3600" width="9.140625" style="129" customWidth="1"/>
    <col min="3601" max="3601" width="10.140625" style="129" customWidth="1"/>
    <col min="3602" max="3839" width="9.140625" style="129" customWidth="1"/>
    <col min="3840" max="3840" width="4.7109375" style="129"/>
    <col min="3841" max="3841" width="5.28515625" style="129" customWidth="1"/>
    <col min="3842" max="3842" width="31.85546875" style="129" customWidth="1"/>
    <col min="3843" max="3843" width="7.28515625" style="129" customWidth="1"/>
    <col min="3844" max="3844" width="13.7109375" style="129" customWidth="1"/>
    <col min="3845" max="3845" width="6.5703125" style="129" customWidth="1"/>
    <col min="3846" max="3846" width="12.85546875" style="129" customWidth="1"/>
    <col min="3847" max="3847" width="7.140625" style="129" customWidth="1"/>
    <col min="3848" max="3848" width="13.140625" style="129" customWidth="1"/>
    <col min="3849" max="3849" width="7.7109375" style="129" customWidth="1"/>
    <col min="3850" max="3850" width="8.28515625" style="129" customWidth="1"/>
    <col min="3851" max="3851" width="13.140625" style="129" customWidth="1"/>
    <col min="3852" max="3852" width="12.28515625" style="129" customWidth="1"/>
    <col min="3853" max="3853" width="12.140625" style="129" customWidth="1"/>
    <col min="3854" max="3856" width="9.140625" style="129" customWidth="1"/>
    <col min="3857" max="3857" width="10.140625" style="129" customWidth="1"/>
    <col min="3858" max="4095" width="9.140625" style="129" customWidth="1"/>
    <col min="4096" max="4096" width="4.7109375" style="129"/>
    <col min="4097" max="4097" width="5.28515625" style="129" customWidth="1"/>
    <col min="4098" max="4098" width="31.85546875" style="129" customWidth="1"/>
    <col min="4099" max="4099" width="7.28515625" style="129" customWidth="1"/>
    <col min="4100" max="4100" width="13.7109375" style="129" customWidth="1"/>
    <col min="4101" max="4101" width="6.5703125" style="129" customWidth="1"/>
    <col min="4102" max="4102" width="12.85546875" style="129" customWidth="1"/>
    <col min="4103" max="4103" width="7.140625" style="129" customWidth="1"/>
    <col min="4104" max="4104" width="13.140625" style="129" customWidth="1"/>
    <col min="4105" max="4105" width="7.7109375" style="129" customWidth="1"/>
    <col min="4106" max="4106" width="8.28515625" style="129" customWidth="1"/>
    <col min="4107" max="4107" width="13.140625" style="129" customWidth="1"/>
    <col min="4108" max="4108" width="12.28515625" style="129" customWidth="1"/>
    <col min="4109" max="4109" width="12.140625" style="129" customWidth="1"/>
    <col min="4110" max="4112" width="9.140625" style="129" customWidth="1"/>
    <col min="4113" max="4113" width="10.140625" style="129" customWidth="1"/>
    <col min="4114" max="4351" width="9.140625" style="129" customWidth="1"/>
    <col min="4352" max="4352" width="4.7109375" style="129"/>
    <col min="4353" max="4353" width="5.28515625" style="129" customWidth="1"/>
    <col min="4354" max="4354" width="31.85546875" style="129" customWidth="1"/>
    <col min="4355" max="4355" width="7.28515625" style="129" customWidth="1"/>
    <col min="4356" max="4356" width="13.7109375" style="129" customWidth="1"/>
    <col min="4357" max="4357" width="6.5703125" style="129" customWidth="1"/>
    <col min="4358" max="4358" width="12.85546875" style="129" customWidth="1"/>
    <col min="4359" max="4359" width="7.140625" style="129" customWidth="1"/>
    <col min="4360" max="4360" width="13.140625" style="129" customWidth="1"/>
    <col min="4361" max="4361" width="7.7109375" style="129" customWidth="1"/>
    <col min="4362" max="4362" width="8.28515625" style="129" customWidth="1"/>
    <col min="4363" max="4363" width="13.140625" style="129" customWidth="1"/>
    <col min="4364" max="4364" width="12.28515625" style="129" customWidth="1"/>
    <col min="4365" max="4365" width="12.140625" style="129" customWidth="1"/>
    <col min="4366" max="4368" width="9.140625" style="129" customWidth="1"/>
    <col min="4369" max="4369" width="10.140625" style="129" customWidth="1"/>
    <col min="4370" max="4607" width="9.140625" style="129" customWidth="1"/>
    <col min="4608" max="4608" width="4.7109375" style="129"/>
    <col min="4609" max="4609" width="5.28515625" style="129" customWidth="1"/>
    <col min="4610" max="4610" width="31.85546875" style="129" customWidth="1"/>
    <col min="4611" max="4611" width="7.28515625" style="129" customWidth="1"/>
    <col min="4612" max="4612" width="13.7109375" style="129" customWidth="1"/>
    <col min="4613" max="4613" width="6.5703125" style="129" customWidth="1"/>
    <col min="4614" max="4614" width="12.85546875" style="129" customWidth="1"/>
    <col min="4615" max="4615" width="7.140625" style="129" customWidth="1"/>
    <col min="4616" max="4616" width="13.140625" style="129" customWidth="1"/>
    <col min="4617" max="4617" width="7.7109375" style="129" customWidth="1"/>
    <col min="4618" max="4618" width="8.28515625" style="129" customWidth="1"/>
    <col min="4619" max="4619" width="13.140625" style="129" customWidth="1"/>
    <col min="4620" max="4620" width="12.28515625" style="129" customWidth="1"/>
    <col min="4621" max="4621" width="12.140625" style="129" customWidth="1"/>
    <col min="4622" max="4624" width="9.140625" style="129" customWidth="1"/>
    <col min="4625" max="4625" width="10.140625" style="129" customWidth="1"/>
    <col min="4626" max="4863" width="9.140625" style="129" customWidth="1"/>
    <col min="4864" max="4864" width="4.7109375" style="129"/>
    <col min="4865" max="4865" width="5.28515625" style="129" customWidth="1"/>
    <col min="4866" max="4866" width="31.85546875" style="129" customWidth="1"/>
    <col min="4867" max="4867" width="7.28515625" style="129" customWidth="1"/>
    <col min="4868" max="4868" width="13.7109375" style="129" customWidth="1"/>
    <col min="4869" max="4869" width="6.5703125" style="129" customWidth="1"/>
    <col min="4870" max="4870" width="12.85546875" style="129" customWidth="1"/>
    <col min="4871" max="4871" width="7.140625" style="129" customWidth="1"/>
    <col min="4872" max="4872" width="13.140625" style="129" customWidth="1"/>
    <col min="4873" max="4873" width="7.7109375" style="129" customWidth="1"/>
    <col min="4874" max="4874" width="8.28515625" style="129" customWidth="1"/>
    <col min="4875" max="4875" width="13.140625" style="129" customWidth="1"/>
    <col min="4876" max="4876" width="12.28515625" style="129" customWidth="1"/>
    <col min="4877" max="4877" width="12.140625" style="129" customWidth="1"/>
    <col min="4878" max="4880" width="9.140625" style="129" customWidth="1"/>
    <col min="4881" max="4881" width="10.140625" style="129" customWidth="1"/>
    <col min="4882" max="5119" width="9.140625" style="129" customWidth="1"/>
    <col min="5120" max="5120" width="4.7109375" style="129"/>
    <col min="5121" max="5121" width="5.28515625" style="129" customWidth="1"/>
    <col min="5122" max="5122" width="31.85546875" style="129" customWidth="1"/>
    <col min="5123" max="5123" width="7.28515625" style="129" customWidth="1"/>
    <col min="5124" max="5124" width="13.7109375" style="129" customWidth="1"/>
    <col min="5125" max="5125" width="6.5703125" style="129" customWidth="1"/>
    <col min="5126" max="5126" width="12.85546875" style="129" customWidth="1"/>
    <col min="5127" max="5127" width="7.140625" style="129" customWidth="1"/>
    <col min="5128" max="5128" width="13.140625" style="129" customWidth="1"/>
    <col min="5129" max="5129" width="7.7109375" style="129" customWidth="1"/>
    <col min="5130" max="5130" width="8.28515625" style="129" customWidth="1"/>
    <col min="5131" max="5131" width="13.140625" style="129" customWidth="1"/>
    <col min="5132" max="5132" width="12.28515625" style="129" customWidth="1"/>
    <col min="5133" max="5133" width="12.140625" style="129" customWidth="1"/>
    <col min="5134" max="5136" width="9.140625" style="129" customWidth="1"/>
    <col min="5137" max="5137" width="10.140625" style="129" customWidth="1"/>
    <col min="5138" max="5375" width="9.140625" style="129" customWidth="1"/>
    <col min="5376" max="5376" width="4.7109375" style="129"/>
    <col min="5377" max="5377" width="5.28515625" style="129" customWidth="1"/>
    <col min="5378" max="5378" width="31.85546875" style="129" customWidth="1"/>
    <col min="5379" max="5379" width="7.28515625" style="129" customWidth="1"/>
    <col min="5380" max="5380" width="13.7109375" style="129" customWidth="1"/>
    <col min="5381" max="5381" width="6.5703125" style="129" customWidth="1"/>
    <col min="5382" max="5382" width="12.85546875" style="129" customWidth="1"/>
    <col min="5383" max="5383" width="7.140625" style="129" customWidth="1"/>
    <col min="5384" max="5384" width="13.140625" style="129" customWidth="1"/>
    <col min="5385" max="5385" width="7.7109375" style="129" customWidth="1"/>
    <col min="5386" max="5386" width="8.28515625" style="129" customWidth="1"/>
    <col min="5387" max="5387" width="13.140625" style="129" customWidth="1"/>
    <col min="5388" max="5388" width="12.28515625" style="129" customWidth="1"/>
    <col min="5389" max="5389" width="12.140625" style="129" customWidth="1"/>
    <col min="5390" max="5392" width="9.140625" style="129" customWidth="1"/>
    <col min="5393" max="5393" width="10.140625" style="129" customWidth="1"/>
    <col min="5394" max="5631" width="9.140625" style="129" customWidth="1"/>
    <col min="5632" max="5632" width="4.7109375" style="129"/>
    <col min="5633" max="5633" width="5.28515625" style="129" customWidth="1"/>
    <col min="5634" max="5634" width="31.85546875" style="129" customWidth="1"/>
    <col min="5635" max="5635" width="7.28515625" style="129" customWidth="1"/>
    <col min="5636" max="5636" width="13.7109375" style="129" customWidth="1"/>
    <col min="5637" max="5637" width="6.5703125" style="129" customWidth="1"/>
    <col min="5638" max="5638" width="12.85546875" style="129" customWidth="1"/>
    <col min="5639" max="5639" width="7.140625" style="129" customWidth="1"/>
    <col min="5640" max="5640" width="13.140625" style="129" customWidth="1"/>
    <col min="5641" max="5641" width="7.7109375" style="129" customWidth="1"/>
    <col min="5642" max="5642" width="8.28515625" style="129" customWidth="1"/>
    <col min="5643" max="5643" width="13.140625" style="129" customWidth="1"/>
    <col min="5644" max="5644" width="12.28515625" style="129" customWidth="1"/>
    <col min="5645" max="5645" width="12.140625" style="129" customWidth="1"/>
    <col min="5646" max="5648" width="9.140625" style="129" customWidth="1"/>
    <col min="5649" max="5649" width="10.140625" style="129" customWidth="1"/>
    <col min="5650" max="5887" width="9.140625" style="129" customWidth="1"/>
    <col min="5888" max="5888" width="4.7109375" style="129"/>
    <col min="5889" max="5889" width="5.28515625" style="129" customWidth="1"/>
    <col min="5890" max="5890" width="31.85546875" style="129" customWidth="1"/>
    <col min="5891" max="5891" width="7.28515625" style="129" customWidth="1"/>
    <col min="5892" max="5892" width="13.7109375" style="129" customWidth="1"/>
    <col min="5893" max="5893" width="6.5703125" style="129" customWidth="1"/>
    <col min="5894" max="5894" width="12.85546875" style="129" customWidth="1"/>
    <col min="5895" max="5895" width="7.140625" style="129" customWidth="1"/>
    <col min="5896" max="5896" width="13.140625" style="129" customWidth="1"/>
    <col min="5897" max="5897" width="7.7109375" style="129" customWidth="1"/>
    <col min="5898" max="5898" width="8.28515625" style="129" customWidth="1"/>
    <col min="5899" max="5899" width="13.140625" style="129" customWidth="1"/>
    <col min="5900" max="5900" width="12.28515625" style="129" customWidth="1"/>
    <col min="5901" max="5901" width="12.140625" style="129" customWidth="1"/>
    <col min="5902" max="5904" width="9.140625" style="129" customWidth="1"/>
    <col min="5905" max="5905" width="10.140625" style="129" customWidth="1"/>
    <col min="5906" max="6143" width="9.140625" style="129" customWidth="1"/>
    <col min="6144" max="6144" width="4.7109375" style="129"/>
    <col min="6145" max="6145" width="5.28515625" style="129" customWidth="1"/>
    <col min="6146" max="6146" width="31.85546875" style="129" customWidth="1"/>
    <col min="6147" max="6147" width="7.28515625" style="129" customWidth="1"/>
    <col min="6148" max="6148" width="13.7109375" style="129" customWidth="1"/>
    <col min="6149" max="6149" width="6.5703125" style="129" customWidth="1"/>
    <col min="6150" max="6150" width="12.85546875" style="129" customWidth="1"/>
    <col min="6151" max="6151" width="7.140625" style="129" customWidth="1"/>
    <col min="6152" max="6152" width="13.140625" style="129" customWidth="1"/>
    <col min="6153" max="6153" width="7.7109375" style="129" customWidth="1"/>
    <col min="6154" max="6154" width="8.28515625" style="129" customWidth="1"/>
    <col min="6155" max="6155" width="13.140625" style="129" customWidth="1"/>
    <col min="6156" max="6156" width="12.28515625" style="129" customWidth="1"/>
    <col min="6157" max="6157" width="12.140625" style="129" customWidth="1"/>
    <col min="6158" max="6160" width="9.140625" style="129" customWidth="1"/>
    <col min="6161" max="6161" width="10.140625" style="129" customWidth="1"/>
    <col min="6162" max="6399" width="9.140625" style="129" customWidth="1"/>
    <col min="6400" max="6400" width="4.7109375" style="129"/>
    <col min="6401" max="6401" width="5.28515625" style="129" customWidth="1"/>
    <col min="6402" max="6402" width="31.85546875" style="129" customWidth="1"/>
    <col min="6403" max="6403" width="7.28515625" style="129" customWidth="1"/>
    <col min="6404" max="6404" width="13.7109375" style="129" customWidth="1"/>
    <col min="6405" max="6405" width="6.5703125" style="129" customWidth="1"/>
    <col min="6406" max="6406" width="12.85546875" style="129" customWidth="1"/>
    <col min="6407" max="6407" width="7.140625" style="129" customWidth="1"/>
    <col min="6408" max="6408" width="13.140625" style="129" customWidth="1"/>
    <col min="6409" max="6409" width="7.7109375" style="129" customWidth="1"/>
    <col min="6410" max="6410" width="8.28515625" style="129" customWidth="1"/>
    <col min="6411" max="6411" width="13.140625" style="129" customWidth="1"/>
    <col min="6412" max="6412" width="12.28515625" style="129" customWidth="1"/>
    <col min="6413" max="6413" width="12.140625" style="129" customWidth="1"/>
    <col min="6414" max="6416" width="9.140625" style="129" customWidth="1"/>
    <col min="6417" max="6417" width="10.140625" style="129" customWidth="1"/>
    <col min="6418" max="6655" width="9.140625" style="129" customWidth="1"/>
    <col min="6656" max="6656" width="4.7109375" style="129"/>
    <col min="6657" max="6657" width="5.28515625" style="129" customWidth="1"/>
    <col min="6658" max="6658" width="31.85546875" style="129" customWidth="1"/>
    <col min="6659" max="6659" width="7.28515625" style="129" customWidth="1"/>
    <col min="6660" max="6660" width="13.7109375" style="129" customWidth="1"/>
    <col min="6661" max="6661" width="6.5703125" style="129" customWidth="1"/>
    <col min="6662" max="6662" width="12.85546875" style="129" customWidth="1"/>
    <col min="6663" max="6663" width="7.140625" style="129" customWidth="1"/>
    <col min="6664" max="6664" width="13.140625" style="129" customWidth="1"/>
    <col min="6665" max="6665" width="7.7109375" style="129" customWidth="1"/>
    <col min="6666" max="6666" width="8.28515625" style="129" customWidth="1"/>
    <col min="6667" max="6667" width="13.140625" style="129" customWidth="1"/>
    <col min="6668" max="6668" width="12.28515625" style="129" customWidth="1"/>
    <col min="6669" max="6669" width="12.140625" style="129" customWidth="1"/>
    <col min="6670" max="6672" width="9.140625" style="129" customWidth="1"/>
    <col min="6673" max="6673" width="10.140625" style="129" customWidth="1"/>
    <col min="6674" max="6911" width="9.140625" style="129" customWidth="1"/>
    <col min="6912" max="6912" width="4.7109375" style="129"/>
    <col min="6913" max="6913" width="5.28515625" style="129" customWidth="1"/>
    <col min="6914" max="6914" width="31.85546875" style="129" customWidth="1"/>
    <col min="6915" max="6915" width="7.28515625" style="129" customWidth="1"/>
    <col min="6916" max="6916" width="13.7109375" style="129" customWidth="1"/>
    <col min="6917" max="6917" width="6.5703125" style="129" customWidth="1"/>
    <col min="6918" max="6918" width="12.85546875" style="129" customWidth="1"/>
    <col min="6919" max="6919" width="7.140625" style="129" customWidth="1"/>
    <col min="6920" max="6920" width="13.140625" style="129" customWidth="1"/>
    <col min="6921" max="6921" width="7.7109375" style="129" customWidth="1"/>
    <col min="6922" max="6922" width="8.28515625" style="129" customWidth="1"/>
    <col min="6923" max="6923" width="13.140625" style="129" customWidth="1"/>
    <col min="6924" max="6924" width="12.28515625" style="129" customWidth="1"/>
    <col min="6925" max="6925" width="12.140625" style="129" customWidth="1"/>
    <col min="6926" max="6928" width="9.140625" style="129" customWidth="1"/>
    <col min="6929" max="6929" width="10.140625" style="129" customWidth="1"/>
    <col min="6930" max="7167" width="9.140625" style="129" customWidth="1"/>
    <col min="7168" max="7168" width="4.7109375" style="129"/>
    <col min="7169" max="7169" width="5.28515625" style="129" customWidth="1"/>
    <col min="7170" max="7170" width="31.85546875" style="129" customWidth="1"/>
    <col min="7171" max="7171" width="7.28515625" style="129" customWidth="1"/>
    <col min="7172" max="7172" width="13.7109375" style="129" customWidth="1"/>
    <col min="7173" max="7173" width="6.5703125" style="129" customWidth="1"/>
    <col min="7174" max="7174" width="12.85546875" style="129" customWidth="1"/>
    <col min="7175" max="7175" width="7.140625" style="129" customWidth="1"/>
    <col min="7176" max="7176" width="13.140625" style="129" customWidth="1"/>
    <col min="7177" max="7177" width="7.7109375" style="129" customWidth="1"/>
    <col min="7178" max="7178" width="8.28515625" style="129" customWidth="1"/>
    <col min="7179" max="7179" width="13.140625" style="129" customWidth="1"/>
    <col min="7180" max="7180" width="12.28515625" style="129" customWidth="1"/>
    <col min="7181" max="7181" width="12.140625" style="129" customWidth="1"/>
    <col min="7182" max="7184" width="9.140625" style="129" customWidth="1"/>
    <col min="7185" max="7185" width="10.140625" style="129" customWidth="1"/>
    <col min="7186" max="7423" width="9.140625" style="129" customWidth="1"/>
    <col min="7424" max="7424" width="4.7109375" style="129"/>
    <col min="7425" max="7425" width="5.28515625" style="129" customWidth="1"/>
    <col min="7426" max="7426" width="31.85546875" style="129" customWidth="1"/>
    <col min="7427" max="7427" width="7.28515625" style="129" customWidth="1"/>
    <col min="7428" max="7428" width="13.7109375" style="129" customWidth="1"/>
    <col min="7429" max="7429" width="6.5703125" style="129" customWidth="1"/>
    <col min="7430" max="7430" width="12.85546875" style="129" customWidth="1"/>
    <col min="7431" max="7431" width="7.140625" style="129" customWidth="1"/>
    <col min="7432" max="7432" width="13.140625" style="129" customWidth="1"/>
    <col min="7433" max="7433" width="7.7109375" style="129" customWidth="1"/>
    <col min="7434" max="7434" width="8.28515625" style="129" customWidth="1"/>
    <col min="7435" max="7435" width="13.140625" style="129" customWidth="1"/>
    <col min="7436" max="7436" width="12.28515625" style="129" customWidth="1"/>
    <col min="7437" max="7437" width="12.140625" style="129" customWidth="1"/>
    <col min="7438" max="7440" width="9.140625" style="129" customWidth="1"/>
    <col min="7441" max="7441" width="10.140625" style="129" customWidth="1"/>
    <col min="7442" max="7679" width="9.140625" style="129" customWidth="1"/>
    <col min="7680" max="7680" width="4.7109375" style="129"/>
    <col min="7681" max="7681" width="5.28515625" style="129" customWidth="1"/>
    <col min="7682" max="7682" width="31.85546875" style="129" customWidth="1"/>
    <col min="7683" max="7683" width="7.28515625" style="129" customWidth="1"/>
    <col min="7684" max="7684" width="13.7109375" style="129" customWidth="1"/>
    <col min="7685" max="7685" width="6.5703125" style="129" customWidth="1"/>
    <col min="7686" max="7686" width="12.85546875" style="129" customWidth="1"/>
    <col min="7687" max="7687" width="7.140625" style="129" customWidth="1"/>
    <col min="7688" max="7688" width="13.140625" style="129" customWidth="1"/>
    <col min="7689" max="7689" width="7.7109375" style="129" customWidth="1"/>
    <col min="7690" max="7690" width="8.28515625" style="129" customWidth="1"/>
    <col min="7691" max="7691" width="13.140625" style="129" customWidth="1"/>
    <col min="7692" max="7692" width="12.28515625" style="129" customWidth="1"/>
    <col min="7693" max="7693" width="12.140625" style="129" customWidth="1"/>
    <col min="7694" max="7696" width="9.140625" style="129" customWidth="1"/>
    <col min="7697" max="7697" width="10.140625" style="129" customWidth="1"/>
    <col min="7698" max="7935" width="9.140625" style="129" customWidth="1"/>
    <col min="7936" max="7936" width="4.7109375" style="129"/>
    <col min="7937" max="7937" width="5.28515625" style="129" customWidth="1"/>
    <col min="7938" max="7938" width="31.85546875" style="129" customWidth="1"/>
    <col min="7939" max="7939" width="7.28515625" style="129" customWidth="1"/>
    <col min="7940" max="7940" width="13.7109375" style="129" customWidth="1"/>
    <col min="7941" max="7941" width="6.5703125" style="129" customWidth="1"/>
    <col min="7942" max="7942" width="12.85546875" style="129" customWidth="1"/>
    <col min="7943" max="7943" width="7.140625" style="129" customWidth="1"/>
    <col min="7944" max="7944" width="13.140625" style="129" customWidth="1"/>
    <col min="7945" max="7945" width="7.7109375" style="129" customWidth="1"/>
    <col min="7946" max="7946" width="8.28515625" style="129" customWidth="1"/>
    <col min="7947" max="7947" width="13.140625" style="129" customWidth="1"/>
    <col min="7948" max="7948" width="12.28515625" style="129" customWidth="1"/>
    <col min="7949" max="7949" width="12.140625" style="129" customWidth="1"/>
    <col min="7950" max="7952" width="9.140625" style="129" customWidth="1"/>
    <col min="7953" max="7953" width="10.140625" style="129" customWidth="1"/>
    <col min="7954" max="8191" width="9.140625" style="129" customWidth="1"/>
    <col min="8192" max="8192" width="4.7109375" style="129"/>
    <col min="8193" max="8193" width="5.28515625" style="129" customWidth="1"/>
    <col min="8194" max="8194" width="31.85546875" style="129" customWidth="1"/>
    <col min="8195" max="8195" width="7.28515625" style="129" customWidth="1"/>
    <col min="8196" max="8196" width="13.7109375" style="129" customWidth="1"/>
    <col min="8197" max="8197" width="6.5703125" style="129" customWidth="1"/>
    <col min="8198" max="8198" width="12.85546875" style="129" customWidth="1"/>
    <col min="8199" max="8199" width="7.140625" style="129" customWidth="1"/>
    <col min="8200" max="8200" width="13.140625" style="129" customWidth="1"/>
    <col min="8201" max="8201" width="7.7109375" style="129" customWidth="1"/>
    <col min="8202" max="8202" width="8.28515625" style="129" customWidth="1"/>
    <col min="8203" max="8203" width="13.140625" style="129" customWidth="1"/>
    <col min="8204" max="8204" width="12.28515625" style="129" customWidth="1"/>
    <col min="8205" max="8205" width="12.140625" style="129" customWidth="1"/>
    <col min="8206" max="8208" width="9.140625" style="129" customWidth="1"/>
    <col min="8209" max="8209" width="10.140625" style="129" customWidth="1"/>
    <col min="8210" max="8447" width="9.140625" style="129" customWidth="1"/>
    <col min="8448" max="8448" width="4.7109375" style="129"/>
    <col min="8449" max="8449" width="5.28515625" style="129" customWidth="1"/>
    <col min="8450" max="8450" width="31.85546875" style="129" customWidth="1"/>
    <col min="8451" max="8451" width="7.28515625" style="129" customWidth="1"/>
    <col min="8452" max="8452" width="13.7109375" style="129" customWidth="1"/>
    <col min="8453" max="8453" width="6.5703125" style="129" customWidth="1"/>
    <col min="8454" max="8454" width="12.85546875" style="129" customWidth="1"/>
    <col min="8455" max="8455" width="7.140625" style="129" customWidth="1"/>
    <col min="8456" max="8456" width="13.140625" style="129" customWidth="1"/>
    <col min="8457" max="8457" width="7.7109375" style="129" customWidth="1"/>
    <col min="8458" max="8458" width="8.28515625" style="129" customWidth="1"/>
    <col min="8459" max="8459" width="13.140625" style="129" customWidth="1"/>
    <col min="8460" max="8460" width="12.28515625" style="129" customWidth="1"/>
    <col min="8461" max="8461" width="12.140625" style="129" customWidth="1"/>
    <col min="8462" max="8464" width="9.140625" style="129" customWidth="1"/>
    <col min="8465" max="8465" width="10.140625" style="129" customWidth="1"/>
    <col min="8466" max="8703" width="9.140625" style="129" customWidth="1"/>
    <col min="8704" max="8704" width="4.7109375" style="129"/>
    <col min="8705" max="8705" width="5.28515625" style="129" customWidth="1"/>
    <col min="8706" max="8706" width="31.85546875" style="129" customWidth="1"/>
    <col min="8707" max="8707" width="7.28515625" style="129" customWidth="1"/>
    <col min="8708" max="8708" width="13.7109375" style="129" customWidth="1"/>
    <col min="8709" max="8709" width="6.5703125" style="129" customWidth="1"/>
    <col min="8710" max="8710" width="12.85546875" style="129" customWidth="1"/>
    <col min="8711" max="8711" width="7.140625" style="129" customWidth="1"/>
    <col min="8712" max="8712" width="13.140625" style="129" customWidth="1"/>
    <col min="8713" max="8713" width="7.7109375" style="129" customWidth="1"/>
    <col min="8714" max="8714" width="8.28515625" style="129" customWidth="1"/>
    <col min="8715" max="8715" width="13.140625" style="129" customWidth="1"/>
    <col min="8716" max="8716" width="12.28515625" style="129" customWidth="1"/>
    <col min="8717" max="8717" width="12.140625" style="129" customWidth="1"/>
    <col min="8718" max="8720" width="9.140625" style="129" customWidth="1"/>
    <col min="8721" max="8721" width="10.140625" style="129" customWidth="1"/>
    <col min="8722" max="8959" width="9.140625" style="129" customWidth="1"/>
    <col min="8960" max="8960" width="4.7109375" style="129"/>
    <col min="8961" max="8961" width="5.28515625" style="129" customWidth="1"/>
    <col min="8962" max="8962" width="31.85546875" style="129" customWidth="1"/>
    <col min="8963" max="8963" width="7.28515625" style="129" customWidth="1"/>
    <col min="8964" max="8964" width="13.7109375" style="129" customWidth="1"/>
    <col min="8965" max="8965" width="6.5703125" style="129" customWidth="1"/>
    <col min="8966" max="8966" width="12.85546875" style="129" customWidth="1"/>
    <col min="8967" max="8967" width="7.140625" style="129" customWidth="1"/>
    <col min="8968" max="8968" width="13.140625" style="129" customWidth="1"/>
    <col min="8969" max="8969" width="7.7109375" style="129" customWidth="1"/>
    <col min="8970" max="8970" width="8.28515625" style="129" customWidth="1"/>
    <col min="8971" max="8971" width="13.140625" style="129" customWidth="1"/>
    <col min="8972" max="8972" width="12.28515625" style="129" customWidth="1"/>
    <col min="8973" max="8973" width="12.140625" style="129" customWidth="1"/>
    <col min="8974" max="8976" width="9.140625" style="129" customWidth="1"/>
    <col min="8977" max="8977" width="10.140625" style="129" customWidth="1"/>
    <col min="8978" max="9215" width="9.140625" style="129" customWidth="1"/>
    <col min="9216" max="9216" width="4.7109375" style="129"/>
    <col min="9217" max="9217" width="5.28515625" style="129" customWidth="1"/>
    <col min="9218" max="9218" width="31.85546875" style="129" customWidth="1"/>
    <col min="9219" max="9219" width="7.28515625" style="129" customWidth="1"/>
    <col min="9220" max="9220" width="13.7109375" style="129" customWidth="1"/>
    <col min="9221" max="9221" width="6.5703125" style="129" customWidth="1"/>
    <col min="9222" max="9222" width="12.85546875" style="129" customWidth="1"/>
    <col min="9223" max="9223" width="7.140625" style="129" customWidth="1"/>
    <col min="9224" max="9224" width="13.140625" style="129" customWidth="1"/>
    <col min="9225" max="9225" width="7.7109375" style="129" customWidth="1"/>
    <col min="9226" max="9226" width="8.28515625" style="129" customWidth="1"/>
    <col min="9227" max="9227" width="13.140625" style="129" customWidth="1"/>
    <col min="9228" max="9228" width="12.28515625" style="129" customWidth="1"/>
    <col min="9229" max="9229" width="12.140625" style="129" customWidth="1"/>
    <col min="9230" max="9232" width="9.140625" style="129" customWidth="1"/>
    <col min="9233" max="9233" width="10.140625" style="129" customWidth="1"/>
    <col min="9234" max="9471" width="9.140625" style="129" customWidth="1"/>
    <col min="9472" max="9472" width="4.7109375" style="129"/>
    <col min="9473" max="9473" width="5.28515625" style="129" customWidth="1"/>
    <col min="9474" max="9474" width="31.85546875" style="129" customWidth="1"/>
    <col min="9475" max="9475" width="7.28515625" style="129" customWidth="1"/>
    <col min="9476" max="9476" width="13.7109375" style="129" customWidth="1"/>
    <col min="9477" max="9477" width="6.5703125" style="129" customWidth="1"/>
    <col min="9478" max="9478" width="12.85546875" style="129" customWidth="1"/>
    <col min="9479" max="9479" width="7.140625" style="129" customWidth="1"/>
    <col min="9480" max="9480" width="13.140625" style="129" customWidth="1"/>
    <col min="9481" max="9481" width="7.7109375" style="129" customWidth="1"/>
    <col min="9482" max="9482" width="8.28515625" style="129" customWidth="1"/>
    <col min="9483" max="9483" width="13.140625" style="129" customWidth="1"/>
    <col min="9484" max="9484" width="12.28515625" style="129" customWidth="1"/>
    <col min="9485" max="9485" width="12.140625" style="129" customWidth="1"/>
    <col min="9486" max="9488" width="9.140625" style="129" customWidth="1"/>
    <col min="9489" max="9489" width="10.140625" style="129" customWidth="1"/>
    <col min="9490" max="9727" width="9.140625" style="129" customWidth="1"/>
    <col min="9728" max="9728" width="4.7109375" style="129"/>
    <col min="9729" max="9729" width="5.28515625" style="129" customWidth="1"/>
    <col min="9730" max="9730" width="31.85546875" style="129" customWidth="1"/>
    <col min="9731" max="9731" width="7.28515625" style="129" customWidth="1"/>
    <col min="9732" max="9732" width="13.7109375" style="129" customWidth="1"/>
    <col min="9733" max="9733" width="6.5703125" style="129" customWidth="1"/>
    <col min="9734" max="9734" width="12.85546875" style="129" customWidth="1"/>
    <col min="9735" max="9735" width="7.140625" style="129" customWidth="1"/>
    <col min="9736" max="9736" width="13.140625" style="129" customWidth="1"/>
    <col min="9737" max="9737" width="7.7109375" style="129" customWidth="1"/>
    <col min="9738" max="9738" width="8.28515625" style="129" customWidth="1"/>
    <col min="9739" max="9739" width="13.140625" style="129" customWidth="1"/>
    <col min="9740" max="9740" width="12.28515625" style="129" customWidth="1"/>
    <col min="9741" max="9741" width="12.140625" style="129" customWidth="1"/>
    <col min="9742" max="9744" width="9.140625" style="129" customWidth="1"/>
    <col min="9745" max="9745" width="10.140625" style="129" customWidth="1"/>
    <col min="9746" max="9983" width="9.140625" style="129" customWidth="1"/>
    <col min="9984" max="9984" width="4.7109375" style="129"/>
    <col min="9985" max="9985" width="5.28515625" style="129" customWidth="1"/>
    <col min="9986" max="9986" width="31.85546875" style="129" customWidth="1"/>
    <col min="9987" max="9987" width="7.28515625" style="129" customWidth="1"/>
    <col min="9988" max="9988" width="13.7109375" style="129" customWidth="1"/>
    <col min="9989" max="9989" width="6.5703125" style="129" customWidth="1"/>
    <col min="9990" max="9990" width="12.85546875" style="129" customWidth="1"/>
    <col min="9991" max="9991" width="7.140625" style="129" customWidth="1"/>
    <col min="9992" max="9992" width="13.140625" style="129" customWidth="1"/>
    <col min="9993" max="9993" width="7.7109375" style="129" customWidth="1"/>
    <col min="9994" max="9994" width="8.28515625" style="129" customWidth="1"/>
    <col min="9995" max="9995" width="13.140625" style="129" customWidth="1"/>
    <col min="9996" max="9996" width="12.28515625" style="129" customWidth="1"/>
    <col min="9997" max="9997" width="12.140625" style="129" customWidth="1"/>
    <col min="9998" max="10000" width="9.140625" style="129" customWidth="1"/>
    <col min="10001" max="10001" width="10.140625" style="129" customWidth="1"/>
    <col min="10002" max="10239" width="9.140625" style="129" customWidth="1"/>
    <col min="10240" max="10240" width="4.7109375" style="129"/>
    <col min="10241" max="10241" width="5.28515625" style="129" customWidth="1"/>
    <col min="10242" max="10242" width="31.85546875" style="129" customWidth="1"/>
    <col min="10243" max="10243" width="7.28515625" style="129" customWidth="1"/>
    <col min="10244" max="10244" width="13.7109375" style="129" customWidth="1"/>
    <col min="10245" max="10245" width="6.5703125" style="129" customWidth="1"/>
    <col min="10246" max="10246" width="12.85546875" style="129" customWidth="1"/>
    <col min="10247" max="10247" width="7.140625" style="129" customWidth="1"/>
    <col min="10248" max="10248" width="13.140625" style="129" customWidth="1"/>
    <col min="10249" max="10249" width="7.7109375" style="129" customWidth="1"/>
    <col min="10250" max="10250" width="8.28515625" style="129" customWidth="1"/>
    <col min="10251" max="10251" width="13.140625" style="129" customWidth="1"/>
    <col min="10252" max="10252" width="12.28515625" style="129" customWidth="1"/>
    <col min="10253" max="10253" width="12.140625" style="129" customWidth="1"/>
    <col min="10254" max="10256" width="9.140625" style="129" customWidth="1"/>
    <col min="10257" max="10257" width="10.140625" style="129" customWidth="1"/>
    <col min="10258" max="10495" width="9.140625" style="129" customWidth="1"/>
    <col min="10496" max="10496" width="4.7109375" style="129"/>
    <col min="10497" max="10497" width="5.28515625" style="129" customWidth="1"/>
    <col min="10498" max="10498" width="31.85546875" style="129" customWidth="1"/>
    <col min="10499" max="10499" width="7.28515625" style="129" customWidth="1"/>
    <col min="10500" max="10500" width="13.7109375" style="129" customWidth="1"/>
    <col min="10501" max="10501" width="6.5703125" style="129" customWidth="1"/>
    <col min="10502" max="10502" width="12.85546875" style="129" customWidth="1"/>
    <col min="10503" max="10503" width="7.140625" style="129" customWidth="1"/>
    <col min="10504" max="10504" width="13.140625" style="129" customWidth="1"/>
    <col min="10505" max="10505" width="7.7109375" style="129" customWidth="1"/>
    <col min="10506" max="10506" width="8.28515625" style="129" customWidth="1"/>
    <col min="10507" max="10507" width="13.140625" style="129" customWidth="1"/>
    <col min="10508" max="10508" width="12.28515625" style="129" customWidth="1"/>
    <col min="10509" max="10509" width="12.140625" style="129" customWidth="1"/>
    <col min="10510" max="10512" width="9.140625" style="129" customWidth="1"/>
    <col min="10513" max="10513" width="10.140625" style="129" customWidth="1"/>
    <col min="10514" max="10751" width="9.140625" style="129" customWidth="1"/>
    <col min="10752" max="10752" width="4.7109375" style="129"/>
    <col min="10753" max="10753" width="5.28515625" style="129" customWidth="1"/>
    <col min="10754" max="10754" width="31.85546875" style="129" customWidth="1"/>
    <col min="10755" max="10755" width="7.28515625" style="129" customWidth="1"/>
    <col min="10756" max="10756" width="13.7109375" style="129" customWidth="1"/>
    <col min="10757" max="10757" width="6.5703125" style="129" customWidth="1"/>
    <col min="10758" max="10758" width="12.85546875" style="129" customWidth="1"/>
    <col min="10759" max="10759" width="7.140625" style="129" customWidth="1"/>
    <col min="10760" max="10760" width="13.140625" style="129" customWidth="1"/>
    <col min="10761" max="10761" width="7.7109375" style="129" customWidth="1"/>
    <col min="10762" max="10762" width="8.28515625" style="129" customWidth="1"/>
    <col min="10763" max="10763" width="13.140625" style="129" customWidth="1"/>
    <col min="10764" max="10764" width="12.28515625" style="129" customWidth="1"/>
    <col min="10765" max="10765" width="12.140625" style="129" customWidth="1"/>
    <col min="10766" max="10768" width="9.140625" style="129" customWidth="1"/>
    <col min="10769" max="10769" width="10.140625" style="129" customWidth="1"/>
    <col min="10770" max="11007" width="9.140625" style="129" customWidth="1"/>
    <col min="11008" max="11008" width="4.7109375" style="129"/>
    <col min="11009" max="11009" width="5.28515625" style="129" customWidth="1"/>
    <col min="11010" max="11010" width="31.85546875" style="129" customWidth="1"/>
    <col min="11011" max="11011" width="7.28515625" style="129" customWidth="1"/>
    <col min="11012" max="11012" width="13.7109375" style="129" customWidth="1"/>
    <col min="11013" max="11013" width="6.5703125" style="129" customWidth="1"/>
    <col min="11014" max="11014" width="12.85546875" style="129" customWidth="1"/>
    <col min="11015" max="11015" width="7.140625" style="129" customWidth="1"/>
    <col min="11016" max="11016" width="13.140625" style="129" customWidth="1"/>
    <col min="11017" max="11017" width="7.7109375" style="129" customWidth="1"/>
    <col min="11018" max="11018" width="8.28515625" style="129" customWidth="1"/>
    <col min="11019" max="11019" width="13.140625" style="129" customWidth="1"/>
    <col min="11020" max="11020" width="12.28515625" style="129" customWidth="1"/>
    <col min="11021" max="11021" width="12.140625" style="129" customWidth="1"/>
    <col min="11022" max="11024" width="9.140625" style="129" customWidth="1"/>
    <col min="11025" max="11025" width="10.140625" style="129" customWidth="1"/>
    <col min="11026" max="11263" width="9.140625" style="129" customWidth="1"/>
    <col min="11264" max="11264" width="4.7109375" style="129"/>
    <col min="11265" max="11265" width="5.28515625" style="129" customWidth="1"/>
    <col min="11266" max="11266" width="31.85546875" style="129" customWidth="1"/>
    <col min="11267" max="11267" width="7.28515625" style="129" customWidth="1"/>
    <col min="11268" max="11268" width="13.7109375" style="129" customWidth="1"/>
    <col min="11269" max="11269" width="6.5703125" style="129" customWidth="1"/>
    <col min="11270" max="11270" width="12.85546875" style="129" customWidth="1"/>
    <col min="11271" max="11271" width="7.140625" style="129" customWidth="1"/>
    <col min="11272" max="11272" width="13.140625" style="129" customWidth="1"/>
    <col min="11273" max="11273" width="7.7109375" style="129" customWidth="1"/>
    <col min="11274" max="11274" width="8.28515625" style="129" customWidth="1"/>
    <col min="11275" max="11275" width="13.140625" style="129" customWidth="1"/>
    <col min="11276" max="11276" width="12.28515625" style="129" customWidth="1"/>
    <col min="11277" max="11277" width="12.140625" style="129" customWidth="1"/>
    <col min="11278" max="11280" width="9.140625" style="129" customWidth="1"/>
    <col min="11281" max="11281" width="10.140625" style="129" customWidth="1"/>
    <col min="11282" max="11519" width="9.140625" style="129" customWidth="1"/>
    <col min="11520" max="11520" width="4.7109375" style="129"/>
    <col min="11521" max="11521" width="5.28515625" style="129" customWidth="1"/>
    <col min="11522" max="11522" width="31.85546875" style="129" customWidth="1"/>
    <col min="11523" max="11523" width="7.28515625" style="129" customWidth="1"/>
    <col min="11524" max="11524" width="13.7109375" style="129" customWidth="1"/>
    <col min="11525" max="11525" width="6.5703125" style="129" customWidth="1"/>
    <col min="11526" max="11526" width="12.85546875" style="129" customWidth="1"/>
    <col min="11527" max="11527" width="7.140625" style="129" customWidth="1"/>
    <col min="11528" max="11528" width="13.140625" style="129" customWidth="1"/>
    <col min="11529" max="11529" width="7.7109375" style="129" customWidth="1"/>
    <col min="11530" max="11530" width="8.28515625" style="129" customWidth="1"/>
    <col min="11531" max="11531" width="13.140625" style="129" customWidth="1"/>
    <col min="11532" max="11532" width="12.28515625" style="129" customWidth="1"/>
    <col min="11533" max="11533" width="12.140625" style="129" customWidth="1"/>
    <col min="11534" max="11536" width="9.140625" style="129" customWidth="1"/>
    <col min="11537" max="11537" width="10.140625" style="129" customWidth="1"/>
    <col min="11538" max="11775" width="9.140625" style="129" customWidth="1"/>
    <col min="11776" max="11776" width="4.7109375" style="129"/>
    <col min="11777" max="11777" width="5.28515625" style="129" customWidth="1"/>
    <col min="11778" max="11778" width="31.85546875" style="129" customWidth="1"/>
    <col min="11779" max="11779" width="7.28515625" style="129" customWidth="1"/>
    <col min="11780" max="11780" width="13.7109375" style="129" customWidth="1"/>
    <col min="11781" max="11781" width="6.5703125" style="129" customWidth="1"/>
    <col min="11782" max="11782" width="12.85546875" style="129" customWidth="1"/>
    <col min="11783" max="11783" width="7.140625" style="129" customWidth="1"/>
    <col min="11784" max="11784" width="13.140625" style="129" customWidth="1"/>
    <col min="11785" max="11785" width="7.7109375" style="129" customWidth="1"/>
    <col min="11786" max="11786" width="8.28515625" style="129" customWidth="1"/>
    <col min="11787" max="11787" width="13.140625" style="129" customWidth="1"/>
    <col min="11788" max="11788" width="12.28515625" style="129" customWidth="1"/>
    <col min="11789" max="11789" width="12.140625" style="129" customWidth="1"/>
    <col min="11790" max="11792" width="9.140625" style="129" customWidth="1"/>
    <col min="11793" max="11793" width="10.140625" style="129" customWidth="1"/>
    <col min="11794" max="12031" width="9.140625" style="129" customWidth="1"/>
    <col min="12032" max="12032" width="4.7109375" style="129"/>
    <col min="12033" max="12033" width="5.28515625" style="129" customWidth="1"/>
    <col min="12034" max="12034" width="31.85546875" style="129" customWidth="1"/>
    <col min="12035" max="12035" width="7.28515625" style="129" customWidth="1"/>
    <col min="12036" max="12036" width="13.7109375" style="129" customWidth="1"/>
    <col min="12037" max="12037" width="6.5703125" style="129" customWidth="1"/>
    <col min="12038" max="12038" width="12.85546875" style="129" customWidth="1"/>
    <col min="12039" max="12039" width="7.140625" style="129" customWidth="1"/>
    <col min="12040" max="12040" width="13.140625" style="129" customWidth="1"/>
    <col min="12041" max="12041" width="7.7109375" style="129" customWidth="1"/>
    <col min="12042" max="12042" width="8.28515625" style="129" customWidth="1"/>
    <col min="12043" max="12043" width="13.140625" style="129" customWidth="1"/>
    <col min="12044" max="12044" width="12.28515625" style="129" customWidth="1"/>
    <col min="12045" max="12045" width="12.140625" style="129" customWidth="1"/>
    <col min="12046" max="12048" width="9.140625" style="129" customWidth="1"/>
    <col min="12049" max="12049" width="10.140625" style="129" customWidth="1"/>
    <col min="12050" max="12287" width="9.140625" style="129" customWidth="1"/>
    <col min="12288" max="12288" width="4.7109375" style="129"/>
    <col min="12289" max="12289" width="5.28515625" style="129" customWidth="1"/>
    <col min="12290" max="12290" width="31.85546875" style="129" customWidth="1"/>
    <col min="12291" max="12291" width="7.28515625" style="129" customWidth="1"/>
    <col min="12292" max="12292" width="13.7109375" style="129" customWidth="1"/>
    <col min="12293" max="12293" width="6.5703125" style="129" customWidth="1"/>
    <col min="12294" max="12294" width="12.85546875" style="129" customWidth="1"/>
    <col min="12295" max="12295" width="7.140625" style="129" customWidth="1"/>
    <col min="12296" max="12296" width="13.140625" style="129" customWidth="1"/>
    <col min="12297" max="12297" width="7.7109375" style="129" customWidth="1"/>
    <col min="12298" max="12298" width="8.28515625" style="129" customWidth="1"/>
    <col min="12299" max="12299" width="13.140625" style="129" customWidth="1"/>
    <col min="12300" max="12300" width="12.28515625" style="129" customWidth="1"/>
    <col min="12301" max="12301" width="12.140625" style="129" customWidth="1"/>
    <col min="12302" max="12304" width="9.140625" style="129" customWidth="1"/>
    <col min="12305" max="12305" width="10.140625" style="129" customWidth="1"/>
    <col min="12306" max="12543" width="9.140625" style="129" customWidth="1"/>
    <col min="12544" max="12544" width="4.7109375" style="129"/>
    <col min="12545" max="12545" width="5.28515625" style="129" customWidth="1"/>
    <col min="12546" max="12546" width="31.85546875" style="129" customWidth="1"/>
    <col min="12547" max="12547" width="7.28515625" style="129" customWidth="1"/>
    <col min="12548" max="12548" width="13.7109375" style="129" customWidth="1"/>
    <col min="12549" max="12549" width="6.5703125" style="129" customWidth="1"/>
    <col min="12550" max="12550" width="12.85546875" style="129" customWidth="1"/>
    <col min="12551" max="12551" width="7.140625" style="129" customWidth="1"/>
    <col min="12552" max="12552" width="13.140625" style="129" customWidth="1"/>
    <col min="12553" max="12553" width="7.7109375" style="129" customWidth="1"/>
    <col min="12554" max="12554" width="8.28515625" style="129" customWidth="1"/>
    <col min="12555" max="12555" width="13.140625" style="129" customWidth="1"/>
    <col min="12556" max="12556" width="12.28515625" style="129" customWidth="1"/>
    <col min="12557" max="12557" width="12.140625" style="129" customWidth="1"/>
    <col min="12558" max="12560" width="9.140625" style="129" customWidth="1"/>
    <col min="12561" max="12561" width="10.140625" style="129" customWidth="1"/>
    <col min="12562" max="12799" width="9.140625" style="129" customWidth="1"/>
    <col min="12800" max="12800" width="4.7109375" style="129"/>
    <col min="12801" max="12801" width="5.28515625" style="129" customWidth="1"/>
    <col min="12802" max="12802" width="31.85546875" style="129" customWidth="1"/>
    <col min="12803" max="12803" width="7.28515625" style="129" customWidth="1"/>
    <col min="12804" max="12804" width="13.7109375" style="129" customWidth="1"/>
    <col min="12805" max="12805" width="6.5703125" style="129" customWidth="1"/>
    <col min="12806" max="12806" width="12.85546875" style="129" customWidth="1"/>
    <col min="12807" max="12807" width="7.140625" style="129" customWidth="1"/>
    <col min="12808" max="12808" width="13.140625" style="129" customWidth="1"/>
    <col min="12809" max="12809" width="7.7109375" style="129" customWidth="1"/>
    <col min="12810" max="12810" width="8.28515625" style="129" customWidth="1"/>
    <col min="12811" max="12811" width="13.140625" style="129" customWidth="1"/>
    <col min="12812" max="12812" width="12.28515625" style="129" customWidth="1"/>
    <col min="12813" max="12813" width="12.140625" style="129" customWidth="1"/>
    <col min="12814" max="12816" width="9.140625" style="129" customWidth="1"/>
    <col min="12817" max="12817" width="10.140625" style="129" customWidth="1"/>
    <col min="12818" max="13055" width="9.140625" style="129" customWidth="1"/>
    <col min="13056" max="13056" width="4.7109375" style="129"/>
    <col min="13057" max="13057" width="5.28515625" style="129" customWidth="1"/>
    <col min="13058" max="13058" width="31.85546875" style="129" customWidth="1"/>
    <col min="13059" max="13059" width="7.28515625" style="129" customWidth="1"/>
    <col min="13060" max="13060" width="13.7109375" style="129" customWidth="1"/>
    <col min="13061" max="13061" width="6.5703125" style="129" customWidth="1"/>
    <col min="13062" max="13062" width="12.85546875" style="129" customWidth="1"/>
    <col min="13063" max="13063" width="7.140625" style="129" customWidth="1"/>
    <col min="13064" max="13064" width="13.140625" style="129" customWidth="1"/>
    <col min="13065" max="13065" width="7.7109375" style="129" customWidth="1"/>
    <col min="13066" max="13066" width="8.28515625" style="129" customWidth="1"/>
    <col min="13067" max="13067" width="13.140625" style="129" customWidth="1"/>
    <col min="13068" max="13068" width="12.28515625" style="129" customWidth="1"/>
    <col min="13069" max="13069" width="12.140625" style="129" customWidth="1"/>
    <col min="13070" max="13072" width="9.140625" style="129" customWidth="1"/>
    <col min="13073" max="13073" width="10.140625" style="129" customWidth="1"/>
    <col min="13074" max="13311" width="9.140625" style="129" customWidth="1"/>
    <col min="13312" max="13312" width="4.7109375" style="129"/>
    <col min="13313" max="13313" width="5.28515625" style="129" customWidth="1"/>
    <col min="13314" max="13314" width="31.85546875" style="129" customWidth="1"/>
    <col min="13315" max="13315" width="7.28515625" style="129" customWidth="1"/>
    <col min="13316" max="13316" width="13.7109375" style="129" customWidth="1"/>
    <col min="13317" max="13317" width="6.5703125" style="129" customWidth="1"/>
    <col min="13318" max="13318" width="12.85546875" style="129" customWidth="1"/>
    <col min="13319" max="13319" width="7.140625" style="129" customWidth="1"/>
    <col min="13320" max="13320" width="13.140625" style="129" customWidth="1"/>
    <col min="13321" max="13321" width="7.7109375" style="129" customWidth="1"/>
    <col min="13322" max="13322" width="8.28515625" style="129" customWidth="1"/>
    <col min="13323" max="13323" width="13.140625" style="129" customWidth="1"/>
    <col min="13324" max="13324" width="12.28515625" style="129" customWidth="1"/>
    <col min="13325" max="13325" width="12.140625" style="129" customWidth="1"/>
    <col min="13326" max="13328" width="9.140625" style="129" customWidth="1"/>
    <col min="13329" max="13329" width="10.140625" style="129" customWidth="1"/>
    <col min="13330" max="13567" width="9.140625" style="129" customWidth="1"/>
    <col min="13568" max="13568" width="4.7109375" style="129"/>
    <col min="13569" max="13569" width="5.28515625" style="129" customWidth="1"/>
    <col min="13570" max="13570" width="31.85546875" style="129" customWidth="1"/>
    <col min="13571" max="13571" width="7.28515625" style="129" customWidth="1"/>
    <col min="13572" max="13572" width="13.7109375" style="129" customWidth="1"/>
    <col min="13573" max="13573" width="6.5703125" style="129" customWidth="1"/>
    <col min="13574" max="13574" width="12.85546875" style="129" customWidth="1"/>
    <col min="13575" max="13575" width="7.140625" style="129" customWidth="1"/>
    <col min="13576" max="13576" width="13.140625" style="129" customWidth="1"/>
    <col min="13577" max="13577" width="7.7109375" style="129" customWidth="1"/>
    <col min="13578" max="13578" width="8.28515625" style="129" customWidth="1"/>
    <col min="13579" max="13579" width="13.140625" style="129" customWidth="1"/>
    <col min="13580" max="13580" width="12.28515625" style="129" customWidth="1"/>
    <col min="13581" max="13581" width="12.140625" style="129" customWidth="1"/>
    <col min="13582" max="13584" width="9.140625" style="129" customWidth="1"/>
    <col min="13585" max="13585" width="10.140625" style="129" customWidth="1"/>
    <col min="13586" max="13823" width="9.140625" style="129" customWidth="1"/>
    <col min="13824" max="13824" width="4.7109375" style="129"/>
    <col min="13825" max="13825" width="5.28515625" style="129" customWidth="1"/>
    <col min="13826" max="13826" width="31.85546875" style="129" customWidth="1"/>
    <col min="13827" max="13827" width="7.28515625" style="129" customWidth="1"/>
    <col min="13828" max="13828" width="13.7109375" style="129" customWidth="1"/>
    <col min="13829" max="13829" width="6.5703125" style="129" customWidth="1"/>
    <col min="13830" max="13830" width="12.85546875" style="129" customWidth="1"/>
    <col min="13831" max="13831" width="7.140625" style="129" customWidth="1"/>
    <col min="13832" max="13832" width="13.140625" style="129" customWidth="1"/>
    <col min="13833" max="13833" width="7.7109375" style="129" customWidth="1"/>
    <col min="13834" max="13834" width="8.28515625" style="129" customWidth="1"/>
    <col min="13835" max="13835" width="13.140625" style="129" customWidth="1"/>
    <col min="13836" max="13836" width="12.28515625" style="129" customWidth="1"/>
    <col min="13837" max="13837" width="12.140625" style="129" customWidth="1"/>
    <col min="13838" max="13840" width="9.140625" style="129" customWidth="1"/>
    <col min="13841" max="13841" width="10.140625" style="129" customWidth="1"/>
    <col min="13842" max="14079" width="9.140625" style="129" customWidth="1"/>
    <col min="14080" max="14080" width="4.7109375" style="129"/>
    <col min="14081" max="14081" width="5.28515625" style="129" customWidth="1"/>
    <col min="14082" max="14082" width="31.85546875" style="129" customWidth="1"/>
    <col min="14083" max="14083" width="7.28515625" style="129" customWidth="1"/>
    <col min="14084" max="14084" width="13.7109375" style="129" customWidth="1"/>
    <col min="14085" max="14085" width="6.5703125" style="129" customWidth="1"/>
    <col min="14086" max="14086" width="12.85546875" style="129" customWidth="1"/>
    <col min="14087" max="14087" width="7.140625" style="129" customWidth="1"/>
    <col min="14088" max="14088" width="13.140625" style="129" customWidth="1"/>
    <col min="14089" max="14089" width="7.7109375" style="129" customWidth="1"/>
    <col min="14090" max="14090" width="8.28515625" style="129" customWidth="1"/>
    <col min="14091" max="14091" width="13.140625" style="129" customWidth="1"/>
    <col min="14092" max="14092" width="12.28515625" style="129" customWidth="1"/>
    <col min="14093" max="14093" width="12.140625" style="129" customWidth="1"/>
    <col min="14094" max="14096" width="9.140625" style="129" customWidth="1"/>
    <col min="14097" max="14097" width="10.140625" style="129" customWidth="1"/>
    <col min="14098" max="14335" width="9.140625" style="129" customWidth="1"/>
    <col min="14336" max="14336" width="4.7109375" style="129"/>
    <col min="14337" max="14337" width="5.28515625" style="129" customWidth="1"/>
    <col min="14338" max="14338" width="31.85546875" style="129" customWidth="1"/>
    <col min="14339" max="14339" width="7.28515625" style="129" customWidth="1"/>
    <col min="14340" max="14340" width="13.7109375" style="129" customWidth="1"/>
    <col min="14341" max="14341" width="6.5703125" style="129" customWidth="1"/>
    <col min="14342" max="14342" width="12.85546875" style="129" customWidth="1"/>
    <col min="14343" max="14343" width="7.140625" style="129" customWidth="1"/>
    <col min="14344" max="14344" width="13.140625" style="129" customWidth="1"/>
    <col min="14345" max="14345" width="7.7109375" style="129" customWidth="1"/>
    <col min="14346" max="14346" width="8.28515625" style="129" customWidth="1"/>
    <col min="14347" max="14347" width="13.140625" style="129" customWidth="1"/>
    <col min="14348" max="14348" width="12.28515625" style="129" customWidth="1"/>
    <col min="14349" max="14349" width="12.140625" style="129" customWidth="1"/>
    <col min="14350" max="14352" width="9.140625" style="129" customWidth="1"/>
    <col min="14353" max="14353" width="10.140625" style="129" customWidth="1"/>
    <col min="14354" max="14591" width="9.140625" style="129" customWidth="1"/>
    <col min="14592" max="14592" width="4.7109375" style="129"/>
    <col min="14593" max="14593" width="5.28515625" style="129" customWidth="1"/>
    <col min="14594" max="14594" width="31.85546875" style="129" customWidth="1"/>
    <col min="14595" max="14595" width="7.28515625" style="129" customWidth="1"/>
    <col min="14596" max="14596" width="13.7109375" style="129" customWidth="1"/>
    <col min="14597" max="14597" width="6.5703125" style="129" customWidth="1"/>
    <col min="14598" max="14598" width="12.85546875" style="129" customWidth="1"/>
    <col min="14599" max="14599" width="7.140625" style="129" customWidth="1"/>
    <col min="14600" max="14600" width="13.140625" style="129" customWidth="1"/>
    <col min="14601" max="14601" width="7.7109375" style="129" customWidth="1"/>
    <col min="14602" max="14602" width="8.28515625" style="129" customWidth="1"/>
    <col min="14603" max="14603" width="13.140625" style="129" customWidth="1"/>
    <col min="14604" max="14604" width="12.28515625" style="129" customWidth="1"/>
    <col min="14605" max="14605" width="12.140625" style="129" customWidth="1"/>
    <col min="14606" max="14608" width="9.140625" style="129" customWidth="1"/>
    <col min="14609" max="14609" width="10.140625" style="129" customWidth="1"/>
    <col min="14610" max="14847" width="9.140625" style="129" customWidth="1"/>
    <col min="14848" max="14848" width="4.7109375" style="129"/>
    <col min="14849" max="14849" width="5.28515625" style="129" customWidth="1"/>
    <col min="14850" max="14850" width="31.85546875" style="129" customWidth="1"/>
    <col min="14851" max="14851" width="7.28515625" style="129" customWidth="1"/>
    <col min="14852" max="14852" width="13.7109375" style="129" customWidth="1"/>
    <col min="14853" max="14853" width="6.5703125" style="129" customWidth="1"/>
    <col min="14854" max="14854" width="12.85546875" style="129" customWidth="1"/>
    <col min="14855" max="14855" width="7.140625" style="129" customWidth="1"/>
    <col min="14856" max="14856" width="13.140625" style="129" customWidth="1"/>
    <col min="14857" max="14857" width="7.7109375" style="129" customWidth="1"/>
    <col min="14858" max="14858" width="8.28515625" style="129" customWidth="1"/>
    <col min="14859" max="14859" width="13.140625" style="129" customWidth="1"/>
    <col min="14860" max="14860" width="12.28515625" style="129" customWidth="1"/>
    <col min="14861" max="14861" width="12.140625" style="129" customWidth="1"/>
    <col min="14862" max="14864" width="9.140625" style="129" customWidth="1"/>
    <col min="14865" max="14865" width="10.140625" style="129" customWidth="1"/>
    <col min="14866" max="15103" width="9.140625" style="129" customWidth="1"/>
    <col min="15104" max="15104" width="4.7109375" style="129"/>
    <col min="15105" max="15105" width="5.28515625" style="129" customWidth="1"/>
    <col min="15106" max="15106" width="31.85546875" style="129" customWidth="1"/>
    <col min="15107" max="15107" width="7.28515625" style="129" customWidth="1"/>
    <col min="15108" max="15108" width="13.7109375" style="129" customWidth="1"/>
    <col min="15109" max="15109" width="6.5703125" style="129" customWidth="1"/>
    <col min="15110" max="15110" width="12.85546875" style="129" customWidth="1"/>
    <col min="15111" max="15111" width="7.140625" style="129" customWidth="1"/>
    <col min="15112" max="15112" width="13.140625" style="129" customWidth="1"/>
    <col min="15113" max="15113" width="7.7109375" style="129" customWidth="1"/>
    <col min="15114" max="15114" width="8.28515625" style="129" customWidth="1"/>
    <col min="15115" max="15115" width="13.140625" style="129" customWidth="1"/>
    <col min="15116" max="15116" width="12.28515625" style="129" customWidth="1"/>
    <col min="15117" max="15117" width="12.140625" style="129" customWidth="1"/>
    <col min="15118" max="15120" width="9.140625" style="129" customWidth="1"/>
    <col min="15121" max="15121" width="10.140625" style="129" customWidth="1"/>
    <col min="15122" max="15359" width="9.140625" style="129" customWidth="1"/>
    <col min="15360" max="15360" width="4.7109375" style="129"/>
    <col min="15361" max="15361" width="5.28515625" style="129" customWidth="1"/>
    <col min="15362" max="15362" width="31.85546875" style="129" customWidth="1"/>
    <col min="15363" max="15363" width="7.28515625" style="129" customWidth="1"/>
    <col min="15364" max="15364" width="13.7109375" style="129" customWidth="1"/>
    <col min="15365" max="15365" width="6.5703125" style="129" customWidth="1"/>
    <col min="15366" max="15366" width="12.85546875" style="129" customWidth="1"/>
    <col min="15367" max="15367" width="7.140625" style="129" customWidth="1"/>
    <col min="15368" max="15368" width="13.140625" style="129" customWidth="1"/>
    <col min="15369" max="15369" width="7.7109375" style="129" customWidth="1"/>
    <col min="15370" max="15370" width="8.28515625" style="129" customWidth="1"/>
    <col min="15371" max="15371" width="13.140625" style="129" customWidth="1"/>
    <col min="15372" max="15372" width="12.28515625" style="129" customWidth="1"/>
    <col min="15373" max="15373" width="12.140625" style="129" customWidth="1"/>
    <col min="15374" max="15376" width="9.140625" style="129" customWidth="1"/>
    <col min="15377" max="15377" width="10.140625" style="129" customWidth="1"/>
    <col min="15378" max="15615" width="9.140625" style="129" customWidth="1"/>
    <col min="15616" max="15616" width="4.7109375" style="129"/>
    <col min="15617" max="15617" width="5.28515625" style="129" customWidth="1"/>
    <col min="15618" max="15618" width="31.85546875" style="129" customWidth="1"/>
    <col min="15619" max="15619" width="7.28515625" style="129" customWidth="1"/>
    <col min="15620" max="15620" width="13.7109375" style="129" customWidth="1"/>
    <col min="15621" max="15621" width="6.5703125" style="129" customWidth="1"/>
    <col min="15622" max="15622" width="12.85546875" style="129" customWidth="1"/>
    <col min="15623" max="15623" width="7.140625" style="129" customWidth="1"/>
    <col min="15624" max="15624" width="13.140625" style="129" customWidth="1"/>
    <col min="15625" max="15625" width="7.7109375" style="129" customWidth="1"/>
    <col min="15626" max="15626" width="8.28515625" style="129" customWidth="1"/>
    <col min="15627" max="15627" width="13.140625" style="129" customWidth="1"/>
    <col min="15628" max="15628" width="12.28515625" style="129" customWidth="1"/>
    <col min="15629" max="15629" width="12.140625" style="129" customWidth="1"/>
    <col min="15630" max="15632" width="9.140625" style="129" customWidth="1"/>
    <col min="15633" max="15633" width="10.140625" style="129" customWidth="1"/>
    <col min="15634" max="15871" width="9.140625" style="129" customWidth="1"/>
    <col min="15872" max="15872" width="4.7109375" style="129"/>
    <col min="15873" max="15873" width="5.28515625" style="129" customWidth="1"/>
    <col min="15874" max="15874" width="31.85546875" style="129" customWidth="1"/>
    <col min="15875" max="15875" width="7.28515625" style="129" customWidth="1"/>
    <col min="15876" max="15876" width="13.7109375" style="129" customWidth="1"/>
    <col min="15877" max="15877" width="6.5703125" style="129" customWidth="1"/>
    <col min="15878" max="15878" width="12.85546875" style="129" customWidth="1"/>
    <col min="15879" max="15879" width="7.140625" style="129" customWidth="1"/>
    <col min="15880" max="15880" width="13.140625" style="129" customWidth="1"/>
    <col min="15881" max="15881" width="7.7109375" style="129" customWidth="1"/>
    <col min="15882" max="15882" width="8.28515625" style="129" customWidth="1"/>
    <col min="15883" max="15883" width="13.140625" style="129" customWidth="1"/>
    <col min="15884" max="15884" width="12.28515625" style="129" customWidth="1"/>
    <col min="15885" max="15885" width="12.140625" style="129" customWidth="1"/>
    <col min="15886" max="15888" width="9.140625" style="129" customWidth="1"/>
    <col min="15889" max="15889" width="10.140625" style="129" customWidth="1"/>
    <col min="15890" max="16127" width="9.140625" style="129" customWidth="1"/>
    <col min="16128" max="16128" width="4.7109375" style="129"/>
    <col min="16129" max="16129" width="5.28515625" style="129" customWidth="1"/>
    <col min="16130" max="16130" width="31.85546875" style="129" customWidth="1"/>
    <col min="16131" max="16131" width="7.28515625" style="129" customWidth="1"/>
    <col min="16132" max="16132" width="13.7109375" style="129" customWidth="1"/>
    <col min="16133" max="16133" width="6.5703125" style="129" customWidth="1"/>
    <col min="16134" max="16134" width="12.85546875" style="129" customWidth="1"/>
    <col min="16135" max="16135" width="7.140625" style="129" customWidth="1"/>
    <col min="16136" max="16136" width="13.140625" style="129" customWidth="1"/>
    <col min="16137" max="16137" width="7.7109375" style="129" customWidth="1"/>
    <col min="16138" max="16138" width="8.28515625" style="129" customWidth="1"/>
    <col min="16139" max="16139" width="13.140625" style="129" customWidth="1"/>
    <col min="16140" max="16140" width="12.28515625" style="129" customWidth="1"/>
    <col min="16141" max="16141" width="12.140625" style="129" customWidth="1"/>
    <col min="16142" max="16144" width="9.140625" style="129" customWidth="1"/>
    <col min="16145" max="16145" width="10.140625" style="129" customWidth="1"/>
    <col min="16146" max="16383" width="9.140625" style="129" customWidth="1"/>
    <col min="16384" max="16384" width="4.7109375" style="129"/>
  </cols>
  <sheetData>
    <row r="1" spans="1:13" s="87" customFormat="1" x14ac:dyDescent="0.2">
      <c r="A1" s="84"/>
      <c r="B1" s="85"/>
      <c r="C1" s="84"/>
      <c r="D1" s="86"/>
      <c r="E1" s="84"/>
      <c r="F1" s="86"/>
      <c r="G1" s="84"/>
      <c r="H1" s="86"/>
      <c r="I1" s="84"/>
      <c r="J1" s="84"/>
      <c r="K1" s="86"/>
      <c r="L1" s="803" t="s">
        <v>457</v>
      </c>
      <c r="M1" s="803"/>
    </row>
    <row r="2" spans="1:13" s="87" customFormat="1" ht="15.75" customHeight="1" x14ac:dyDescent="0.2">
      <c r="A2" s="841" t="s">
        <v>458</v>
      </c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</row>
    <row r="3" spans="1:13" s="87" customFormat="1" ht="15.75" customHeight="1" x14ac:dyDescent="0.2">
      <c r="A3" s="841" t="s">
        <v>725</v>
      </c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</row>
    <row r="4" spans="1:13" s="87" customFormat="1" ht="16.5" thickBot="1" x14ac:dyDescent="0.25">
      <c r="A4" s="88"/>
      <c r="B4" s="363"/>
      <c r="C4" s="363"/>
      <c r="D4" s="363"/>
      <c r="E4" s="363"/>
      <c r="F4" s="363"/>
      <c r="G4" s="363"/>
      <c r="H4" s="363"/>
      <c r="I4" s="88"/>
      <c r="J4" s="363"/>
      <c r="K4" s="363"/>
      <c r="L4" s="363"/>
      <c r="M4" s="89"/>
    </row>
    <row r="5" spans="1:13" s="87" customFormat="1" ht="30.75" customHeight="1" x14ac:dyDescent="0.2">
      <c r="A5" s="860" t="s">
        <v>2</v>
      </c>
      <c r="B5" s="862" t="s">
        <v>3</v>
      </c>
      <c r="C5" s="864" t="s">
        <v>4</v>
      </c>
      <c r="D5" s="865"/>
      <c r="E5" s="866" t="s">
        <v>5</v>
      </c>
      <c r="F5" s="865"/>
      <c r="G5" s="864" t="s">
        <v>6</v>
      </c>
      <c r="H5" s="865"/>
      <c r="I5" s="867" t="s">
        <v>7</v>
      </c>
      <c r="J5" s="869" t="s">
        <v>8</v>
      </c>
      <c r="K5" s="856" t="s">
        <v>9</v>
      </c>
      <c r="L5" s="856" t="s">
        <v>10</v>
      </c>
      <c r="M5" s="858" t="s">
        <v>11</v>
      </c>
    </row>
    <row r="6" spans="1:13" s="87" customFormat="1" ht="27.75" customHeight="1" thickBot="1" x14ac:dyDescent="0.25">
      <c r="A6" s="861"/>
      <c r="B6" s="863"/>
      <c r="C6" s="617" t="s">
        <v>12</v>
      </c>
      <c r="D6" s="377" t="s">
        <v>13</v>
      </c>
      <c r="E6" s="617" t="s">
        <v>12</v>
      </c>
      <c r="F6" s="377" t="s">
        <v>13</v>
      </c>
      <c r="G6" s="617" t="s">
        <v>12</v>
      </c>
      <c r="H6" s="377" t="s">
        <v>13</v>
      </c>
      <c r="I6" s="868"/>
      <c r="J6" s="870"/>
      <c r="K6" s="857"/>
      <c r="L6" s="857"/>
      <c r="M6" s="859"/>
    </row>
    <row r="7" spans="1:13" s="122" customFormat="1" ht="24" customHeight="1" x14ac:dyDescent="0.25">
      <c r="A7" s="36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90">
        <v>9</v>
      </c>
      <c r="J7" s="90" t="s">
        <v>14</v>
      </c>
      <c r="K7" s="90" t="s">
        <v>15</v>
      </c>
      <c r="L7" s="90">
        <v>12</v>
      </c>
      <c r="M7" s="368">
        <v>13</v>
      </c>
    </row>
    <row r="8" spans="1:13" s="123" customFormat="1" ht="12" x14ac:dyDescent="0.2">
      <c r="A8" s="770" t="s">
        <v>18</v>
      </c>
      <c r="B8" s="578" t="s">
        <v>19</v>
      </c>
      <c r="C8" s="52">
        <v>10</v>
      </c>
      <c r="D8" s="54">
        <v>861185.05</v>
      </c>
      <c r="E8" s="53"/>
      <c r="F8" s="53"/>
      <c r="G8" s="53"/>
      <c r="H8" s="53"/>
      <c r="I8" s="52">
        <v>0</v>
      </c>
      <c r="J8" s="52">
        <v>10</v>
      </c>
      <c r="K8" s="54">
        <v>861185.05</v>
      </c>
      <c r="L8" s="55">
        <v>9.166428463631407E-2</v>
      </c>
      <c r="M8" s="362">
        <v>1.567398119122257</v>
      </c>
    </row>
    <row r="9" spans="1:13" s="123" customFormat="1" ht="12" x14ac:dyDescent="0.2">
      <c r="A9" s="771" t="s">
        <v>24</v>
      </c>
      <c r="B9" s="579" t="s">
        <v>741</v>
      </c>
      <c r="C9" s="57">
        <v>1</v>
      </c>
      <c r="D9" s="59">
        <v>60372</v>
      </c>
      <c r="E9" s="58"/>
      <c r="F9" s="58"/>
      <c r="G9" s="58"/>
      <c r="H9" s="58"/>
      <c r="I9" s="57">
        <v>0</v>
      </c>
      <c r="J9" s="57">
        <v>1</v>
      </c>
      <c r="K9" s="59">
        <v>60372</v>
      </c>
      <c r="L9" s="60">
        <v>6.4259780079363353E-3</v>
      </c>
      <c r="M9" s="760">
        <v>0.15673981191222572</v>
      </c>
    </row>
    <row r="10" spans="1:13" s="123" customFormat="1" ht="12" x14ac:dyDescent="0.2">
      <c r="A10" s="772" t="s">
        <v>717</v>
      </c>
      <c r="B10" s="580" t="s">
        <v>718</v>
      </c>
      <c r="C10" s="52"/>
      <c r="D10" s="54"/>
      <c r="E10" s="53"/>
      <c r="F10" s="53"/>
      <c r="G10" s="53"/>
      <c r="H10" s="53"/>
      <c r="I10" s="52">
        <v>1</v>
      </c>
      <c r="J10" s="52">
        <v>1</v>
      </c>
      <c r="K10" s="54">
        <v>0</v>
      </c>
      <c r="L10" s="55">
        <v>0</v>
      </c>
      <c r="M10" s="362">
        <v>0.15673981191222572</v>
      </c>
    </row>
    <row r="11" spans="1:13" s="123" customFormat="1" ht="12" x14ac:dyDescent="0.2">
      <c r="A11" s="771" t="s">
        <v>36</v>
      </c>
      <c r="B11" s="581" t="s">
        <v>37</v>
      </c>
      <c r="C11" s="57">
        <v>1</v>
      </c>
      <c r="D11" s="59">
        <v>93000</v>
      </c>
      <c r="E11" s="58"/>
      <c r="F11" s="60"/>
      <c r="G11" s="58"/>
      <c r="H11" s="58"/>
      <c r="I11" s="57">
        <v>0</v>
      </c>
      <c r="J11" s="57">
        <v>1</v>
      </c>
      <c r="K11" s="59">
        <v>93000</v>
      </c>
      <c r="L11" s="60">
        <v>9.8988927770834022E-3</v>
      </c>
      <c r="M11" s="760">
        <v>0.15673981191222572</v>
      </c>
    </row>
    <row r="12" spans="1:13" s="123" customFormat="1" ht="12" x14ac:dyDescent="0.2">
      <c r="A12" s="773" t="s">
        <v>40</v>
      </c>
      <c r="B12" s="582" t="s">
        <v>41</v>
      </c>
      <c r="C12" s="52">
        <v>1</v>
      </c>
      <c r="D12" s="54">
        <v>80000</v>
      </c>
      <c r="E12" s="53"/>
      <c r="F12" s="55"/>
      <c r="G12" s="53"/>
      <c r="H12" s="53"/>
      <c r="I12" s="52">
        <v>0</v>
      </c>
      <c r="J12" s="52">
        <v>1</v>
      </c>
      <c r="K12" s="54">
        <v>80000</v>
      </c>
      <c r="L12" s="55">
        <v>8.5151765824373355E-3</v>
      </c>
      <c r="M12" s="362">
        <v>0.15673981191222572</v>
      </c>
    </row>
    <row r="13" spans="1:13" s="123" customFormat="1" ht="12" x14ac:dyDescent="0.2">
      <c r="A13" s="774" t="s">
        <v>46</v>
      </c>
      <c r="B13" s="579" t="s">
        <v>47</v>
      </c>
      <c r="C13" s="57">
        <v>2</v>
      </c>
      <c r="D13" s="59">
        <v>98362.5</v>
      </c>
      <c r="E13" s="58"/>
      <c r="F13" s="60"/>
      <c r="G13" s="58"/>
      <c r="H13" s="58"/>
      <c r="I13" s="57">
        <v>0</v>
      </c>
      <c r="J13" s="57">
        <v>2</v>
      </c>
      <c r="K13" s="59">
        <v>98362.5</v>
      </c>
      <c r="L13" s="60">
        <v>1.0469675707374905E-2</v>
      </c>
      <c r="M13" s="760">
        <v>0.31347962382445144</v>
      </c>
    </row>
    <row r="14" spans="1:13" s="123" customFormat="1" ht="12" x14ac:dyDescent="0.2">
      <c r="A14" s="772" t="s">
        <v>62</v>
      </c>
      <c r="B14" s="583" t="s">
        <v>63</v>
      </c>
      <c r="C14" s="52">
        <v>1</v>
      </c>
      <c r="D14" s="54">
        <v>110000</v>
      </c>
      <c r="E14" s="53"/>
      <c r="F14" s="55"/>
      <c r="G14" s="53"/>
      <c r="H14" s="53"/>
      <c r="I14" s="52">
        <v>0</v>
      </c>
      <c r="J14" s="52">
        <v>1</v>
      </c>
      <c r="K14" s="54">
        <v>110000</v>
      </c>
      <c r="L14" s="55">
        <v>1.1708367800851336E-2</v>
      </c>
      <c r="M14" s="362">
        <v>0.15673981191222572</v>
      </c>
    </row>
    <row r="15" spans="1:13" s="123" customFormat="1" ht="12" x14ac:dyDescent="0.2">
      <c r="A15" s="775" t="s">
        <v>64</v>
      </c>
      <c r="B15" s="579" t="s">
        <v>65</v>
      </c>
      <c r="C15" s="57">
        <v>21</v>
      </c>
      <c r="D15" s="59">
        <v>14459393.789999999</v>
      </c>
      <c r="E15" s="58"/>
      <c r="F15" s="60"/>
      <c r="G15" s="58"/>
      <c r="H15" s="58"/>
      <c r="I15" s="57">
        <v>0</v>
      </c>
      <c r="J15" s="57">
        <v>21</v>
      </c>
      <c r="K15" s="59">
        <v>14459393.789999999</v>
      </c>
      <c r="L15" s="60">
        <v>1.5390536424605978</v>
      </c>
      <c r="M15" s="760">
        <v>3.2915360501567399</v>
      </c>
    </row>
    <row r="16" spans="1:13" s="123" customFormat="1" ht="36" customHeight="1" x14ac:dyDescent="0.2">
      <c r="A16" s="772" t="s">
        <v>66</v>
      </c>
      <c r="B16" s="583" t="s">
        <v>67</v>
      </c>
      <c r="C16" s="52">
        <v>1</v>
      </c>
      <c r="D16" s="54">
        <v>143127</v>
      </c>
      <c r="E16" s="53"/>
      <c r="F16" s="55"/>
      <c r="G16" s="53"/>
      <c r="H16" s="53"/>
      <c r="I16" s="52">
        <v>0</v>
      </c>
      <c r="J16" s="52">
        <v>1</v>
      </c>
      <c r="K16" s="54">
        <v>143127</v>
      </c>
      <c r="L16" s="55">
        <v>1.5234395983931356E-2</v>
      </c>
      <c r="M16" s="362">
        <v>0.15673981191222572</v>
      </c>
    </row>
    <row r="17" spans="1:13" s="123" customFormat="1" ht="22.5" x14ac:dyDescent="0.2">
      <c r="A17" s="775" t="s">
        <v>68</v>
      </c>
      <c r="B17" s="579" t="s">
        <v>69</v>
      </c>
      <c r="C17" s="57">
        <v>15</v>
      </c>
      <c r="D17" s="59">
        <v>1828181.7999999998</v>
      </c>
      <c r="E17" s="58"/>
      <c r="F17" s="58"/>
      <c r="G17" s="58"/>
      <c r="H17" s="58"/>
      <c r="I17" s="57">
        <v>0</v>
      </c>
      <c r="J17" s="57">
        <v>15</v>
      </c>
      <c r="K17" s="59">
        <v>1828181.7999999998</v>
      </c>
      <c r="L17" s="60">
        <v>0.19459113564747665</v>
      </c>
      <c r="M17" s="760">
        <v>2.3510971786833856</v>
      </c>
    </row>
    <row r="18" spans="1:13" s="123" customFormat="1" ht="22.5" x14ac:dyDescent="0.2">
      <c r="A18" s="772" t="s">
        <v>70</v>
      </c>
      <c r="B18" s="583" t="s">
        <v>71</v>
      </c>
      <c r="C18" s="52">
        <v>1</v>
      </c>
      <c r="D18" s="54">
        <v>305210</v>
      </c>
      <c r="E18" s="53"/>
      <c r="F18" s="53"/>
      <c r="G18" s="53"/>
      <c r="H18" s="53"/>
      <c r="I18" s="52">
        <v>0</v>
      </c>
      <c r="J18" s="52">
        <v>1</v>
      </c>
      <c r="K18" s="54">
        <v>305210</v>
      </c>
      <c r="L18" s="55">
        <v>3.2486463059071241E-2</v>
      </c>
      <c r="M18" s="362">
        <v>0.15673981191222572</v>
      </c>
    </row>
    <row r="19" spans="1:13" s="123" customFormat="1" ht="12" x14ac:dyDescent="0.2">
      <c r="A19" s="775" t="s">
        <v>76</v>
      </c>
      <c r="B19" s="579" t="s">
        <v>77</v>
      </c>
      <c r="C19" s="57">
        <v>1</v>
      </c>
      <c r="D19" s="59">
        <v>126342</v>
      </c>
      <c r="E19" s="58"/>
      <c r="F19" s="58"/>
      <c r="G19" s="58"/>
      <c r="H19" s="58"/>
      <c r="I19" s="57">
        <v>0</v>
      </c>
      <c r="J19" s="57">
        <v>1</v>
      </c>
      <c r="K19" s="59">
        <v>126342</v>
      </c>
      <c r="L19" s="60">
        <v>1.3447805497228722E-2</v>
      </c>
      <c r="M19" s="760">
        <v>0.15673981191222572</v>
      </c>
    </row>
    <row r="20" spans="1:13" s="123" customFormat="1" ht="12" x14ac:dyDescent="0.2">
      <c r="A20" s="772" t="s">
        <v>446</v>
      </c>
      <c r="B20" s="583" t="s">
        <v>447</v>
      </c>
      <c r="C20" s="52">
        <v>1</v>
      </c>
      <c r="D20" s="54">
        <v>6869</v>
      </c>
      <c r="E20" s="53"/>
      <c r="F20" s="53"/>
      <c r="G20" s="53"/>
      <c r="H20" s="53"/>
      <c r="I20" s="52">
        <v>0</v>
      </c>
      <c r="J20" s="52">
        <v>1</v>
      </c>
      <c r="K20" s="54">
        <v>6869</v>
      </c>
      <c r="L20" s="55">
        <v>7.3113434930952568E-4</v>
      </c>
      <c r="M20" s="362">
        <v>0.15673981191222572</v>
      </c>
    </row>
    <row r="21" spans="1:13" s="123" customFormat="1" ht="22.5" x14ac:dyDescent="0.2">
      <c r="A21" s="775" t="s">
        <v>86</v>
      </c>
      <c r="B21" s="579" t="s">
        <v>87</v>
      </c>
      <c r="C21" s="57">
        <v>1</v>
      </c>
      <c r="D21" s="59">
        <v>100000</v>
      </c>
      <c r="E21" s="58"/>
      <c r="F21" s="58"/>
      <c r="G21" s="58"/>
      <c r="H21" s="58"/>
      <c r="I21" s="57">
        <v>0</v>
      </c>
      <c r="J21" s="57">
        <v>1</v>
      </c>
      <c r="K21" s="59">
        <v>100000</v>
      </c>
      <c r="L21" s="60">
        <v>1.0643970728046669E-2</v>
      </c>
      <c r="M21" s="760">
        <v>0.15673981191222572</v>
      </c>
    </row>
    <row r="22" spans="1:13" s="123" customFormat="1" ht="12" x14ac:dyDescent="0.2">
      <c r="A22" s="776" t="s">
        <v>92</v>
      </c>
      <c r="B22" s="583" t="s">
        <v>93</v>
      </c>
      <c r="C22" s="52">
        <v>1</v>
      </c>
      <c r="D22" s="54">
        <v>234604</v>
      </c>
      <c r="E22" s="53"/>
      <c r="F22" s="53"/>
      <c r="G22" s="53"/>
      <c r="H22" s="53"/>
      <c r="I22" s="52">
        <v>0</v>
      </c>
      <c r="J22" s="52">
        <v>1</v>
      </c>
      <c r="K22" s="54">
        <v>234604</v>
      </c>
      <c r="L22" s="55">
        <v>2.4971181086826607E-2</v>
      </c>
      <c r="M22" s="362">
        <v>0.15673981191222572</v>
      </c>
    </row>
    <row r="23" spans="1:13" s="123" customFormat="1" ht="22.5" x14ac:dyDescent="0.2">
      <c r="A23" s="774" t="s">
        <v>96</v>
      </c>
      <c r="B23" s="584" t="s">
        <v>97</v>
      </c>
      <c r="C23" s="57">
        <v>1</v>
      </c>
      <c r="D23" s="59">
        <v>349944</v>
      </c>
      <c r="E23" s="58"/>
      <c r="F23" s="58"/>
      <c r="G23" s="58"/>
      <c r="H23" s="58"/>
      <c r="I23" s="57">
        <v>0</v>
      </c>
      <c r="J23" s="57">
        <v>1</v>
      </c>
      <c r="K23" s="59">
        <v>349944</v>
      </c>
      <c r="L23" s="60">
        <v>3.7247936924555636E-2</v>
      </c>
      <c r="M23" s="760">
        <v>0.15673981191222572</v>
      </c>
    </row>
    <row r="24" spans="1:13" s="123" customFormat="1" ht="12" x14ac:dyDescent="0.2">
      <c r="A24" s="772" t="s">
        <v>399</v>
      </c>
      <c r="B24" s="583" t="s">
        <v>400</v>
      </c>
      <c r="C24" s="52">
        <v>4</v>
      </c>
      <c r="D24" s="54">
        <v>288720</v>
      </c>
      <c r="E24" s="53"/>
      <c r="F24" s="53"/>
      <c r="G24" s="53"/>
      <c r="H24" s="53"/>
      <c r="I24" s="52">
        <v>0</v>
      </c>
      <c r="J24" s="52">
        <v>4</v>
      </c>
      <c r="K24" s="54">
        <v>288720</v>
      </c>
      <c r="L24" s="55">
        <v>3.0731272286016343E-2</v>
      </c>
      <c r="M24" s="362">
        <v>0.62695924764890287</v>
      </c>
    </row>
    <row r="25" spans="1:13" s="123" customFormat="1" ht="22.5" x14ac:dyDescent="0.2">
      <c r="A25" s="771" t="s">
        <v>100</v>
      </c>
      <c r="B25" s="579" t="s">
        <v>101</v>
      </c>
      <c r="C25" s="57">
        <v>1</v>
      </c>
      <c r="D25" s="59">
        <v>33319300</v>
      </c>
      <c r="E25" s="58"/>
      <c r="F25" s="58"/>
      <c r="G25" s="58">
        <v>1</v>
      </c>
      <c r="H25" s="58"/>
      <c r="I25" s="57">
        <v>-1</v>
      </c>
      <c r="J25" s="57">
        <v>1</v>
      </c>
      <c r="K25" s="59">
        <v>33319300</v>
      </c>
      <c r="L25" s="60">
        <v>3.5464965387900538</v>
      </c>
      <c r="M25" s="760">
        <v>0.15673981191222572</v>
      </c>
    </row>
    <row r="26" spans="1:13" s="123" customFormat="1" ht="12" x14ac:dyDescent="0.2">
      <c r="A26" s="772" t="s">
        <v>102</v>
      </c>
      <c r="B26" s="582" t="s">
        <v>103</v>
      </c>
      <c r="C26" s="52">
        <v>1</v>
      </c>
      <c r="D26" s="54">
        <v>248500</v>
      </c>
      <c r="E26" s="53"/>
      <c r="F26" s="53"/>
      <c r="G26" s="53"/>
      <c r="H26" s="53"/>
      <c r="I26" s="52">
        <v>0</v>
      </c>
      <c r="J26" s="52">
        <v>1</v>
      </c>
      <c r="K26" s="54">
        <v>248500</v>
      </c>
      <c r="L26" s="55">
        <v>2.6450267259195973E-2</v>
      </c>
      <c r="M26" s="362">
        <v>0.15673981191222572</v>
      </c>
    </row>
    <row r="27" spans="1:13" s="123" customFormat="1" ht="12" x14ac:dyDescent="0.2">
      <c r="A27" s="775" t="s">
        <v>104</v>
      </c>
      <c r="B27" s="579" t="s">
        <v>105</v>
      </c>
      <c r="C27" s="57">
        <v>1</v>
      </c>
      <c r="D27" s="59">
        <v>502774.65</v>
      </c>
      <c r="E27" s="58"/>
      <c r="F27" s="58"/>
      <c r="G27" s="58"/>
      <c r="H27" s="58"/>
      <c r="I27" s="57">
        <v>0</v>
      </c>
      <c r="J27" s="57">
        <v>1</v>
      </c>
      <c r="K27" s="59">
        <v>502774.65</v>
      </c>
      <c r="L27" s="60">
        <v>5.3515186574039093E-2</v>
      </c>
      <c r="M27" s="760">
        <v>0.15673981191222572</v>
      </c>
    </row>
    <row r="28" spans="1:13" s="123" customFormat="1" ht="12" x14ac:dyDescent="0.2">
      <c r="A28" s="772" t="s">
        <v>116</v>
      </c>
      <c r="B28" s="583" t="s">
        <v>117</v>
      </c>
      <c r="C28" s="52">
        <v>4</v>
      </c>
      <c r="D28" s="54">
        <v>1235500</v>
      </c>
      <c r="E28" s="53"/>
      <c r="F28" s="53"/>
      <c r="G28" s="53"/>
      <c r="H28" s="53"/>
      <c r="I28" s="52">
        <v>0</v>
      </c>
      <c r="J28" s="52">
        <v>4</v>
      </c>
      <c r="K28" s="54">
        <v>1235500</v>
      </c>
      <c r="L28" s="55">
        <v>0.13150625834501659</v>
      </c>
      <c r="M28" s="362">
        <v>0.62695924764890287</v>
      </c>
    </row>
    <row r="29" spans="1:13" s="123" customFormat="1" ht="22.5" x14ac:dyDescent="0.2">
      <c r="A29" s="775" t="s">
        <v>401</v>
      </c>
      <c r="B29" s="579" t="s">
        <v>402</v>
      </c>
      <c r="C29" s="57">
        <v>2</v>
      </c>
      <c r="D29" s="59">
        <v>224200</v>
      </c>
      <c r="E29" s="58"/>
      <c r="F29" s="58"/>
      <c r="G29" s="58"/>
      <c r="H29" s="58"/>
      <c r="I29" s="57">
        <v>0</v>
      </c>
      <c r="J29" s="57">
        <v>2</v>
      </c>
      <c r="K29" s="59">
        <v>224200</v>
      </c>
      <c r="L29" s="60">
        <v>2.386378237228063E-2</v>
      </c>
      <c r="M29" s="760">
        <v>0.31347962382445144</v>
      </c>
    </row>
    <row r="30" spans="1:13" s="123" customFormat="1" ht="12" x14ac:dyDescent="0.2">
      <c r="A30" s="776" t="s">
        <v>136</v>
      </c>
      <c r="B30" s="583" t="s">
        <v>137</v>
      </c>
      <c r="C30" s="52">
        <v>1</v>
      </c>
      <c r="D30" s="54">
        <v>91083</v>
      </c>
      <c r="E30" s="53"/>
      <c r="F30" s="53"/>
      <c r="G30" s="53"/>
      <c r="H30" s="53"/>
      <c r="I30" s="52">
        <v>0</v>
      </c>
      <c r="J30" s="52">
        <v>1</v>
      </c>
      <c r="K30" s="54">
        <v>91083</v>
      </c>
      <c r="L30" s="55">
        <v>9.6948478582267478E-3</v>
      </c>
      <c r="M30" s="362">
        <v>0.15673981191222572</v>
      </c>
    </row>
    <row r="31" spans="1:13" s="123" customFormat="1" ht="12" x14ac:dyDescent="0.2">
      <c r="A31" s="774" t="s">
        <v>162</v>
      </c>
      <c r="B31" s="584" t="s">
        <v>163</v>
      </c>
      <c r="C31" s="57">
        <v>1</v>
      </c>
      <c r="D31" s="59">
        <v>60660</v>
      </c>
      <c r="E31" s="58"/>
      <c r="F31" s="58"/>
      <c r="G31" s="58"/>
      <c r="H31" s="58"/>
      <c r="I31" s="57">
        <v>0</v>
      </c>
      <c r="J31" s="57">
        <v>1</v>
      </c>
      <c r="K31" s="59">
        <v>60660</v>
      </c>
      <c r="L31" s="60">
        <v>6.456632643633109E-3</v>
      </c>
      <c r="M31" s="760">
        <v>0.15673981191222572</v>
      </c>
    </row>
    <row r="32" spans="1:13" s="123" customFormat="1" ht="12" x14ac:dyDescent="0.2">
      <c r="A32" s="772" t="s">
        <v>168</v>
      </c>
      <c r="B32" s="583" t="s">
        <v>169</v>
      </c>
      <c r="C32" s="52">
        <v>2</v>
      </c>
      <c r="D32" s="54">
        <v>163555</v>
      </c>
      <c r="E32" s="53"/>
      <c r="F32" s="53"/>
      <c r="G32" s="53"/>
      <c r="H32" s="53">
        <v>-4285940</v>
      </c>
      <c r="I32" s="52">
        <v>1</v>
      </c>
      <c r="J32" s="52">
        <v>3</v>
      </c>
      <c r="K32" s="54">
        <v>-4122385</v>
      </c>
      <c r="L32" s="55">
        <v>-0.43878545269738667</v>
      </c>
      <c r="M32" s="362">
        <v>0.47021943573667713</v>
      </c>
    </row>
    <row r="33" spans="1:13" s="123" customFormat="1" ht="12" x14ac:dyDescent="0.2">
      <c r="A33" s="775" t="s">
        <v>172</v>
      </c>
      <c r="B33" s="579" t="s">
        <v>173</v>
      </c>
      <c r="C33" s="57">
        <v>2</v>
      </c>
      <c r="D33" s="59">
        <v>2614016.02</v>
      </c>
      <c r="E33" s="58">
        <v>1</v>
      </c>
      <c r="F33" s="58">
        <v>241246.91</v>
      </c>
      <c r="G33" s="58"/>
      <c r="H33" s="58"/>
      <c r="I33" s="57">
        <v>2</v>
      </c>
      <c r="J33" s="57">
        <v>5</v>
      </c>
      <c r="K33" s="59">
        <v>2855262.93</v>
      </c>
      <c r="L33" s="60">
        <v>0.30391335047796764</v>
      </c>
      <c r="M33" s="760">
        <v>0.78369905956112851</v>
      </c>
    </row>
    <row r="34" spans="1:13" s="123" customFormat="1" ht="12" x14ac:dyDescent="0.2">
      <c r="A34" s="772" t="s">
        <v>176</v>
      </c>
      <c r="B34" s="583" t="s">
        <v>177</v>
      </c>
      <c r="C34" s="52">
        <v>2</v>
      </c>
      <c r="D34" s="54">
        <v>402179.2</v>
      </c>
      <c r="E34" s="53"/>
      <c r="F34" s="55"/>
      <c r="G34" s="53">
        <v>1</v>
      </c>
      <c r="H34" s="53"/>
      <c r="I34" s="52">
        <v>-1</v>
      </c>
      <c r="J34" s="52">
        <v>2</v>
      </c>
      <c r="K34" s="54">
        <v>402179.2</v>
      </c>
      <c r="L34" s="55">
        <v>4.2807836322292271E-2</v>
      </c>
      <c r="M34" s="362">
        <v>0.31347962382445144</v>
      </c>
    </row>
    <row r="35" spans="1:13" s="123" customFormat="1" ht="12" x14ac:dyDescent="0.2">
      <c r="A35" s="775" t="s">
        <v>698</v>
      </c>
      <c r="B35" s="579" t="s">
        <v>699</v>
      </c>
      <c r="C35" s="57">
        <v>1</v>
      </c>
      <c r="D35" s="59">
        <v>82200</v>
      </c>
      <c r="E35" s="58"/>
      <c r="F35" s="58"/>
      <c r="G35" s="58"/>
      <c r="H35" s="58"/>
      <c r="I35" s="57">
        <v>0</v>
      </c>
      <c r="J35" s="57">
        <v>1</v>
      </c>
      <c r="K35" s="59">
        <v>82200</v>
      </c>
      <c r="L35" s="60">
        <v>8.7493439384543625E-3</v>
      </c>
      <c r="M35" s="760">
        <v>0.15673981191222572</v>
      </c>
    </row>
    <row r="36" spans="1:13" s="123" customFormat="1" ht="12" x14ac:dyDescent="0.2">
      <c r="A36" s="772" t="s">
        <v>679</v>
      </c>
      <c r="B36" s="583" t="s">
        <v>680</v>
      </c>
      <c r="C36" s="52">
        <v>1</v>
      </c>
      <c r="D36" s="54">
        <v>440000</v>
      </c>
      <c r="E36" s="53"/>
      <c r="F36" s="53"/>
      <c r="G36" s="53"/>
      <c r="H36" s="53"/>
      <c r="I36" s="52">
        <v>0</v>
      </c>
      <c r="J36" s="52">
        <v>1</v>
      </c>
      <c r="K36" s="54">
        <v>440000</v>
      </c>
      <c r="L36" s="55">
        <v>4.6833471203405343E-2</v>
      </c>
      <c r="M36" s="362">
        <v>0.15673981191222572</v>
      </c>
    </row>
    <row r="37" spans="1:13" s="123" customFormat="1" ht="12" x14ac:dyDescent="0.2">
      <c r="A37" s="775" t="s">
        <v>184</v>
      </c>
      <c r="B37" s="579" t="s">
        <v>185</v>
      </c>
      <c r="C37" s="57">
        <v>3</v>
      </c>
      <c r="D37" s="59">
        <v>2277240</v>
      </c>
      <c r="E37" s="58"/>
      <c r="F37" s="58"/>
      <c r="G37" s="58"/>
      <c r="H37" s="58">
        <v>-64800</v>
      </c>
      <c r="I37" s="57">
        <v>1</v>
      </c>
      <c r="J37" s="57">
        <v>4</v>
      </c>
      <c r="K37" s="59">
        <v>2212440</v>
      </c>
      <c r="L37" s="60">
        <v>0.23549146597559573</v>
      </c>
      <c r="M37" s="760">
        <v>0.62695924764890287</v>
      </c>
    </row>
    <row r="38" spans="1:13" s="123" customFormat="1" ht="22.5" x14ac:dyDescent="0.2">
      <c r="A38" s="772" t="s">
        <v>186</v>
      </c>
      <c r="B38" s="583" t="s">
        <v>187</v>
      </c>
      <c r="C38" s="52">
        <v>10</v>
      </c>
      <c r="D38" s="54">
        <v>2311686.94</v>
      </c>
      <c r="E38" s="53"/>
      <c r="F38" s="53"/>
      <c r="G38" s="53"/>
      <c r="H38" s="53"/>
      <c r="I38" s="52">
        <v>0</v>
      </c>
      <c r="J38" s="52">
        <v>10</v>
      </c>
      <c r="K38" s="54">
        <v>2311686.94</v>
      </c>
      <c r="L38" s="55">
        <v>0.24605528121767775</v>
      </c>
      <c r="M38" s="362">
        <v>1.567398119122257</v>
      </c>
    </row>
    <row r="39" spans="1:13" s="123" customFormat="1" ht="33.75" x14ac:dyDescent="0.2">
      <c r="A39" s="771" t="s">
        <v>190</v>
      </c>
      <c r="B39" s="579" t="s">
        <v>191</v>
      </c>
      <c r="C39" s="57">
        <v>5</v>
      </c>
      <c r="D39" s="59">
        <v>2948259.17</v>
      </c>
      <c r="E39" s="58"/>
      <c r="F39" s="58"/>
      <c r="G39" s="58"/>
      <c r="H39" s="58"/>
      <c r="I39" s="57">
        <v>0</v>
      </c>
      <c r="J39" s="57">
        <v>5</v>
      </c>
      <c r="K39" s="59">
        <v>2948259.17</v>
      </c>
      <c r="L39" s="60">
        <v>0.31381184304175169</v>
      </c>
      <c r="M39" s="760">
        <v>0.78369905956112851</v>
      </c>
    </row>
    <row r="40" spans="1:13" s="123" customFormat="1" ht="12" x14ac:dyDescent="0.2">
      <c r="A40" s="773" t="s">
        <v>596</v>
      </c>
      <c r="B40" s="583" t="s">
        <v>597</v>
      </c>
      <c r="C40" s="52">
        <v>1</v>
      </c>
      <c r="D40" s="54">
        <v>229515.24</v>
      </c>
      <c r="E40" s="53"/>
      <c r="F40" s="53"/>
      <c r="G40" s="53"/>
      <c r="H40" s="53"/>
      <c r="I40" s="52">
        <v>0</v>
      </c>
      <c r="J40" s="52">
        <v>1</v>
      </c>
      <c r="K40" s="54">
        <v>229515.24</v>
      </c>
      <c r="L40" s="55">
        <v>2.4429534962006061E-2</v>
      </c>
      <c r="M40" s="362">
        <v>0.15673981191222572</v>
      </c>
    </row>
    <row r="41" spans="1:13" s="123" customFormat="1" ht="12" x14ac:dyDescent="0.2">
      <c r="A41" s="774" t="s">
        <v>202</v>
      </c>
      <c r="B41" s="579" t="s">
        <v>203</v>
      </c>
      <c r="C41" s="57">
        <v>4</v>
      </c>
      <c r="D41" s="59">
        <v>686215.29</v>
      </c>
      <c r="E41" s="58">
        <v>1</v>
      </c>
      <c r="F41" s="58">
        <v>11728</v>
      </c>
      <c r="G41" s="58"/>
      <c r="H41" s="58">
        <v>-48340.89</v>
      </c>
      <c r="I41" s="57">
        <v>1</v>
      </c>
      <c r="J41" s="57">
        <v>6</v>
      </c>
      <c r="K41" s="59">
        <v>649602.4</v>
      </c>
      <c r="L41" s="60">
        <v>6.9143489304688638E-2</v>
      </c>
      <c r="M41" s="760">
        <v>0.94043887147335425</v>
      </c>
    </row>
    <row r="42" spans="1:13" s="123" customFormat="1" ht="12" x14ac:dyDescent="0.2">
      <c r="A42" s="772" t="s">
        <v>204</v>
      </c>
      <c r="B42" s="583" t="s">
        <v>205</v>
      </c>
      <c r="C42" s="52">
        <v>3</v>
      </c>
      <c r="D42" s="54">
        <v>333000.86</v>
      </c>
      <c r="E42" s="53"/>
      <c r="F42" s="53"/>
      <c r="G42" s="53"/>
      <c r="H42" s="53"/>
      <c r="I42" s="52">
        <v>0</v>
      </c>
      <c r="J42" s="52">
        <v>3</v>
      </c>
      <c r="K42" s="54">
        <v>333000.86</v>
      </c>
      <c r="L42" s="55">
        <v>3.5444514062543668E-2</v>
      </c>
      <c r="M42" s="362">
        <v>0.47021943573667713</v>
      </c>
    </row>
    <row r="43" spans="1:13" s="123" customFormat="1" ht="12" x14ac:dyDescent="0.2">
      <c r="A43" s="775" t="s">
        <v>206</v>
      </c>
      <c r="B43" s="579" t="s">
        <v>207</v>
      </c>
      <c r="C43" s="57">
        <v>4</v>
      </c>
      <c r="D43" s="59">
        <v>1169288</v>
      </c>
      <c r="E43" s="58"/>
      <c r="F43" s="58"/>
      <c r="G43" s="58"/>
      <c r="H43" s="58"/>
      <c r="I43" s="57">
        <v>0</v>
      </c>
      <c r="J43" s="57">
        <v>4</v>
      </c>
      <c r="K43" s="59">
        <v>1169288</v>
      </c>
      <c r="L43" s="60">
        <v>0.12445867244656234</v>
      </c>
      <c r="M43" s="760">
        <v>0.62695924764890287</v>
      </c>
    </row>
    <row r="44" spans="1:13" s="123" customFormat="1" ht="12" x14ac:dyDescent="0.2">
      <c r="A44" s="772" t="s">
        <v>208</v>
      </c>
      <c r="B44" s="583" t="s">
        <v>209</v>
      </c>
      <c r="C44" s="52">
        <v>2</v>
      </c>
      <c r="D44" s="54">
        <v>283100</v>
      </c>
      <c r="E44" s="53"/>
      <c r="F44" s="53"/>
      <c r="G44" s="53"/>
      <c r="H44" s="53"/>
      <c r="I44" s="52">
        <v>0</v>
      </c>
      <c r="J44" s="52">
        <v>2</v>
      </c>
      <c r="K44" s="54">
        <v>283100</v>
      </c>
      <c r="L44" s="55">
        <v>3.0133081131100119E-2</v>
      </c>
      <c r="M44" s="362">
        <v>0.31347962382445144</v>
      </c>
    </row>
    <row r="45" spans="1:13" s="123" customFormat="1" ht="12" x14ac:dyDescent="0.2">
      <c r="A45" s="775" t="s">
        <v>212</v>
      </c>
      <c r="B45" s="579" t="s">
        <v>213</v>
      </c>
      <c r="C45" s="57">
        <v>5</v>
      </c>
      <c r="D45" s="59">
        <v>1290600.6499999999</v>
      </c>
      <c r="E45" s="58"/>
      <c r="F45" s="58"/>
      <c r="G45" s="58"/>
      <c r="H45" s="58"/>
      <c r="I45" s="57">
        <v>0</v>
      </c>
      <c r="J45" s="57">
        <v>5</v>
      </c>
      <c r="K45" s="59">
        <v>1290600.6499999999</v>
      </c>
      <c r="L45" s="60">
        <v>0.13737115540198003</v>
      </c>
      <c r="M45" s="760">
        <v>0.78369905956112851</v>
      </c>
    </row>
    <row r="46" spans="1:13" s="123" customFormat="1" ht="12" x14ac:dyDescent="0.2">
      <c r="A46" s="772" t="s">
        <v>214</v>
      </c>
      <c r="B46" s="583" t="s">
        <v>215</v>
      </c>
      <c r="C46" s="52">
        <v>4</v>
      </c>
      <c r="D46" s="54">
        <v>821544</v>
      </c>
      <c r="E46" s="53"/>
      <c r="F46" s="53"/>
      <c r="G46" s="53"/>
      <c r="H46" s="53"/>
      <c r="I46" s="52">
        <v>0</v>
      </c>
      <c r="J46" s="52">
        <v>4</v>
      </c>
      <c r="K46" s="54">
        <v>821544</v>
      </c>
      <c r="L46" s="55">
        <v>8.7444902878023728E-2</v>
      </c>
      <c r="M46" s="362">
        <v>0.62695924764890287</v>
      </c>
    </row>
    <row r="47" spans="1:13" s="123" customFormat="1" ht="12" x14ac:dyDescent="0.2">
      <c r="A47" s="771" t="s">
        <v>216</v>
      </c>
      <c r="B47" s="579" t="s">
        <v>217</v>
      </c>
      <c r="C47" s="57">
        <v>21</v>
      </c>
      <c r="D47" s="59">
        <v>6917503.0800000001</v>
      </c>
      <c r="E47" s="58"/>
      <c r="F47" s="58"/>
      <c r="G47" s="58"/>
      <c r="H47" s="58"/>
      <c r="I47" s="57">
        <v>0</v>
      </c>
      <c r="J47" s="57">
        <v>21</v>
      </c>
      <c r="K47" s="59">
        <v>6917503.0800000001</v>
      </c>
      <c r="L47" s="60">
        <v>0.73629700294692679</v>
      </c>
      <c r="M47" s="760">
        <v>3.2915360501567399</v>
      </c>
    </row>
    <row r="48" spans="1:13" s="123" customFormat="1" ht="12" x14ac:dyDescent="0.2">
      <c r="A48" s="776" t="s">
        <v>683</v>
      </c>
      <c r="B48" s="582" t="s">
        <v>684</v>
      </c>
      <c r="C48" s="52"/>
      <c r="D48" s="54"/>
      <c r="E48" s="53"/>
      <c r="F48" s="53"/>
      <c r="G48" s="53"/>
      <c r="H48" s="53">
        <v>-8100</v>
      </c>
      <c r="I48" s="52">
        <v>1</v>
      </c>
      <c r="J48" s="52">
        <v>1</v>
      </c>
      <c r="K48" s="54">
        <v>-8100</v>
      </c>
      <c r="L48" s="55">
        <v>-8.6216162897178022E-4</v>
      </c>
      <c r="M48" s="362">
        <v>0.15673981191222572</v>
      </c>
    </row>
    <row r="49" spans="1:13" s="123" customFormat="1" ht="12" x14ac:dyDescent="0.2">
      <c r="A49" s="774" t="s">
        <v>409</v>
      </c>
      <c r="B49" s="517" t="s">
        <v>410</v>
      </c>
      <c r="C49" s="57">
        <v>5</v>
      </c>
      <c r="D49" s="59">
        <v>851100</v>
      </c>
      <c r="E49" s="58"/>
      <c r="F49" s="58"/>
      <c r="G49" s="58"/>
      <c r="H49" s="58"/>
      <c r="I49" s="57">
        <v>0</v>
      </c>
      <c r="J49" s="57">
        <v>5</v>
      </c>
      <c r="K49" s="59">
        <v>851100</v>
      </c>
      <c r="L49" s="60">
        <v>9.0590834866405193E-2</v>
      </c>
      <c r="M49" s="760">
        <v>0.78369905956112851</v>
      </c>
    </row>
    <row r="50" spans="1:13" s="123" customFormat="1" ht="12" x14ac:dyDescent="0.2">
      <c r="A50" s="772" t="s">
        <v>220</v>
      </c>
      <c r="B50" s="583" t="s">
        <v>221</v>
      </c>
      <c r="C50" s="52">
        <v>20</v>
      </c>
      <c r="D50" s="54">
        <v>3906504.14</v>
      </c>
      <c r="E50" s="53"/>
      <c r="F50" s="53"/>
      <c r="G50" s="53"/>
      <c r="H50" s="53"/>
      <c r="I50" s="52">
        <v>0</v>
      </c>
      <c r="J50" s="52">
        <v>20</v>
      </c>
      <c r="K50" s="54">
        <v>3906504.14</v>
      </c>
      <c r="L50" s="55">
        <v>0.41580715715153127</v>
      </c>
      <c r="M50" s="362">
        <v>3.134796238244514</v>
      </c>
    </row>
    <row r="51" spans="1:13" s="123" customFormat="1" ht="12" x14ac:dyDescent="0.2">
      <c r="A51" s="775" t="s">
        <v>222</v>
      </c>
      <c r="B51" s="579" t="s">
        <v>223</v>
      </c>
      <c r="C51" s="57">
        <v>11</v>
      </c>
      <c r="D51" s="59">
        <v>50857009.399999999</v>
      </c>
      <c r="E51" s="58">
        <v>1</v>
      </c>
      <c r="F51" s="60">
        <v>2261306</v>
      </c>
      <c r="G51" s="58"/>
      <c r="H51" s="58">
        <v>-25000</v>
      </c>
      <c r="I51" s="57">
        <v>2</v>
      </c>
      <c r="J51" s="57">
        <v>14</v>
      </c>
      <c r="K51" s="59">
        <v>53093315.399999999</v>
      </c>
      <c r="L51" s="60">
        <v>5.6512369497254937</v>
      </c>
      <c r="M51" s="760">
        <v>2.1943573667711598</v>
      </c>
    </row>
    <row r="52" spans="1:13" s="123" customFormat="1" ht="12" x14ac:dyDescent="0.2">
      <c r="A52" s="776" t="s">
        <v>224</v>
      </c>
      <c r="B52" s="583" t="s">
        <v>225</v>
      </c>
      <c r="C52" s="52">
        <v>1</v>
      </c>
      <c r="D52" s="54">
        <v>1020780</v>
      </c>
      <c r="E52" s="53"/>
      <c r="F52" s="53"/>
      <c r="G52" s="53"/>
      <c r="H52" s="53"/>
      <c r="I52" s="52">
        <v>0</v>
      </c>
      <c r="J52" s="52">
        <v>1</v>
      </c>
      <c r="K52" s="54">
        <v>1020780</v>
      </c>
      <c r="L52" s="55">
        <v>0.10865152439775479</v>
      </c>
      <c r="M52" s="362">
        <v>0.15673981191222572</v>
      </c>
    </row>
    <row r="53" spans="1:13" s="123" customFormat="1" ht="12" x14ac:dyDescent="0.2">
      <c r="A53" s="777" t="s">
        <v>719</v>
      </c>
      <c r="B53" s="579" t="s">
        <v>720</v>
      </c>
      <c r="C53" s="57">
        <v>5</v>
      </c>
      <c r="D53" s="59">
        <v>208100</v>
      </c>
      <c r="E53" s="58"/>
      <c r="F53" s="58"/>
      <c r="G53" s="58"/>
      <c r="H53" s="58"/>
      <c r="I53" s="57">
        <v>0</v>
      </c>
      <c r="J53" s="57">
        <v>5</v>
      </c>
      <c r="K53" s="59">
        <v>208100</v>
      </c>
      <c r="L53" s="60">
        <v>2.2150103085065119E-2</v>
      </c>
      <c r="M53" s="760">
        <v>0.78369905956112851</v>
      </c>
    </row>
    <row r="54" spans="1:13" s="123" customFormat="1" ht="12" x14ac:dyDescent="0.2">
      <c r="A54" s="770" t="s">
        <v>226</v>
      </c>
      <c r="B54" s="583" t="s">
        <v>227</v>
      </c>
      <c r="C54" s="52">
        <v>2</v>
      </c>
      <c r="D54" s="54">
        <v>809162.94</v>
      </c>
      <c r="E54" s="53"/>
      <c r="F54" s="53"/>
      <c r="G54" s="53"/>
      <c r="H54" s="55"/>
      <c r="I54" s="52">
        <v>0</v>
      </c>
      <c r="J54" s="52">
        <v>2</v>
      </c>
      <c r="K54" s="54">
        <v>809162.94</v>
      </c>
      <c r="L54" s="55">
        <v>8.6127066475801831E-2</v>
      </c>
      <c r="M54" s="362">
        <v>0.31347962382445144</v>
      </c>
    </row>
    <row r="55" spans="1:13" s="123" customFormat="1" ht="12" x14ac:dyDescent="0.2">
      <c r="A55" s="771" t="s">
        <v>228</v>
      </c>
      <c r="B55" s="579" t="s">
        <v>229</v>
      </c>
      <c r="C55" s="57">
        <v>2</v>
      </c>
      <c r="D55" s="59">
        <v>350000</v>
      </c>
      <c r="E55" s="58"/>
      <c r="F55" s="58"/>
      <c r="G55" s="58"/>
      <c r="H55" s="58"/>
      <c r="I55" s="57">
        <v>4</v>
      </c>
      <c r="J55" s="57">
        <v>6</v>
      </c>
      <c r="K55" s="59">
        <v>350000</v>
      </c>
      <c r="L55" s="60">
        <v>3.7253897548163342E-2</v>
      </c>
      <c r="M55" s="760">
        <v>0.94043887147335425</v>
      </c>
    </row>
    <row r="56" spans="1:13" s="123" customFormat="1" ht="12" x14ac:dyDescent="0.2">
      <c r="A56" s="772" t="s">
        <v>232</v>
      </c>
      <c r="B56" s="582" t="s">
        <v>233</v>
      </c>
      <c r="C56" s="52">
        <v>1</v>
      </c>
      <c r="D56" s="54">
        <v>95441.47</v>
      </c>
      <c r="E56" s="53"/>
      <c r="F56" s="53"/>
      <c r="G56" s="53"/>
      <c r="H56" s="53"/>
      <c r="I56" s="52">
        <v>0</v>
      </c>
      <c r="J56" s="52">
        <v>1</v>
      </c>
      <c r="K56" s="54">
        <v>95441.47</v>
      </c>
      <c r="L56" s="55">
        <v>1.0158762129217442E-2</v>
      </c>
      <c r="M56" s="362">
        <v>0.15673981191222572</v>
      </c>
    </row>
    <row r="57" spans="1:13" s="123" customFormat="1" ht="12" x14ac:dyDescent="0.2">
      <c r="A57" s="775" t="s">
        <v>411</v>
      </c>
      <c r="B57" s="579" t="s">
        <v>412</v>
      </c>
      <c r="C57" s="57">
        <v>1</v>
      </c>
      <c r="D57" s="59">
        <v>180000</v>
      </c>
      <c r="E57" s="58"/>
      <c r="F57" s="60"/>
      <c r="G57" s="58">
        <v>1</v>
      </c>
      <c r="H57" s="58"/>
      <c r="I57" s="57">
        <v>-1</v>
      </c>
      <c r="J57" s="57">
        <v>1</v>
      </c>
      <c r="K57" s="59">
        <v>180000</v>
      </c>
      <c r="L57" s="60">
        <v>1.9159147310484004E-2</v>
      </c>
      <c r="M57" s="760">
        <v>0.15673981191222572</v>
      </c>
    </row>
    <row r="58" spans="1:13" s="123" customFormat="1" ht="12" x14ac:dyDescent="0.2">
      <c r="A58" s="772" t="s">
        <v>721</v>
      </c>
      <c r="B58" s="583" t="s">
        <v>722</v>
      </c>
      <c r="C58" s="52">
        <v>1</v>
      </c>
      <c r="D58" s="54">
        <v>753780</v>
      </c>
      <c r="E58" s="53"/>
      <c r="F58" s="53"/>
      <c r="G58" s="53"/>
      <c r="H58" s="55"/>
      <c r="I58" s="52">
        <v>0</v>
      </c>
      <c r="J58" s="52">
        <v>1</v>
      </c>
      <c r="K58" s="54">
        <v>753780</v>
      </c>
      <c r="L58" s="55">
        <v>8.0232122553870175E-2</v>
      </c>
      <c r="M58" s="362">
        <v>0.15673981191222572</v>
      </c>
    </row>
    <row r="59" spans="1:13" s="123" customFormat="1" ht="12" x14ac:dyDescent="0.2">
      <c r="A59" s="775" t="s">
        <v>236</v>
      </c>
      <c r="B59" s="579" t="s">
        <v>237</v>
      </c>
      <c r="C59" s="57">
        <v>7</v>
      </c>
      <c r="D59" s="59">
        <v>1383945</v>
      </c>
      <c r="E59" s="58"/>
      <c r="F59" s="58"/>
      <c r="G59" s="58"/>
      <c r="H59" s="58"/>
      <c r="I59" s="57">
        <v>1</v>
      </c>
      <c r="J59" s="57">
        <v>8</v>
      </c>
      <c r="K59" s="59">
        <v>1383945</v>
      </c>
      <c r="L59" s="60">
        <v>0.14730670069226548</v>
      </c>
      <c r="M59" s="760">
        <v>1.2539184952978057</v>
      </c>
    </row>
    <row r="60" spans="1:13" s="123" customFormat="1" ht="12" x14ac:dyDescent="0.2">
      <c r="A60" s="772" t="s">
        <v>238</v>
      </c>
      <c r="B60" s="583" t="s">
        <v>239</v>
      </c>
      <c r="C60" s="52">
        <v>20</v>
      </c>
      <c r="D60" s="54">
        <v>17201951.890000004</v>
      </c>
      <c r="E60" s="53"/>
      <c r="F60" s="53"/>
      <c r="G60" s="53"/>
      <c r="H60" s="53"/>
      <c r="I60" s="52">
        <v>2</v>
      </c>
      <c r="J60" s="52">
        <v>22</v>
      </c>
      <c r="K60" s="54">
        <v>17201951.890000004</v>
      </c>
      <c r="L60" s="55">
        <v>1.8309707238242712</v>
      </c>
      <c r="M60" s="362">
        <v>3.4482758620689653</v>
      </c>
    </row>
    <row r="61" spans="1:13" s="123" customFormat="1" ht="12" x14ac:dyDescent="0.2">
      <c r="A61" s="775" t="s">
        <v>240</v>
      </c>
      <c r="B61" s="579" t="s">
        <v>241</v>
      </c>
      <c r="C61" s="57">
        <v>1</v>
      </c>
      <c r="D61" s="59">
        <v>805595</v>
      </c>
      <c r="E61" s="58"/>
      <c r="F61" s="58"/>
      <c r="G61" s="58"/>
      <c r="H61" s="58"/>
      <c r="I61" s="57">
        <v>0</v>
      </c>
      <c r="J61" s="57">
        <v>1</v>
      </c>
      <c r="K61" s="59">
        <v>805595</v>
      </c>
      <c r="L61" s="60">
        <v>8.5747295986607561E-2</v>
      </c>
      <c r="M61" s="760">
        <v>0.15673981191222572</v>
      </c>
    </row>
    <row r="62" spans="1:13" s="123" customFormat="1" ht="12" x14ac:dyDescent="0.2">
      <c r="A62" s="772" t="s">
        <v>413</v>
      </c>
      <c r="B62" s="583" t="s">
        <v>414</v>
      </c>
      <c r="C62" s="52">
        <v>3</v>
      </c>
      <c r="D62" s="54">
        <v>241974.72</v>
      </c>
      <c r="E62" s="53"/>
      <c r="F62" s="53"/>
      <c r="G62" s="53"/>
      <c r="H62" s="53"/>
      <c r="I62" s="52">
        <v>0</v>
      </c>
      <c r="J62" s="52">
        <v>3</v>
      </c>
      <c r="K62" s="54">
        <v>241974.72</v>
      </c>
      <c r="L62" s="55">
        <v>2.5755718366072888E-2</v>
      </c>
      <c r="M62" s="362">
        <v>0.47021943573667713</v>
      </c>
    </row>
    <row r="63" spans="1:13" s="123" customFormat="1" ht="12" x14ac:dyDescent="0.2">
      <c r="A63" s="775" t="s">
        <v>244</v>
      </c>
      <c r="B63" s="579" t="s">
        <v>245</v>
      </c>
      <c r="C63" s="57">
        <v>6</v>
      </c>
      <c r="D63" s="59">
        <v>15386405.039999999</v>
      </c>
      <c r="E63" s="58"/>
      <c r="F63" s="58"/>
      <c r="G63" s="58"/>
      <c r="H63" s="60"/>
      <c r="I63" s="57">
        <v>0</v>
      </c>
      <c r="J63" s="57">
        <v>6</v>
      </c>
      <c r="K63" s="59">
        <v>15386405.039999999</v>
      </c>
      <c r="L63" s="60">
        <v>1.6377244485562974</v>
      </c>
      <c r="M63" s="760">
        <v>0.94043887147335425</v>
      </c>
    </row>
    <row r="64" spans="1:13" s="123" customFormat="1" ht="12" x14ac:dyDescent="0.2">
      <c r="A64" s="772" t="s">
        <v>246</v>
      </c>
      <c r="B64" s="583" t="s">
        <v>247</v>
      </c>
      <c r="C64" s="52">
        <v>7</v>
      </c>
      <c r="D64" s="54">
        <v>20378629.149999999</v>
      </c>
      <c r="E64" s="53"/>
      <c r="F64" s="53"/>
      <c r="G64" s="53"/>
      <c r="H64" s="53">
        <v>-1368292.5</v>
      </c>
      <c r="I64" s="52">
        <v>2</v>
      </c>
      <c r="J64" s="52">
        <v>9</v>
      </c>
      <c r="K64" s="54">
        <v>19010336.649999999</v>
      </c>
      <c r="L64" s="55">
        <v>2.0234546683291277</v>
      </c>
      <c r="M64" s="362">
        <v>1.4106583072100314</v>
      </c>
    </row>
    <row r="65" spans="1:13" s="123" customFormat="1" ht="12" x14ac:dyDescent="0.2">
      <c r="A65" s="775" t="s">
        <v>248</v>
      </c>
      <c r="B65" s="579" t="s">
        <v>249</v>
      </c>
      <c r="C65" s="57">
        <v>21</v>
      </c>
      <c r="D65" s="59">
        <v>1275709</v>
      </c>
      <c r="E65" s="58"/>
      <c r="F65" s="58"/>
      <c r="G65" s="58"/>
      <c r="H65" s="58"/>
      <c r="I65" s="57">
        <v>0</v>
      </c>
      <c r="J65" s="57">
        <v>21</v>
      </c>
      <c r="K65" s="59">
        <v>1275709</v>
      </c>
      <c r="L65" s="60">
        <v>0.13578609253505688</v>
      </c>
      <c r="M65" s="760">
        <v>3.2915360501567399</v>
      </c>
    </row>
    <row r="66" spans="1:13" s="123" customFormat="1" ht="12" x14ac:dyDescent="0.2">
      <c r="A66" s="776" t="s">
        <v>250</v>
      </c>
      <c r="B66" s="583" t="s">
        <v>251</v>
      </c>
      <c r="C66" s="52">
        <v>9</v>
      </c>
      <c r="D66" s="54">
        <v>1807264</v>
      </c>
      <c r="E66" s="53">
        <v>3</v>
      </c>
      <c r="F66" s="53">
        <v>56000</v>
      </c>
      <c r="G66" s="53"/>
      <c r="H66" s="53">
        <v>-4900</v>
      </c>
      <c r="I66" s="52">
        <v>2</v>
      </c>
      <c r="J66" s="52">
        <v>14</v>
      </c>
      <c r="K66" s="54">
        <v>1858364</v>
      </c>
      <c r="L66" s="55">
        <v>0.1978037201805572</v>
      </c>
      <c r="M66" s="362">
        <v>2.1943573667711598</v>
      </c>
    </row>
    <row r="67" spans="1:13" s="123" customFormat="1" ht="12" x14ac:dyDescent="0.2">
      <c r="A67" s="775" t="s">
        <v>252</v>
      </c>
      <c r="B67" s="579" t="s">
        <v>253</v>
      </c>
      <c r="C67" s="57">
        <v>7</v>
      </c>
      <c r="D67" s="59">
        <v>11426734</v>
      </c>
      <c r="E67" s="58"/>
      <c r="F67" s="58"/>
      <c r="G67" s="58"/>
      <c r="H67" s="60"/>
      <c r="I67" s="57">
        <v>0</v>
      </c>
      <c r="J67" s="57">
        <v>7</v>
      </c>
      <c r="K67" s="59">
        <v>11426734</v>
      </c>
      <c r="L67" s="60">
        <v>1.2162582221317562</v>
      </c>
      <c r="M67" s="760">
        <v>1.0971786833855799</v>
      </c>
    </row>
    <row r="68" spans="1:13" s="123" customFormat="1" ht="12" x14ac:dyDescent="0.2">
      <c r="A68" s="772" t="s">
        <v>459</v>
      </c>
      <c r="B68" s="583" t="s">
        <v>460</v>
      </c>
      <c r="C68" s="52">
        <v>1</v>
      </c>
      <c r="D68" s="54">
        <v>1537080</v>
      </c>
      <c r="E68" s="53"/>
      <c r="F68" s="53"/>
      <c r="G68" s="53"/>
      <c r="H68" s="53"/>
      <c r="I68" s="52">
        <v>0</v>
      </c>
      <c r="J68" s="52">
        <v>1</v>
      </c>
      <c r="K68" s="54">
        <v>1537080</v>
      </c>
      <c r="L68" s="55">
        <v>0.16360634526665974</v>
      </c>
      <c r="M68" s="362">
        <v>0.15673981191222572</v>
      </c>
    </row>
    <row r="69" spans="1:13" s="123" customFormat="1" ht="12" x14ac:dyDescent="0.2">
      <c r="A69" s="771" t="s">
        <v>254</v>
      </c>
      <c r="B69" s="579" t="s">
        <v>255</v>
      </c>
      <c r="C69" s="57">
        <v>15</v>
      </c>
      <c r="D69" s="59">
        <v>1515300</v>
      </c>
      <c r="E69" s="58"/>
      <c r="F69" s="58"/>
      <c r="G69" s="58"/>
      <c r="H69" s="60"/>
      <c r="I69" s="57">
        <v>0</v>
      </c>
      <c r="J69" s="57">
        <v>15</v>
      </c>
      <c r="K69" s="59">
        <v>1515300</v>
      </c>
      <c r="L69" s="60">
        <v>0.16128808844209117</v>
      </c>
      <c r="M69" s="760">
        <v>2.3510971786833856</v>
      </c>
    </row>
    <row r="70" spans="1:13" s="123" customFormat="1" ht="12" x14ac:dyDescent="0.2">
      <c r="A70" s="776" t="s">
        <v>415</v>
      </c>
      <c r="B70" s="582" t="s">
        <v>416</v>
      </c>
      <c r="C70" s="52">
        <v>1</v>
      </c>
      <c r="D70" s="54">
        <v>60000</v>
      </c>
      <c r="E70" s="53"/>
      <c r="F70" s="53"/>
      <c r="G70" s="53"/>
      <c r="H70" s="55"/>
      <c r="I70" s="52">
        <v>0</v>
      </c>
      <c r="J70" s="52">
        <v>1</v>
      </c>
      <c r="K70" s="54">
        <v>60000</v>
      </c>
      <c r="L70" s="55">
        <v>6.3863824368280012E-3</v>
      </c>
      <c r="M70" s="362">
        <v>0.15673981191222572</v>
      </c>
    </row>
    <row r="71" spans="1:13" s="123" customFormat="1" ht="12" x14ac:dyDescent="0.2">
      <c r="A71" s="777" t="s">
        <v>417</v>
      </c>
      <c r="B71" s="584" t="s">
        <v>418</v>
      </c>
      <c r="C71" s="57">
        <v>54</v>
      </c>
      <c r="D71" s="59">
        <v>166956</v>
      </c>
      <c r="E71" s="58"/>
      <c r="F71" s="58"/>
      <c r="G71" s="58"/>
      <c r="H71" s="60"/>
      <c r="I71" s="57">
        <v>0</v>
      </c>
      <c r="J71" s="57">
        <v>54</v>
      </c>
      <c r="K71" s="59">
        <v>166956</v>
      </c>
      <c r="L71" s="60">
        <v>1.7770747768717596E-2</v>
      </c>
      <c r="M71" s="760">
        <v>8.4639498432601883</v>
      </c>
    </row>
    <row r="72" spans="1:13" s="123" customFormat="1" ht="12" x14ac:dyDescent="0.2">
      <c r="A72" s="761" t="s">
        <v>723</v>
      </c>
      <c r="B72" s="583" t="s">
        <v>724</v>
      </c>
      <c r="C72" s="52">
        <v>1</v>
      </c>
      <c r="D72" s="54">
        <v>3000000</v>
      </c>
      <c r="E72" s="53"/>
      <c r="F72" s="53"/>
      <c r="G72" s="53"/>
      <c r="H72" s="55"/>
      <c r="I72" s="52">
        <v>0</v>
      </c>
      <c r="J72" s="52">
        <v>1</v>
      </c>
      <c r="K72" s="54">
        <v>3000000</v>
      </c>
      <c r="L72" s="55">
        <v>0.31931912184140004</v>
      </c>
      <c r="M72" s="362">
        <v>0.15673981191222572</v>
      </c>
    </row>
    <row r="73" spans="1:13" s="123" customFormat="1" ht="12" x14ac:dyDescent="0.2">
      <c r="A73" s="775" t="s">
        <v>461</v>
      </c>
      <c r="B73" s="581" t="s">
        <v>462</v>
      </c>
      <c r="C73" s="57">
        <v>1</v>
      </c>
      <c r="D73" s="59">
        <v>120062.5</v>
      </c>
      <c r="E73" s="58"/>
      <c r="F73" s="58"/>
      <c r="G73" s="58"/>
      <c r="H73" s="60"/>
      <c r="I73" s="57">
        <v>0</v>
      </c>
      <c r="J73" s="57">
        <v>1</v>
      </c>
      <c r="K73" s="59">
        <v>120062.5</v>
      </c>
      <c r="L73" s="60">
        <v>1.2779417355361032E-2</v>
      </c>
      <c r="M73" s="760">
        <v>0.15673981191222572</v>
      </c>
    </row>
    <row r="74" spans="1:13" s="123" customFormat="1" ht="12" x14ac:dyDescent="0.2">
      <c r="A74" s="772" t="s">
        <v>256</v>
      </c>
      <c r="B74" s="583" t="s">
        <v>257</v>
      </c>
      <c r="C74" s="52">
        <v>1</v>
      </c>
      <c r="D74" s="54">
        <v>599310</v>
      </c>
      <c r="E74" s="53">
        <v>1</v>
      </c>
      <c r="F74" s="53">
        <v>36830</v>
      </c>
      <c r="G74" s="53"/>
      <c r="H74" s="55"/>
      <c r="I74" s="52">
        <v>0</v>
      </c>
      <c r="J74" s="52">
        <v>2</v>
      </c>
      <c r="K74" s="54">
        <v>636140</v>
      </c>
      <c r="L74" s="55">
        <v>6.7710555389396077E-2</v>
      </c>
      <c r="M74" s="362">
        <v>0.31347962382445144</v>
      </c>
    </row>
    <row r="75" spans="1:13" s="123" customFormat="1" ht="12" x14ac:dyDescent="0.2">
      <c r="A75" s="775" t="s">
        <v>637</v>
      </c>
      <c r="B75" s="579" t="s">
        <v>638</v>
      </c>
      <c r="C75" s="57">
        <v>6</v>
      </c>
      <c r="D75" s="59">
        <v>3567314</v>
      </c>
      <c r="E75" s="58"/>
      <c r="F75" s="58"/>
      <c r="G75" s="58"/>
      <c r="H75" s="60"/>
      <c r="I75" s="57">
        <v>1</v>
      </c>
      <c r="J75" s="57">
        <v>7</v>
      </c>
      <c r="K75" s="59">
        <v>3567314</v>
      </c>
      <c r="L75" s="60">
        <v>0.37970385793751077</v>
      </c>
      <c r="M75" s="760">
        <v>1.0971786833855799</v>
      </c>
    </row>
    <row r="76" spans="1:13" s="123" customFormat="1" ht="12" x14ac:dyDescent="0.2">
      <c r="A76" s="772" t="s">
        <v>258</v>
      </c>
      <c r="B76" s="583" t="s">
        <v>259</v>
      </c>
      <c r="C76" s="52">
        <v>1</v>
      </c>
      <c r="D76" s="54">
        <v>223553</v>
      </c>
      <c r="E76" s="53"/>
      <c r="F76" s="53"/>
      <c r="G76" s="53"/>
      <c r="H76" s="55"/>
      <c r="I76" s="52">
        <v>0</v>
      </c>
      <c r="J76" s="52">
        <v>1</v>
      </c>
      <c r="K76" s="54">
        <v>223553</v>
      </c>
      <c r="L76" s="55">
        <v>2.3794915881670171E-2</v>
      </c>
      <c r="M76" s="362">
        <v>0.15673981191222572</v>
      </c>
    </row>
    <row r="77" spans="1:13" s="123" customFormat="1" ht="12" x14ac:dyDescent="0.2">
      <c r="A77" s="775" t="s">
        <v>260</v>
      </c>
      <c r="B77" s="579" t="s">
        <v>261</v>
      </c>
      <c r="C77" s="57">
        <v>6</v>
      </c>
      <c r="D77" s="59">
        <v>1570030</v>
      </c>
      <c r="E77" s="58"/>
      <c r="F77" s="58"/>
      <c r="G77" s="58"/>
      <c r="H77" s="60"/>
      <c r="I77" s="57">
        <v>1</v>
      </c>
      <c r="J77" s="57">
        <v>7</v>
      </c>
      <c r="K77" s="59">
        <v>1570030</v>
      </c>
      <c r="L77" s="60">
        <v>0.16711353362155112</v>
      </c>
      <c r="M77" s="760">
        <v>1.0971786833855799</v>
      </c>
    </row>
    <row r="78" spans="1:13" s="123" customFormat="1" ht="12" x14ac:dyDescent="0.2">
      <c r="A78" s="772" t="s">
        <v>262</v>
      </c>
      <c r="B78" s="583" t="s">
        <v>263</v>
      </c>
      <c r="C78" s="52">
        <v>3</v>
      </c>
      <c r="D78" s="54">
        <v>530419.80000000005</v>
      </c>
      <c r="E78" s="53"/>
      <c r="F78" s="53"/>
      <c r="G78" s="53"/>
      <c r="H78" s="55"/>
      <c r="I78" s="52">
        <v>0</v>
      </c>
      <c r="J78" s="52">
        <v>3</v>
      </c>
      <c r="K78" s="54">
        <v>530419.80000000005</v>
      </c>
      <c r="L78" s="55">
        <v>5.645772824776369E-2</v>
      </c>
      <c r="M78" s="362">
        <v>0.47021943573667713</v>
      </c>
    </row>
    <row r="79" spans="1:13" s="123" customFormat="1" ht="22.5" x14ac:dyDescent="0.2">
      <c r="A79" s="775" t="s">
        <v>419</v>
      </c>
      <c r="B79" s="579" t="s">
        <v>420</v>
      </c>
      <c r="C79" s="57">
        <v>3</v>
      </c>
      <c r="D79" s="59">
        <v>308887.91000000003</v>
      </c>
      <c r="E79" s="58"/>
      <c r="F79" s="58"/>
      <c r="G79" s="58"/>
      <c r="H79" s="60"/>
      <c r="I79" s="57">
        <v>0</v>
      </c>
      <c r="J79" s="57">
        <v>3</v>
      </c>
      <c r="K79" s="59">
        <v>308887.91000000003</v>
      </c>
      <c r="L79" s="60">
        <v>3.2877938722875144E-2</v>
      </c>
      <c r="M79" s="760">
        <v>0.47021943573667713</v>
      </c>
    </row>
    <row r="80" spans="1:13" s="123" customFormat="1" ht="12" x14ac:dyDescent="0.2">
      <c r="A80" s="772" t="s">
        <v>264</v>
      </c>
      <c r="B80" s="583" t="s">
        <v>265</v>
      </c>
      <c r="C80" s="52">
        <v>12</v>
      </c>
      <c r="D80" s="54">
        <v>322735.56</v>
      </c>
      <c r="E80" s="53">
        <v>6</v>
      </c>
      <c r="F80" s="53">
        <v>19680</v>
      </c>
      <c r="G80" s="53"/>
      <c r="H80" s="55"/>
      <c r="I80" s="52">
        <v>0</v>
      </c>
      <c r="J80" s="52">
        <v>18</v>
      </c>
      <c r="K80" s="54">
        <v>342415.56</v>
      </c>
      <c r="L80" s="55">
        <v>3.6446611974677079E-2</v>
      </c>
      <c r="M80" s="362">
        <v>2.8213166144200628</v>
      </c>
    </row>
    <row r="81" spans="1:13" s="123" customFormat="1" ht="12" x14ac:dyDescent="0.2">
      <c r="A81" s="775" t="s">
        <v>421</v>
      </c>
      <c r="B81" s="579" t="s">
        <v>422</v>
      </c>
      <c r="C81" s="57">
        <v>43</v>
      </c>
      <c r="D81" s="59">
        <v>1521938.25</v>
      </c>
      <c r="E81" s="58"/>
      <c r="F81" s="58"/>
      <c r="G81" s="58"/>
      <c r="H81" s="60"/>
      <c r="I81" s="57">
        <v>0</v>
      </c>
      <c r="J81" s="57">
        <v>43</v>
      </c>
      <c r="K81" s="59">
        <v>1521938.25</v>
      </c>
      <c r="L81" s="60">
        <v>0.16199466182894573</v>
      </c>
      <c r="M81" s="760">
        <v>6.7398119122257052</v>
      </c>
    </row>
    <row r="82" spans="1:13" s="123" customFormat="1" ht="12" x14ac:dyDescent="0.2">
      <c r="A82" s="776" t="s">
        <v>266</v>
      </c>
      <c r="B82" s="583" t="s">
        <v>267</v>
      </c>
      <c r="C82" s="52">
        <v>4</v>
      </c>
      <c r="D82" s="54">
        <v>10798600</v>
      </c>
      <c r="E82" s="53"/>
      <c r="F82" s="53"/>
      <c r="G82" s="53"/>
      <c r="H82" s="55"/>
      <c r="I82" s="52">
        <v>0</v>
      </c>
      <c r="J82" s="52">
        <v>4</v>
      </c>
      <c r="K82" s="54">
        <v>10798600</v>
      </c>
      <c r="L82" s="55">
        <v>1.1493998230388476</v>
      </c>
      <c r="M82" s="362">
        <v>0.62695924764890287</v>
      </c>
    </row>
    <row r="83" spans="1:13" s="123" customFormat="1" ht="12" x14ac:dyDescent="0.2">
      <c r="A83" s="775" t="s">
        <v>423</v>
      </c>
      <c r="B83" s="581" t="s">
        <v>424</v>
      </c>
      <c r="C83" s="57">
        <v>40</v>
      </c>
      <c r="D83" s="59">
        <v>315360</v>
      </c>
      <c r="E83" s="58"/>
      <c r="F83" s="58"/>
      <c r="G83" s="58"/>
      <c r="H83" s="60"/>
      <c r="I83" s="57">
        <v>0</v>
      </c>
      <c r="J83" s="57">
        <v>40</v>
      </c>
      <c r="K83" s="59">
        <v>315360</v>
      </c>
      <c r="L83" s="60">
        <v>3.3566826087967974E-2</v>
      </c>
      <c r="M83" s="760">
        <v>6.2695924764890281</v>
      </c>
    </row>
    <row r="84" spans="1:13" s="123" customFormat="1" ht="12" x14ac:dyDescent="0.2">
      <c r="A84" s="772" t="s">
        <v>272</v>
      </c>
      <c r="B84" s="583" t="s">
        <v>273</v>
      </c>
      <c r="C84" s="52">
        <v>1</v>
      </c>
      <c r="D84" s="54">
        <v>191793.6</v>
      </c>
      <c r="E84" s="53"/>
      <c r="F84" s="53"/>
      <c r="G84" s="53"/>
      <c r="H84" s="55"/>
      <c r="I84" s="52">
        <v>0</v>
      </c>
      <c r="J84" s="52">
        <v>1</v>
      </c>
      <c r="K84" s="54">
        <v>191793.6</v>
      </c>
      <c r="L84" s="55">
        <v>2.0414454642266915E-2</v>
      </c>
      <c r="M84" s="362">
        <v>0.15673981191222572</v>
      </c>
    </row>
    <row r="85" spans="1:13" s="123" customFormat="1" ht="12" x14ac:dyDescent="0.2">
      <c r="A85" s="775" t="s">
        <v>274</v>
      </c>
      <c r="B85" s="579" t="s">
        <v>275</v>
      </c>
      <c r="C85" s="57">
        <v>5</v>
      </c>
      <c r="D85" s="59">
        <v>515050.73</v>
      </c>
      <c r="E85" s="58"/>
      <c r="F85" s="58"/>
      <c r="G85" s="58"/>
      <c r="H85" s="60"/>
      <c r="I85" s="57">
        <v>1</v>
      </c>
      <c r="J85" s="57">
        <v>6</v>
      </c>
      <c r="K85" s="59">
        <v>515050.73</v>
      </c>
      <c r="L85" s="60">
        <v>5.482184893579068E-2</v>
      </c>
      <c r="M85" s="760">
        <v>0.94043887147335425</v>
      </c>
    </row>
    <row r="86" spans="1:13" s="123" customFormat="1" ht="12" x14ac:dyDescent="0.2">
      <c r="A86" s="772" t="s">
        <v>276</v>
      </c>
      <c r="B86" s="583" t="s">
        <v>277</v>
      </c>
      <c r="C86" s="52">
        <v>30</v>
      </c>
      <c r="D86" s="54">
        <v>4888276</v>
      </c>
      <c r="E86" s="53"/>
      <c r="F86" s="53"/>
      <c r="G86" s="53"/>
      <c r="H86" s="55"/>
      <c r="I86" s="52">
        <v>0</v>
      </c>
      <c r="J86" s="52">
        <v>30</v>
      </c>
      <c r="K86" s="54">
        <v>4888276</v>
      </c>
      <c r="L86" s="55">
        <v>0.52030666654613056</v>
      </c>
      <c r="M86" s="362">
        <v>4.7021943573667713</v>
      </c>
    </row>
    <row r="87" spans="1:13" s="123" customFormat="1" ht="12" x14ac:dyDescent="0.2">
      <c r="A87" s="771" t="s">
        <v>425</v>
      </c>
      <c r="B87" s="579" t="s">
        <v>426</v>
      </c>
      <c r="C87" s="57">
        <v>24</v>
      </c>
      <c r="D87" s="59">
        <v>592140467</v>
      </c>
      <c r="E87" s="58"/>
      <c r="F87" s="58"/>
      <c r="G87" s="58"/>
      <c r="H87" s="60"/>
      <c r="I87" s="57">
        <v>0</v>
      </c>
      <c r="J87" s="57">
        <v>24</v>
      </c>
      <c r="K87" s="59">
        <v>592140467</v>
      </c>
      <c r="L87" s="60">
        <v>63.027257976398843</v>
      </c>
      <c r="M87" s="760">
        <v>3.761755485893417</v>
      </c>
    </row>
    <row r="88" spans="1:13" s="123" customFormat="1" ht="12" x14ac:dyDescent="0.2">
      <c r="A88" s="773" t="s">
        <v>598</v>
      </c>
      <c r="B88" s="583" t="s">
        <v>599</v>
      </c>
      <c r="C88" s="52">
        <v>3</v>
      </c>
      <c r="D88" s="54">
        <v>92594850.75999999</v>
      </c>
      <c r="E88" s="53"/>
      <c r="F88" s="53"/>
      <c r="G88" s="53"/>
      <c r="H88" s="53"/>
      <c r="I88" s="52">
        <v>0</v>
      </c>
      <c r="J88" s="52">
        <v>3</v>
      </c>
      <c r="K88" s="54">
        <v>92594850.75999999</v>
      </c>
      <c r="L88" s="55">
        <v>9.8557688105728989</v>
      </c>
      <c r="M88" s="362">
        <v>0.47021943573667713</v>
      </c>
    </row>
    <row r="89" spans="1:13" s="123" customFormat="1" ht="12" x14ac:dyDescent="0.2">
      <c r="A89" s="759" t="s">
        <v>427</v>
      </c>
      <c r="B89" s="579" t="s">
        <v>428</v>
      </c>
      <c r="C89" s="57">
        <v>7</v>
      </c>
      <c r="D89" s="59">
        <v>513168.2</v>
      </c>
      <c r="E89" s="58"/>
      <c r="F89" s="58"/>
      <c r="G89" s="58"/>
      <c r="H89" s="58"/>
      <c r="I89" s="57">
        <v>0</v>
      </c>
      <c r="J89" s="57">
        <v>7</v>
      </c>
      <c r="K89" s="59">
        <v>513168.2</v>
      </c>
      <c r="L89" s="60">
        <v>5.4621472993643984E-2</v>
      </c>
      <c r="M89" s="760">
        <v>1.0971786833855799</v>
      </c>
    </row>
    <row r="90" spans="1:13" s="123" customFormat="1" ht="22.5" x14ac:dyDescent="0.2">
      <c r="A90" s="770" t="s">
        <v>463</v>
      </c>
      <c r="B90" s="516" t="s">
        <v>464</v>
      </c>
      <c r="C90" s="52">
        <v>1</v>
      </c>
      <c r="D90" s="54">
        <v>171743</v>
      </c>
      <c r="E90" s="53"/>
      <c r="F90" s="53"/>
      <c r="G90" s="53"/>
      <c r="H90" s="53"/>
      <c r="I90" s="52">
        <v>0</v>
      </c>
      <c r="J90" s="52">
        <v>1</v>
      </c>
      <c r="K90" s="54">
        <v>171743</v>
      </c>
      <c r="L90" s="55">
        <v>1.8280274647469192E-2</v>
      </c>
      <c r="M90" s="362">
        <v>0.15673981191222572</v>
      </c>
    </row>
    <row r="91" spans="1:13" s="123" customFormat="1" ht="12" x14ac:dyDescent="0.2">
      <c r="A91" s="775" t="s">
        <v>278</v>
      </c>
      <c r="B91" s="579" t="s">
        <v>279</v>
      </c>
      <c r="C91" s="57">
        <v>10</v>
      </c>
      <c r="D91" s="59">
        <v>4525217</v>
      </c>
      <c r="E91" s="58"/>
      <c r="F91" s="58"/>
      <c r="G91" s="58"/>
      <c r="H91" s="58"/>
      <c r="I91" s="57">
        <v>0</v>
      </c>
      <c r="J91" s="57">
        <v>10</v>
      </c>
      <c r="K91" s="59">
        <v>4525217</v>
      </c>
      <c r="L91" s="60">
        <v>0.48166277286059161</v>
      </c>
      <c r="M91" s="760">
        <v>1.567398119122257</v>
      </c>
    </row>
    <row r="92" spans="1:13" s="123" customFormat="1" ht="12" x14ac:dyDescent="0.2">
      <c r="A92" s="776" t="s">
        <v>282</v>
      </c>
      <c r="B92" s="583" t="s">
        <v>283</v>
      </c>
      <c r="C92" s="52">
        <v>9</v>
      </c>
      <c r="D92" s="54">
        <v>166500</v>
      </c>
      <c r="E92" s="53"/>
      <c r="F92" s="53"/>
      <c r="G92" s="53"/>
      <c r="H92" s="53"/>
      <c r="I92" s="52">
        <v>0</v>
      </c>
      <c r="J92" s="52">
        <v>9</v>
      </c>
      <c r="K92" s="54">
        <v>166500</v>
      </c>
      <c r="L92" s="55">
        <v>1.7722211262197703E-2</v>
      </c>
      <c r="M92" s="362">
        <v>1.4106583072100314</v>
      </c>
    </row>
    <row r="93" spans="1:13" s="123" customFormat="1" ht="12" x14ac:dyDescent="0.2">
      <c r="A93" s="775" t="s">
        <v>639</v>
      </c>
      <c r="B93" s="581" t="s">
        <v>640</v>
      </c>
      <c r="C93" s="57">
        <v>1</v>
      </c>
      <c r="D93" s="59">
        <v>150000</v>
      </c>
      <c r="E93" s="58"/>
      <c r="F93" s="58"/>
      <c r="G93" s="58"/>
      <c r="H93" s="58"/>
      <c r="I93" s="57">
        <v>0</v>
      </c>
      <c r="J93" s="57">
        <v>1</v>
      </c>
      <c r="K93" s="59">
        <v>150000</v>
      </c>
      <c r="L93" s="60">
        <v>1.5965956092070004E-2</v>
      </c>
      <c r="M93" s="760">
        <v>0.15673981191222572</v>
      </c>
    </row>
    <row r="94" spans="1:13" s="123" customFormat="1" ht="12" x14ac:dyDescent="0.2">
      <c r="A94" s="772" t="s">
        <v>296</v>
      </c>
      <c r="B94" s="582" t="s">
        <v>297</v>
      </c>
      <c r="C94" s="52">
        <v>1</v>
      </c>
      <c r="D94" s="54">
        <v>999000</v>
      </c>
      <c r="E94" s="53"/>
      <c r="F94" s="53"/>
      <c r="G94" s="53"/>
      <c r="H94" s="53"/>
      <c r="I94" s="52">
        <v>0</v>
      </c>
      <c r="J94" s="52">
        <v>1</v>
      </c>
      <c r="K94" s="54">
        <v>999000</v>
      </c>
      <c r="L94" s="55">
        <v>0.10633326757318622</v>
      </c>
      <c r="M94" s="362">
        <v>0.15673981191222572</v>
      </c>
    </row>
    <row r="95" spans="1:13" s="123" customFormat="1" ht="12" x14ac:dyDescent="0.2">
      <c r="A95" s="771" t="s">
        <v>429</v>
      </c>
      <c r="B95" s="579" t="s">
        <v>430</v>
      </c>
      <c r="C95" s="57">
        <v>21</v>
      </c>
      <c r="D95" s="59">
        <v>10932194.25</v>
      </c>
      <c r="E95" s="58"/>
      <c r="F95" s="58"/>
      <c r="G95" s="58"/>
      <c r="H95" s="58"/>
      <c r="I95" s="57">
        <v>0</v>
      </c>
      <c r="J95" s="57">
        <v>21</v>
      </c>
      <c r="K95" s="59">
        <v>10932194.25</v>
      </c>
      <c r="L95" s="60">
        <v>1.163619555903201</v>
      </c>
      <c r="M95" s="760">
        <v>3.2915360501567399</v>
      </c>
    </row>
    <row r="96" spans="1:13" s="123" customFormat="1" ht="12" x14ac:dyDescent="0.2">
      <c r="A96" s="773" t="s">
        <v>600</v>
      </c>
      <c r="B96" s="583" t="s">
        <v>601</v>
      </c>
      <c r="C96" s="52">
        <v>1</v>
      </c>
      <c r="D96" s="54">
        <v>61436.58</v>
      </c>
      <c r="E96" s="53"/>
      <c r="F96" s="53"/>
      <c r="G96" s="53"/>
      <c r="H96" s="53"/>
      <c r="I96" s="52">
        <v>0</v>
      </c>
      <c r="J96" s="52">
        <v>1</v>
      </c>
      <c r="K96" s="54">
        <v>61436.58</v>
      </c>
      <c r="L96" s="55">
        <v>6.539291591512974E-3</v>
      </c>
      <c r="M96" s="362">
        <v>0.15673981191222572</v>
      </c>
    </row>
    <row r="97" spans="1:13" s="123" customFormat="1" ht="12" x14ac:dyDescent="0.2">
      <c r="A97" s="759" t="s">
        <v>300</v>
      </c>
      <c r="B97" s="579" t="s">
        <v>301</v>
      </c>
      <c r="C97" s="57">
        <v>1</v>
      </c>
      <c r="D97" s="59">
        <v>657900</v>
      </c>
      <c r="E97" s="58"/>
      <c r="F97" s="60"/>
      <c r="G97" s="58"/>
      <c r="H97" s="58"/>
      <c r="I97" s="57">
        <v>0</v>
      </c>
      <c r="J97" s="57">
        <v>1</v>
      </c>
      <c r="K97" s="59">
        <v>657900</v>
      </c>
      <c r="L97" s="60">
        <v>7.0026683419819033E-2</v>
      </c>
      <c r="M97" s="760">
        <v>0.15673981191222572</v>
      </c>
    </row>
    <row r="98" spans="1:13" s="123" customFormat="1" ht="12" x14ac:dyDescent="0.2">
      <c r="A98" s="773" t="s">
        <v>431</v>
      </c>
      <c r="B98" s="583" t="s">
        <v>432</v>
      </c>
      <c r="C98" s="52">
        <v>2</v>
      </c>
      <c r="D98" s="54">
        <v>190418</v>
      </c>
      <c r="E98" s="53"/>
      <c r="F98" s="55"/>
      <c r="G98" s="53"/>
      <c r="H98" s="53"/>
      <c r="I98" s="52">
        <v>0</v>
      </c>
      <c r="J98" s="52">
        <v>2</v>
      </c>
      <c r="K98" s="54">
        <v>190418</v>
      </c>
      <c r="L98" s="55">
        <v>2.0268036180931905E-2</v>
      </c>
      <c r="M98" s="362">
        <v>0.31347962382445144</v>
      </c>
    </row>
    <row r="99" spans="1:13" s="123" customFormat="1" thickBot="1" x14ac:dyDescent="0.25">
      <c r="A99" s="759" t="s">
        <v>304</v>
      </c>
      <c r="B99" s="579" t="s">
        <v>305</v>
      </c>
      <c r="C99" s="57">
        <v>19</v>
      </c>
      <c r="D99" s="59">
        <v>1084715.97</v>
      </c>
      <c r="E99" s="58"/>
      <c r="F99" s="60"/>
      <c r="G99" s="58"/>
      <c r="H99" s="58"/>
      <c r="I99" s="57">
        <v>0</v>
      </c>
      <c r="J99" s="57">
        <v>19</v>
      </c>
      <c r="K99" s="59">
        <v>1084715.97</v>
      </c>
      <c r="L99" s="60">
        <v>0.11545685032924749</v>
      </c>
      <c r="M99" s="760">
        <v>2.9780564263322886</v>
      </c>
    </row>
    <row r="100" spans="1:13" s="87" customFormat="1" ht="22.5" customHeight="1" thickBot="1" x14ac:dyDescent="0.25">
      <c r="A100" s="839" t="s">
        <v>306</v>
      </c>
      <c r="B100" s="840"/>
      <c r="C100" s="364">
        <v>602</v>
      </c>
      <c r="D100" s="378">
        <v>942677596.10000014</v>
      </c>
      <c r="E100" s="364">
        <v>13</v>
      </c>
      <c r="F100" s="365">
        <v>2626790.91</v>
      </c>
      <c r="G100" s="364">
        <v>3</v>
      </c>
      <c r="H100" s="378">
        <v>-5805373.3899999997</v>
      </c>
      <c r="I100" s="379">
        <v>20</v>
      </c>
      <c r="J100" s="380">
        <v>638</v>
      </c>
      <c r="K100" s="378">
        <v>939499013.62000012</v>
      </c>
      <c r="L100" s="381">
        <v>100</v>
      </c>
      <c r="M100" s="382">
        <v>100</v>
      </c>
    </row>
    <row r="101" spans="1:13" s="87" customFormat="1" ht="15" customHeight="1" x14ac:dyDescent="0.2">
      <c r="A101" s="94"/>
      <c r="B101" s="95"/>
      <c r="C101" s="94"/>
      <c r="D101" s="105"/>
      <c r="E101" s="94"/>
      <c r="F101" s="105">
        <f>F100*100/D100</f>
        <v>0.2786520991765829</v>
      </c>
      <c r="G101" s="94"/>
      <c r="H101" s="105">
        <f>H100*100/D100</f>
        <v>-0.61583869331547803</v>
      </c>
      <c r="I101" s="124"/>
      <c r="J101" s="124"/>
      <c r="K101" s="105"/>
      <c r="L101" s="106"/>
      <c r="M101" s="106"/>
    </row>
    <row r="102" spans="1:13" s="87" customFormat="1" ht="15" customHeight="1" x14ac:dyDescent="0.2">
      <c r="A102" s="94"/>
      <c r="B102" s="125" t="s">
        <v>307</v>
      </c>
      <c r="C102" s="94"/>
      <c r="D102" s="105"/>
      <c r="E102" s="94"/>
      <c r="F102" s="105"/>
      <c r="G102" s="94"/>
      <c r="H102" s="105"/>
      <c r="I102" s="124"/>
      <c r="J102" s="124"/>
      <c r="K102" s="105"/>
      <c r="L102" s="106"/>
      <c r="M102" s="106"/>
    </row>
    <row r="103" spans="1:13" s="87" customFormat="1" ht="15" customHeight="1" x14ac:dyDescent="0.2">
      <c r="A103" s="94"/>
      <c r="B103" s="125" t="s">
        <v>308</v>
      </c>
      <c r="C103" s="101">
        <f t="shared" ref="C103:M103" si="0">SUM(C8:C31,C35:C36)</f>
        <v>76</v>
      </c>
      <c r="D103" s="102">
        <f t="shared" si="0"/>
        <v>55349528.789999999</v>
      </c>
      <c r="E103" s="101">
        <f t="shared" si="0"/>
        <v>0</v>
      </c>
      <c r="F103" s="101">
        <f t="shared" si="0"/>
        <v>0</v>
      </c>
      <c r="G103" s="101">
        <f t="shared" si="0"/>
        <v>1</v>
      </c>
      <c r="H103" s="101">
        <f t="shared" si="0"/>
        <v>0</v>
      </c>
      <c r="I103" s="101">
        <f t="shared" si="0"/>
        <v>0</v>
      </c>
      <c r="J103" s="101">
        <f t="shared" si="0"/>
        <v>77</v>
      </c>
      <c r="K103" s="102">
        <f t="shared" si="0"/>
        <v>55349528.789999999</v>
      </c>
      <c r="L103" s="102">
        <f t="shared" si="0"/>
        <v>5.8913876425193639</v>
      </c>
      <c r="M103" s="102">
        <f t="shared" si="0"/>
        <v>12.068965517241388</v>
      </c>
    </row>
    <row r="104" spans="1:13" s="87" customFormat="1" ht="15" customHeight="1" x14ac:dyDescent="0.2">
      <c r="A104" s="94"/>
      <c r="B104" s="125" t="s">
        <v>309</v>
      </c>
      <c r="C104" s="103">
        <f t="shared" ref="C104:M104" si="1">SUM(C32:C34)</f>
        <v>6</v>
      </c>
      <c r="D104" s="104">
        <f t="shared" si="1"/>
        <v>3179750.22</v>
      </c>
      <c r="E104" s="103">
        <f t="shared" si="1"/>
        <v>1</v>
      </c>
      <c r="F104" s="103">
        <f t="shared" si="1"/>
        <v>241246.91</v>
      </c>
      <c r="G104" s="103">
        <f t="shared" si="1"/>
        <v>1</v>
      </c>
      <c r="H104" s="103">
        <f t="shared" si="1"/>
        <v>-4285940</v>
      </c>
      <c r="I104" s="103">
        <f t="shared" si="1"/>
        <v>2</v>
      </c>
      <c r="J104" s="103">
        <f t="shared" si="1"/>
        <v>10</v>
      </c>
      <c r="K104" s="104">
        <f t="shared" si="1"/>
        <v>-864942.86999999988</v>
      </c>
      <c r="L104" s="104">
        <f t="shared" si="1"/>
        <v>-9.2064265897126768E-2</v>
      </c>
      <c r="M104" s="104">
        <f t="shared" si="1"/>
        <v>1.567398119122257</v>
      </c>
    </row>
    <row r="105" spans="1:13" s="87" customFormat="1" ht="15" customHeight="1" x14ac:dyDescent="0.2">
      <c r="A105" s="94"/>
      <c r="B105" s="125" t="s">
        <v>310</v>
      </c>
      <c r="C105" s="101">
        <f t="shared" ref="C105:M105" si="2">SUM(C37:C99)</f>
        <v>520</v>
      </c>
      <c r="D105" s="102">
        <f t="shared" si="2"/>
        <v>884148317.09000003</v>
      </c>
      <c r="E105" s="101">
        <f t="shared" si="2"/>
        <v>12</v>
      </c>
      <c r="F105" s="101">
        <f t="shared" si="2"/>
        <v>2385544</v>
      </c>
      <c r="G105" s="101">
        <f t="shared" si="2"/>
        <v>1</v>
      </c>
      <c r="H105" s="101">
        <f t="shared" si="2"/>
        <v>-1519433.3900000001</v>
      </c>
      <c r="I105" s="101">
        <f t="shared" si="2"/>
        <v>18</v>
      </c>
      <c r="J105" s="101">
        <f t="shared" si="2"/>
        <v>551</v>
      </c>
      <c r="K105" s="102">
        <f t="shared" si="2"/>
        <v>885014427.70000017</v>
      </c>
      <c r="L105" s="102">
        <f t="shared" si="2"/>
        <v>94.200676623377774</v>
      </c>
      <c r="M105" s="102">
        <f t="shared" si="2"/>
        <v>86.363636363636374</v>
      </c>
    </row>
    <row r="106" spans="1:13" s="87" customFormat="1" ht="15" customHeight="1" x14ac:dyDescent="0.2">
      <c r="A106" s="94"/>
      <c r="B106" s="125"/>
      <c r="C106" s="94"/>
      <c r="D106" s="105"/>
      <c r="E106" s="94"/>
      <c r="F106" s="105"/>
      <c r="G106" s="94"/>
      <c r="H106" s="105"/>
      <c r="I106" s="94"/>
      <c r="J106" s="94"/>
      <c r="K106" s="105"/>
      <c r="L106" s="105"/>
      <c r="M106" s="105"/>
    </row>
    <row r="107" spans="1:13" s="87" customFormat="1" ht="15" customHeight="1" x14ac:dyDescent="0.2">
      <c r="A107" s="94"/>
      <c r="B107" s="125" t="s">
        <v>311</v>
      </c>
      <c r="C107" s="102">
        <f t="shared" ref="C107:K107" si="3">C103*100/C100</f>
        <v>12.624584717607974</v>
      </c>
      <c r="D107" s="102">
        <f t="shared" si="3"/>
        <v>5.8715226731800323</v>
      </c>
      <c r="E107" s="102">
        <f t="shared" si="3"/>
        <v>0</v>
      </c>
      <c r="F107" s="102">
        <f t="shared" si="3"/>
        <v>0</v>
      </c>
      <c r="G107" s="102">
        <f t="shared" si="3"/>
        <v>33.333333333333336</v>
      </c>
      <c r="H107" s="102">
        <f t="shared" si="3"/>
        <v>0</v>
      </c>
      <c r="I107" s="102">
        <f t="shared" si="3"/>
        <v>0</v>
      </c>
      <c r="J107" s="102">
        <f t="shared" si="3"/>
        <v>12.068965517241379</v>
      </c>
      <c r="K107" s="102">
        <f t="shared" si="3"/>
        <v>5.8913876425193639</v>
      </c>
      <c r="L107" s="106"/>
      <c r="M107" s="106"/>
    </row>
    <row r="108" spans="1:13" s="87" customFormat="1" ht="15" customHeight="1" x14ac:dyDescent="0.2">
      <c r="A108" s="94"/>
      <c r="B108" s="125" t="s">
        <v>312</v>
      </c>
      <c r="C108" s="104">
        <f t="shared" ref="C108:K108" si="4">C104*100/C100</f>
        <v>0.99667774086378735</v>
      </c>
      <c r="D108" s="104">
        <f t="shared" si="4"/>
        <v>0.33731046894029387</v>
      </c>
      <c r="E108" s="104">
        <f t="shared" si="4"/>
        <v>7.6923076923076925</v>
      </c>
      <c r="F108" s="104">
        <f t="shared" si="4"/>
        <v>9.1840926158831575</v>
      </c>
      <c r="G108" s="104">
        <f t="shared" si="4"/>
        <v>33.333333333333336</v>
      </c>
      <c r="H108" s="104">
        <f t="shared" si="4"/>
        <v>73.827120360297798</v>
      </c>
      <c r="I108" s="104">
        <f t="shared" si="4"/>
        <v>10</v>
      </c>
      <c r="J108" s="104">
        <f t="shared" si="4"/>
        <v>1.567398119122257</v>
      </c>
      <c r="K108" s="104">
        <f t="shared" si="4"/>
        <v>-9.206426589712674E-2</v>
      </c>
      <c r="L108" s="106"/>
      <c r="M108" s="106"/>
    </row>
    <row r="109" spans="1:13" s="87" customFormat="1" ht="15" customHeight="1" x14ac:dyDescent="0.2">
      <c r="A109" s="94"/>
      <c r="B109" s="125" t="s">
        <v>313</v>
      </c>
      <c r="C109" s="102">
        <f t="shared" ref="C109:K109" si="5">C105*100/C100</f>
        <v>86.378737541528238</v>
      </c>
      <c r="D109" s="102">
        <f t="shared" si="5"/>
        <v>93.791166857879659</v>
      </c>
      <c r="E109" s="102">
        <f t="shared" si="5"/>
        <v>92.307692307692307</v>
      </c>
      <c r="F109" s="102">
        <f t="shared" si="5"/>
        <v>90.815907384116841</v>
      </c>
      <c r="G109" s="102">
        <f t="shared" si="5"/>
        <v>33.333333333333336</v>
      </c>
      <c r="H109" s="102">
        <f t="shared" si="5"/>
        <v>26.172879639702213</v>
      </c>
      <c r="I109" s="102">
        <f t="shared" si="5"/>
        <v>90</v>
      </c>
      <c r="J109" s="102">
        <f t="shared" si="5"/>
        <v>86.36363636363636</v>
      </c>
      <c r="K109" s="102">
        <f t="shared" si="5"/>
        <v>94.20067662337776</v>
      </c>
      <c r="L109" s="106"/>
      <c r="M109" s="106"/>
    </row>
    <row r="110" spans="1:13" s="87" customFormat="1" ht="43.5" customHeight="1" x14ac:dyDescent="0.2">
      <c r="A110" s="126"/>
      <c r="B110" s="127"/>
      <c r="C110" s="109" t="s">
        <v>314</v>
      </c>
      <c r="D110" s="109" t="s">
        <v>315</v>
      </c>
      <c r="E110" s="109" t="s">
        <v>316</v>
      </c>
      <c r="F110" s="109" t="s">
        <v>317</v>
      </c>
      <c r="G110" s="109" t="s">
        <v>318</v>
      </c>
      <c r="H110" s="109" t="s">
        <v>319</v>
      </c>
      <c r="I110" s="110" t="s">
        <v>320</v>
      </c>
      <c r="J110" s="109" t="s">
        <v>8</v>
      </c>
      <c r="K110" s="111" t="s">
        <v>321</v>
      </c>
      <c r="L110" s="86"/>
      <c r="M110" s="86"/>
    </row>
    <row r="111" spans="1:13" s="87" customFormat="1" x14ac:dyDescent="0.2">
      <c r="A111" s="126"/>
      <c r="B111" s="127"/>
      <c r="C111" s="126"/>
      <c r="D111" s="128"/>
      <c r="E111" s="84"/>
      <c r="F111" s="86"/>
      <c r="G111" s="84"/>
      <c r="H111" s="86"/>
      <c r="I111" s="84"/>
      <c r="J111" s="84"/>
      <c r="K111" s="84"/>
      <c r="L111" s="86"/>
      <c r="M111" s="86"/>
    </row>
    <row r="112" spans="1:13" s="87" customFormat="1" x14ac:dyDescent="0.2">
      <c r="A112" s="126"/>
      <c r="B112" s="127"/>
      <c r="C112" s="126"/>
      <c r="D112" s="128"/>
      <c r="E112" s="84"/>
      <c r="F112" s="86"/>
      <c r="G112" s="84"/>
      <c r="H112" s="86"/>
      <c r="I112" s="84"/>
      <c r="J112" s="84"/>
      <c r="K112" s="84"/>
      <c r="L112" s="86"/>
      <c r="M112" s="86"/>
    </row>
    <row r="113" spans="1:13" s="87" customFormat="1" x14ac:dyDescent="0.2">
      <c r="A113" s="126"/>
      <c r="B113" s="127"/>
      <c r="C113" s="126"/>
      <c r="D113" s="128"/>
      <c r="E113" s="84"/>
      <c r="F113" s="86"/>
      <c r="G113" s="84"/>
      <c r="H113" s="86"/>
      <c r="I113" s="84"/>
      <c r="J113" s="84"/>
      <c r="K113" s="84"/>
      <c r="L113" s="86"/>
      <c r="M113" s="86"/>
    </row>
    <row r="114" spans="1:13" s="87" customFormat="1" x14ac:dyDescent="0.2">
      <c r="A114" s="126"/>
      <c r="B114" s="127"/>
      <c r="C114" s="126"/>
      <c r="D114" s="128"/>
      <c r="E114" s="84"/>
      <c r="F114" s="86"/>
      <c r="G114" s="84"/>
      <c r="H114" s="86"/>
      <c r="I114" s="84"/>
      <c r="J114" s="84"/>
      <c r="K114" s="84"/>
      <c r="L114" s="86"/>
      <c r="M114" s="86"/>
    </row>
    <row r="115" spans="1:13" s="87" customFormat="1" x14ac:dyDescent="0.2">
      <c r="A115" s="126"/>
      <c r="B115" s="127"/>
      <c r="C115" s="126"/>
      <c r="D115" s="128"/>
      <c r="E115" s="84"/>
      <c r="F115" s="86"/>
      <c r="G115" s="84"/>
      <c r="H115" s="86"/>
      <c r="I115" s="84"/>
      <c r="J115" s="84"/>
      <c r="K115" s="84"/>
      <c r="L115" s="86"/>
      <c r="M115" s="86"/>
    </row>
    <row r="116" spans="1:13" s="87" customFormat="1" x14ac:dyDescent="0.2">
      <c r="A116" s="126"/>
      <c r="B116" s="127"/>
      <c r="C116" s="126"/>
      <c r="D116" s="128"/>
      <c r="E116" s="84"/>
      <c r="F116" s="86"/>
      <c r="G116" s="84"/>
      <c r="H116" s="86"/>
      <c r="I116" s="84"/>
      <c r="J116" s="84"/>
      <c r="K116" s="84"/>
      <c r="L116" s="86"/>
      <c r="M116" s="86"/>
    </row>
    <row r="117" spans="1:13" s="87" customFormat="1" x14ac:dyDescent="0.2">
      <c r="A117" s="126"/>
      <c r="B117" s="127"/>
      <c r="C117" s="126"/>
      <c r="D117" s="128"/>
      <c r="E117" s="84"/>
      <c r="F117" s="86"/>
      <c r="G117" s="84"/>
      <c r="H117" s="86"/>
      <c r="I117" s="84"/>
      <c r="J117" s="84"/>
      <c r="K117" s="84"/>
      <c r="L117" s="86"/>
      <c r="M117" s="86"/>
    </row>
    <row r="118" spans="1:13" s="87" customFormat="1" x14ac:dyDescent="0.2">
      <c r="A118" s="126"/>
      <c r="B118" s="127"/>
      <c r="C118" s="126"/>
      <c r="D118" s="128"/>
      <c r="E118" s="84"/>
      <c r="F118" s="86"/>
      <c r="G118" s="84"/>
      <c r="H118" s="86"/>
      <c r="I118" s="84"/>
      <c r="J118" s="84"/>
      <c r="K118" s="84"/>
      <c r="L118" s="86"/>
      <c r="M118" s="86"/>
    </row>
    <row r="119" spans="1:13" s="87" customFormat="1" x14ac:dyDescent="0.2">
      <c r="A119" s="126"/>
      <c r="B119" s="127"/>
      <c r="C119" s="126"/>
      <c r="D119" s="128"/>
      <c r="E119" s="84"/>
      <c r="F119" s="86"/>
      <c r="G119" s="84"/>
      <c r="H119" s="86"/>
      <c r="I119" s="84"/>
      <c r="J119" s="84"/>
      <c r="K119" s="84"/>
      <c r="L119" s="86"/>
      <c r="M119" s="86"/>
    </row>
    <row r="120" spans="1:13" s="87" customFormat="1" x14ac:dyDescent="0.2">
      <c r="A120" s="126"/>
      <c r="B120" s="127"/>
      <c r="C120" s="126"/>
      <c r="D120" s="128"/>
      <c r="E120" s="84"/>
      <c r="F120" s="86"/>
      <c r="G120" s="84"/>
      <c r="H120" s="86"/>
      <c r="I120" s="84"/>
      <c r="J120" s="84"/>
      <c r="K120" s="84"/>
      <c r="L120" s="86"/>
      <c r="M120" s="86"/>
    </row>
    <row r="121" spans="1:13" s="87" customFormat="1" x14ac:dyDescent="0.2">
      <c r="A121" s="126"/>
      <c r="B121" s="127"/>
      <c r="C121" s="126"/>
      <c r="D121" s="128"/>
      <c r="E121" s="84"/>
      <c r="F121" s="86"/>
      <c r="G121" s="84"/>
      <c r="H121" s="86"/>
      <c r="I121" s="84"/>
      <c r="J121" s="84"/>
      <c r="K121" s="84"/>
      <c r="L121" s="86"/>
      <c r="M121" s="86"/>
    </row>
    <row r="122" spans="1:13" s="87" customFormat="1" x14ac:dyDescent="0.2">
      <c r="A122" s="126"/>
      <c r="B122" s="127"/>
      <c r="C122" s="126"/>
      <c r="D122" s="128"/>
      <c r="E122" s="84"/>
      <c r="F122" s="86"/>
      <c r="G122" s="84"/>
      <c r="H122" s="86"/>
      <c r="I122" s="84"/>
      <c r="J122" s="84"/>
      <c r="K122" s="84"/>
      <c r="L122" s="86"/>
      <c r="M122" s="86"/>
    </row>
    <row r="123" spans="1:13" s="87" customFormat="1" x14ac:dyDescent="0.2">
      <c r="A123" s="126"/>
      <c r="B123" s="127"/>
      <c r="C123" s="126"/>
      <c r="D123" s="128"/>
      <c r="E123" s="84"/>
      <c r="F123" s="86"/>
      <c r="G123" s="84"/>
      <c r="H123" s="86"/>
      <c r="I123" s="84"/>
      <c r="J123" s="84"/>
      <c r="K123" s="84"/>
      <c r="L123" s="86"/>
      <c r="M123" s="86"/>
    </row>
    <row r="124" spans="1:13" s="87" customFormat="1" x14ac:dyDescent="0.2">
      <c r="A124" s="126"/>
      <c r="B124" s="127"/>
      <c r="C124" s="126"/>
      <c r="D124" s="128"/>
      <c r="E124" s="84"/>
      <c r="F124" s="86"/>
      <c r="G124" s="84"/>
      <c r="H124" s="86"/>
      <c r="I124" s="84"/>
      <c r="J124" s="84"/>
      <c r="K124" s="84"/>
      <c r="L124" s="86"/>
      <c r="M124" s="86"/>
    </row>
    <row r="125" spans="1:13" s="87" customFormat="1" x14ac:dyDescent="0.2">
      <c r="A125" s="126"/>
      <c r="B125" s="127"/>
      <c r="C125" s="126"/>
      <c r="D125" s="128"/>
      <c r="E125" s="84"/>
      <c r="F125" s="86"/>
      <c r="G125" s="84"/>
      <c r="H125" s="86"/>
      <c r="I125" s="84"/>
      <c r="J125" s="84"/>
      <c r="K125" s="84"/>
      <c r="L125" s="86"/>
      <c r="M125" s="86"/>
    </row>
    <row r="126" spans="1:13" s="87" customFormat="1" x14ac:dyDescent="0.2">
      <c r="A126" s="126"/>
      <c r="B126" s="127"/>
      <c r="C126" s="126"/>
      <c r="D126" s="128"/>
      <c r="E126" s="84"/>
      <c r="F126" s="86"/>
      <c r="G126" s="84"/>
      <c r="H126" s="86"/>
      <c r="I126" s="84"/>
      <c r="J126" s="84"/>
      <c r="K126" s="84"/>
      <c r="L126" s="86"/>
      <c r="M126" s="86"/>
    </row>
    <row r="127" spans="1:13" s="87" customFormat="1" x14ac:dyDescent="0.2">
      <c r="A127" s="126"/>
      <c r="B127" s="127"/>
      <c r="C127" s="126"/>
      <c r="D127" s="128"/>
      <c r="E127" s="84"/>
      <c r="F127" s="86"/>
      <c r="G127" s="84"/>
      <c r="H127" s="86"/>
      <c r="I127" s="84"/>
      <c r="J127" s="84"/>
      <c r="K127" s="84"/>
      <c r="L127" s="86"/>
      <c r="M127" s="86"/>
    </row>
    <row r="128" spans="1:13" s="87" customFormat="1" x14ac:dyDescent="0.2">
      <c r="A128" s="126"/>
      <c r="B128" s="127"/>
      <c r="C128" s="126"/>
      <c r="D128" s="128"/>
      <c r="E128" s="84"/>
      <c r="F128" s="86"/>
      <c r="G128" s="84"/>
      <c r="H128" s="86"/>
      <c r="I128" s="84"/>
      <c r="J128" s="84"/>
      <c r="K128" s="84"/>
      <c r="L128" s="86"/>
      <c r="M128" s="86"/>
    </row>
    <row r="129" spans="1:13" s="87" customFormat="1" x14ac:dyDescent="0.2">
      <c r="A129" s="126"/>
      <c r="B129" s="127"/>
      <c r="C129" s="126"/>
      <c r="D129" s="128"/>
      <c r="E129" s="84"/>
      <c r="F129" s="86"/>
      <c r="G129" s="84"/>
      <c r="H129" s="86"/>
      <c r="I129" s="84"/>
      <c r="J129" s="84"/>
      <c r="K129" s="84"/>
      <c r="L129" s="86"/>
      <c r="M129" s="86"/>
    </row>
    <row r="130" spans="1:13" s="87" customFormat="1" x14ac:dyDescent="0.2">
      <c r="A130" s="126"/>
      <c r="B130" s="127"/>
      <c r="C130" s="126"/>
      <c r="D130" s="128"/>
      <c r="E130" s="84"/>
      <c r="F130" s="86"/>
      <c r="G130" s="84"/>
      <c r="H130" s="86"/>
      <c r="I130" s="84"/>
      <c r="J130" s="84"/>
      <c r="K130" s="84"/>
      <c r="L130" s="86"/>
      <c r="M130" s="86"/>
    </row>
    <row r="131" spans="1:13" s="87" customFormat="1" x14ac:dyDescent="0.2">
      <c r="A131" s="126"/>
      <c r="B131" s="127"/>
      <c r="C131" s="126"/>
      <c r="D131" s="128"/>
      <c r="E131" s="84"/>
      <c r="F131" s="86"/>
      <c r="G131" s="84"/>
      <c r="H131" s="86"/>
      <c r="I131" s="84"/>
      <c r="J131" s="84"/>
      <c r="K131" s="84"/>
      <c r="L131" s="86"/>
      <c r="M131" s="86"/>
    </row>
    <row r="132" spans="1:13" s="87" customFormat="1" x14ac:dyDescent="0.2">
      <c r="A132" s="126"/>
      <c r="B132" s="127"/>
      <c r="C132" s="126"/>
      <c r="D132" s="128"/>
      <c r="E132" s="84"/>
      <c r="F132" s="86"/>
      <c r="G132" s="84"/>
      <c r="H132" s="86"/>
      <c r="I132" s="84"/>
      <c r="J132" s="84"/>
      <c r="K132" s="84"/>
      <c r="L132" s="86"/>
      <c r="M132" s="86"/>
    </row>
    <row r="133" spans="1:13" s="87" customFormat="1" x14ac:dyDescent="0.2">
      <c r="A133" s="126"/>
      <c r="B133" s="127"/>
      <c r="C133" s="126"/>
      <c r="D133" s="128"/>
      <c r="E133" s="84"/>
      <c r="F133" s="86"/>
      <c r="G133" s="84"/>
      <c r="H133" s="86"/>
      <c r="I133" s="84"/>
      <c r="J133" s="84"/>
      <c r="K133" s="84"/>
      <c r="L133" s="86"/>
      <c r="M133" s="86"/>
    </row>
    <row r="134" spans="1:13" s="87" customFormat="1" x14ac:dyDescent="0.2">
      <c r="A134" s="126"/>
      <c r="B134" s="127"/>
      <c r="C134" s="126"/>
      <c r="D134" s="128"/>
      <c r="E134" s="84"/>
      <c r="F134" s="86"/>
      <c r="G134" s="84"/>
      <c r="H134" s="86"/>
      <c r="I134" s="84"/>
      <c r="J134" s="84"/>
      <c r="K134" s="84"/>
      <c r="L134" s="86"/>
      <c r="M134" s="86"/>
    </row>
    <row r="135" spans="1:13" s="87" customFormat="1" x14ac:dyDescent="0.2">
      <c r="A135" s="126"/>
      <c r="B135" s="127"/>
      <c r="C135" s="126"/>
      <c r="D135" s="128"/>
      <c r="E135" s="84"/>
      <c r="F135" s="86"/>
      <c r="G135" s="84"/>
      <c r="H135" s="86"/>
      <c r="I135" s="84"/>
      <c r="J135" s="84"/>
      <c r="K135" s="84"/>
      <c r="L135" s="86"/>
      <c r="M135" s="86"/>
    </row>
    <row r="136" spans="1:13" s="87" customFormat="1" x14ac:dyDescent="0.2">
      <c r="A136" s="126"/>
      <c r="B136" s="127"/>
      <c r="C136" s="126"/>
      <c r="D136" s="128"/>
      <c r="E136" s="84"/>
      <c r="F136" s="86"/>
      <c r="G136" s="84"/>
      <c r="H136" s="86"/>
      <c r="I136" s="84"/>
      <c r="J136" s="84"/>
      <c r="K136" s="84"/>
      <c r="L136" s="86"/>
      <c r="M136" s="86"/>
    </row>
    <row r="137" spans="1:13" s="87" customFormat="1" x14ac:dyDescent="0.2">
      <c r="A137" s="126"/>
      <c r="B137" s="127"/>
      <c r="C137" s="126"/>
      <c r="D137" s="128"/>
      <c r="E137" s="84"/>
      <c r="F137" s="86"/>
      <c r="G137" s="84"/>
      <c r="H137" s="86"/>
      <c r="I137" s="84"/>
      <c r="J137" s="84"/>
      <c r="K137" s="84"/>
      <c r="L137" s="86"/>
      <c r="M137" s="86"/>
    </row>
    <row r="138" spans="1:13" s="87" customFormat="1" x14ac:dyDescent="0.2">
      <c r="A138" s="126"/>
      <c r="B138" s="127"/>
      <c r="C138" s="126"/>
      <c r="D138" s="128"/>
      <c r="E138" s="84"/>
      <c r="F138" s="86"/>
      <c r="G138" s="84"/>
      <c r="H138" s="86"/>
      <c r="I138" s="84"/>
      <c r="J138" s="84"/>
      <c r="K138" s="84"/>
      <c r="L138" s="86"/>
      <c r="M138" s="86"/>
    </row>
    <row r="139" spans="1:13" s="87" customFormat="1" x14ac:dyDescent="0.2">
      <c r="A139" s="126"/>
      <c r="B139" s="127"/>
      <c r="C139" s="126"/>
      <c r="D139" s="128"/>
      <c r="E139" s="84"/>
      <c r="F139" s="86"/>
      <c r="G139" s="84"/>
      <c r="H139" s="86"/>
      <c r="I139" s="84"/>
      <c r="J139" s="84"/>
      <c r="K139" s="84"/>
      <c r="L139" s="86"/>
      <c r="M139" s="86"/>
    </row>
    <row r="140" spans="1:13" s="87" customFormat="1" x14ac:dyDescent="0.2">
      <c r="A140" s="126"/>
      <c r="B140" s="127"/>
      <c r="C140" s="126"/>
      <c r="D140" s="128"/>
      <c r="E140" s="84"/>
      <c r="F140" s="86"/>
      <c r="G140" s="84"/>
      <c r="H140" s="86"/>
      <c r="I140" s="84"/>
      <c r="J140" s="84"/>
      <c r="K140" s="84"/>
      <c r="L140" s="86"/>
      <c r="M140" s="86"/>
    </row>
    <row r="141" spans="1:13" s="87" customFormat="1" x14ac:dyDescent="0.2">
      <c r="A141" s="126"/>
      <c r="B141" s="127"/>
      <c r="C141" s="126"/>
      <c r="D141" s="128"/>
      <c r="E141" s="84"/>
      <c r="F141" s="86"/>
      <c r="G141" s="84"/>
      <c r="H141" s="86"/>
      <c r="I141" s="84"/>
      <c r="J141" s="84"/>
      <c r="K141" s="84"/>
      <c r="L141" s="86"/>
      <c r="M141" s="86"/>
    </row>
    <row r="142" spans="1:13" s="87" customFormat="1" x14ac:dyDescent="0.2">
      <c r="A142" s="126"/>
      <c r="B142" s="127"/>
      <c r="C142" s="126"/>
      <c r="D142" s="128"/>
      <c r="E142" s="84"/>
      <c r="F142" s="86"/>
      <c r="G142" s="84"/>
      <c r="H142" s="86"/>
      <c r="I142" s="84"/>
      <c r="J142" s="84"/>
      <c r="K142" s="84"/>
      <c r="L142" s="86"/>
      <c r="M142" s="86"/>
    </row>
    <row r="143" spans="1:13" s="87" customFormat="1" x14ac:dyDescent="0.2">
      <c r="A143" s="126"/>
      <c r="B143" s="127"/>
      <c r="C143" s="126"/>
      <c r="D143" s="128"/>
      <c r="E143" s="84"/>
      <c r="F143" s="86"/>
      <c r="G143" s="84"/>
      <c r="H143" s="86"/>
      <c r="I143" s="84"/>
      <c r="J143" s="84"/>
      <c r="K143" s="84"/>
      <c r="L143" s="86"/>
      <c r="M143" s="86"/>
    </row>
    <row r="144" spans="1:13" s="87" customFormat="1" x14ac:dyDescent="0.2">
      <c r="A144" s="126"/>
      <c r="B144" s="127"/>
      <c r="C144" s="126"/>
      <c r="D144" s="128"/>
      <c r="E144" s="84"/>
      <c r="F144" s="86"/>
      <c r="G144" s="84"/>
      <c r="H144" s="86"/>
      <c r="I144" s="84"/>
      <c r="J144" s="84"/>
      <c r="K144" s="84"/>
      <c r="L144" s="86"/>
      <c r="M144" s="86"/>
    </row>
    <row r="145" spans="1:13" s="87" customFormat="1" x14ac:dyDescent="0.2">
      <c r="A145" s="126"/>
      <c r="B145" s="127"/>
      <c r="C145" s="126"/>
      <c r="D145" s="128"/>
      <c r="E145" s="84"/>
      <c r="F145" s="86"/>
      <c r="G145" s="84"/>
      <c r="H145" s="86"/>
      <c r="I145" s="84"/>
      <c r="J145" s="84"/>
      <c r="K145" s="84"/>
      <c r="L145" s="86"/>
      <c r="M145" s="86"/>
    </row>
    <row r="146" spans="1:13" s="87" customFormat="1" x14ac:dyDescent="0.2">
      <c r="A146" s="126"/>
      <c r="B146" s="127"/>
      <c r="C146" s="126"/>
      <c r="D146" s="128"/>
      <c r="E146" s="84"/>
      <c r="F146" s="86"/>
      <c r="G146" s="84"/>
      <c r="H146" s="86"/>
      <c r="I146" s="84"/>
      <c r="J146" s="84"/>
      <c r="K146" s="84"/>
      <c r="L146" s="86"/>
      <c r="M146" s="86"/>
    </row>
    <row r="147" spans="1:13" s="87" customFormat="1" x14ac:dyDescent="0.2">
      <c r="A147" s="126"/>
      <c r="B147" s="127"/>
      <c r="C147" s="126"/>
      <c r="D147" s="128"/>
      <c r="E147" s="84"/>
      <c r="F147" s="86"/>
      <c r="G147" s="84"/>
      <c r="H147" s="86"/>
      <c r="I147" s="84"/>
      <c r="J147" s="84"/>
      <c r="K147" s="84"/>
      <c r="L147" s="86"/>
      <c r="M147" s="86"/>
    </row>
    <row r="148" spans="1:13" s="87" customFormat="1" x14ac:dyDescent="0.2">
      <c r="A148" s="126"/>
      <c r="B148" s="127"/>
      <c r="C148" s="126"/>
      <c r="D148" s="128"/>
      <c r="E148" s="84"/>
      <c r="F148" s="86"/>
      <c r="G148" s="84"/>
      <c r="H148" s="86"/>
      <c r="I148" s="84"/>
      <c r="J148" s="84"/>
      <c r="K148" s="84"/>
      <c r="L148" s="86"/>
      <c r="M148" s="86"/>
    </row>
    <row r="149" spans="1:13" s="87" customFormat="1" x14ac:dyDescent="0.2">
      <c r="A149" s="126"/>
      <c r="B149" s="127"/>
      <c r="C149" s="126"/>
      <c r="D149" s="128"/>
      <c r="E149" s="84"/>
      <c r="F149" s="86"/>
      <c r="G149" s="84"/>
      <c r="H149" s="86"/>
      <c r="I149" s="84"/>
      <c r="J149" s="84"/>
      <c r="K149" s="84"/>
      <c r="L149" s="86"/>
      <c r="M149" s="86"/>
    </row>
    <row r="150" spans="1:13" s="87" customFormat="1" x14ac:dyDescent="0.2">
      <c r="A150" s="126"/>
      <c r="B150" s="127"/>
      <c r="C150" s="126"/>
      <c r="D150" s="128"/>
      <c r="E150" s="84"/>
      <c r="F150" s="86"/>
      <c r="G150" s="84"/>
      <c r="H150" s="86"/>
      <c r="I150" s="84"/>
      <c r="J150" s="84"/>
      <c r="K150" s="84"/>
      <c r="L150" s="86"/>
      <c r="M150" s="86"/>
    </row>
    <row r="151" spans="1:13" s="87" customFormat="1" x14ac:dyDescent="0.2">
      <c r="A151" s="126"/>
      <c r="B151" s="127"/>
      <c r="C151" s="126"/>
      <c r="D151" s="128"/>
      <c r="E151" s="84"/>
      <c r="F151" s="86"/>
      <c r="G151" s="84"/>
      <c r="H151" s="86"/>
      <c r="I151" s="84"/>
      <c r="J151" s="84"/>
      <c r="K151" s="84"/>
      <c r="L151" s="86"/>
      <c r="M151" s="86"/>
    </row>
    <row r="152" spans="1:13" s="87" customFormat="1" x14ac:dyDescent="0.2">
      <c r="A152" s="126"/>
      <c r="B152" s="127"/>
      <c r="C152" s="126"/>
      <c r="D152" s="128"/>
      <c r="E152" s="84"/>
      <c r="F152" s="86"/>
      <c r="G152" s="84"/>
      <c r="H152" s="86"/>
      <c r="I152" s="84"/>
      <c r="J152" s="84"/>
      <c r="K152" s="84"/>
      <c r="L152" s="86"/>
      <c r="M152" s="86"/>
    </row>
    <row r="153" spans="1:13" s="87" customFormat="1" x14ac:dyDescent="0.2">
      <c r="A153" s="126"/>
      <c r="B153" s="127"/>
      <c r="C153" s="126"/>
      <c r="D153" s="128"/>
      <c r="E153" s="84"/>
      <c r="F153" s="86"/>
      <c r="G153" s="84"/>
      <c r="H153" s="86"/>
      <c r="I153" s="84"/>
      <c r="J153" s="84"/>
      <c r="K153" s="84"/>
      <c r="L153" s="86"/>
      <c r="M153" s="86"/>
    </row>
    <row r="154" spans="1:13" s="87" customFormat="1" x14ac:dyDescent="0.2">
      <c r="A154" s="126"/>
      <c r="B154" s="127"/>
      <c r="C154" s="126"/>
      <c r="D154" s="128"/>
      <c r="E154" s="84"/>
      <c r="F154" s="86"/>
      <c r="G154" s="84"/>
      <c r="H154" s="86"/>
      <c r="I154" s="84"/>
      <c r="J154" s="84"/>
      <c r="K154" s="84"/>
      <c r="L154" s="86"/>
      <c r="M154" s="86"/>
    </row>
    <row r="155" spans="1:13" s="87" customFormat="1" x14ac:dyDescent="0.2">
      <c r="A155" s="126"/>
      <c r="B155" s="127"/>
      <c r="C155" s="126"/>
      <c r="D155" s="128"/>
      <c r="E155" s="84"/>
      <c r="F155" s="86"/>
      <c r="G155" s="84"/>
      <c r="H155" s="86"/>
      <c r="I155" s="84"/>
      <c r="J155" s="84"/>
      <c r="K155" s="84"/>
      <c r="L155" s="86"/>
      <c r="M155" s="86"/>
    </row>
    <row r="156" spans="1:13" s="87" customFormat="1" x14ac:dyDescent="0.2">
      <c r="A156" s="126"/>
      <c r="B156" s="127"/>
      <c r="C156" s="126"/>
      <c r="D156" s="128"/>
      <c r="E156" s="84"/>
      <c r="F156" s="86"/>
      <c r="G156" s="84"/>
      <c r="H156" s="86"/>
      <c r="I156" s="84"/>
      <c r="J156" s="84"/>
      <c r="K156" s="84"/>
      <c r="L156" s="86"/>
      <c r="M156" s="86"/>
    </row>
    <row r="157" spans="1:13" s="87" customFormat="1" x14ac:dyDescent="0.2">
      <c r="A157" s="126"/>
      <c r="B157" s="127"/>
      <c r="C157" s="126"/>
      <c r="D157" s="128"/>
      <c r="E157" s="84"/>
      <c r="F157" s="86"/>
      <c r="G157" s="84"/>
      <c r="H157" s="86"/>
      <c r="I157" s="84"/>
      <c r="J157" s="84"/>
      <c r="K157" s="84"/>
      <c r="L157" s="86"/>
      <c r="M157" s="86"/>
    </row>
    <row r="158" spans="1:13" s="87" customFormat="1" x14ac:dyDescent="0.2">
      <c r="A158" s="126"/>
      <c r="B158" s="127"/>
      <c r="C158" s="126"/>
      <c r="D158" s="128"/>
      <c r="E158" s="84"/>
      <c r="F158" s="86"/>
      <c r="G158" s="84"/>
      <c r="H158" s="86"/>
      <c r="I158" s="84"/>
      <c r="J158" s="84"/>
      <c r="K158" s="84"/>
      <c r="L158" s="86"/>
      <c r="M158" s="86"/>
    </row>
    <row r="159" spans="1:13" s="87" customFormat="1" x14ac:dyDescent="0.2">
      <c r="A159" s="126"/>
      <c r="B159" s="127"/>
      <c r="C159" s="126"/>
      <c r="D159" s="128"/>
      <c r="E159" s="84"/>
      <c r="F159" s="86"/>
      <c r="G159" s="84"/>
      <c r="H159" s="86"/>
      <c r="I159" s="84"/>
      <c r="J159" s="84"/>
      <c r="K159" s="84"/>
      <c r="L159" s="86"/>
      <c r="M159" s="86"/>
    </row>
    <row r="160" spans="1:13" s="87" customFormat="1" x14ac:dyDescent="0.2">
      <c r="A160" s="126"/>
      <c r="B160" s="127"/>
      <c r="C160" s="126"/>
      <c r="D160" s="128"/>
      <c r="E160" s="84"/>
      <c r="F160" s="86"/>
      <c r="G160" s="84"/>
      <c r="H160" s="86"/>
      <c r="I160" s="84"/>
      <c r="J160" s="84"/>
      <c r="K160" s="84"/>
      <c r="L160" s="86"/>
      <c r="M160" s="86"/>
    </row>
    <row r="161" spans="1:13" s="87" customFormat="1" x14ac:dyDescent="0.2">
      <c r="A161" s="126"/>
      <c r="B161" s="127"/>
      <c r="C161" s="126"/>
      <c r="D161" s="128"/>
      <c r="E161" s="84"/>
      <c r="F161" s="86"/>
      <c r="G161" s="84"/>
      <c r="H161" s="86"/>
      <c r="I161" s="84"/>
      <c r="J161" s="84"/>
      <c r="K161" s="84"/>
      <c r="L161" s="86"/>
      <c r="M161" s="86"/>
    </row>
    <row r="162" spans="1:13" s="87" customFormat="1" x14ac:dyDescent="0.2">
      <c r="A162" s="126"/>
      <c r="B162" s="127"/>
      <c r="C162" s="126"/>
      <c r="D162" s="128"/>
      <c r="E162" s="84"/>
      <c r="F162" s="86"/>
      <c r="G162" s="84"/>
      <c r="H162" s="86"/>
      <c r="I162" s="84"/>
      <c r="J162" s="84"/>
      <c r="K162" s="84"/>
      <c r="L162" s="86"/>
      <c r="M162" s="86"/>
    </row>
    <row r="163" spans="1:13" s="87" customFormat="1" x14ac:dyDescent="0.2">
      <c r="A163" s="126"/>
      <c r="B163" s="127"/>
      <c r="C163" s="126"/>
      <c r="D163" s="128"/>
      <c r="E163" s="84"/>
      <c r="F163" s="86"/>
      <c r="G163" s="84"/>
      <c r="H163" s="86"/>
      <c r="I163" s="84"/>
      <c r="J163" s="84"/>
      <c r="K163" s="84"/>
      <c r="L163" s="86"/>
      <c r="M163" s="86"/>
    </row>
    <row r="164" spans="1:13" s="87" customFormat="1" x14ac:dyDescent="0.2">
      <c r="A164" s="126"/>
      <c r="B164" s="127"/>
      <c r="C164" s="126"/>
      <c r="D164" s="128"/>
      <c r="E164" s="84"/>
      <c r="F164" s="86"/>
      <c r="G164" s="84"/>
      <c r="H164" s="86"/>
      <c r="I164" s="84"/>
      <c r="J164" s="84"/>
      <c r="K164" s="84"/>
      <c r="L164" s="86"/>
      <c r="M164" s="86"/>
    </row>
    <row r="165" spans="1:13" s="87" customFormat="1" x14ac:dyDescent="0.2">
      <c r="A165" s="126"/>
      <c r="B165" s="127"/>
      <c r="C165" s="126"/>
      <c r="D165" s="128"/>
      <c r="E165" s="84"/>
      <c r="F165" s="86"/>
      <c r="G165" s="84"/>
      <c r="H165" s="86"/>
      <c r="I165" s="84"/>
      <c r="J165" s="84"/>
      <c r="K165" s="84"/>
      <c r="L165" s="86"/>
      <c r="M165" s="86"/>
    </row>
    <row r="166" spans="1:13" s="87" customFormat="1" x14ac:dyDescent="0.2">
      <c r="A166" s="126"/>
      <c r="B166" s="127"/>
      <c r="C166" s="126"/>
      <c r="D166" s="128"/>
      <c r="E166" s="84"/>
      <c r="F166" s="86"/>
      <c r="G166" s="84"/>
      <c r="H166" s="86"/>
      <c r="I166" s="84"/>
      <c r="J166" s="84"/>
      <c r="K166" s="84"/>
      <c r="L166" s="86"/>
      <c r="M166" s="86"/>
    </row>
    <row r="167" spans="1:13" s="87" customFormat="1" x14ac:dyDescent="0.2">
      <c r="A167" s="126"/>
      <c r="B167" s="127"/>
      <c r="C167" s="126"/>
      <c r="D167" s="128"/>
      <c r="E167" s="84"/>
      <c r="F167" s="86"/>
      <c r="G167" s="84"/>
      <c r="H167" s="86"/>
      <c r="I167" s="84"/>
      <c r="J167" s="84"/>
      <c r="K167" s="84"/>
      <c r="L167" s="86"/>
      <c r="M167" s="86"/>
    </row>
    <row r="168" spans="1:13" s="87" customFormat="1" x14ac:dyDescent="0.2">
      <c r="A168" s="126"/>
      <c r="B168" s="127"/>
      <c r="C168" s="126"/>
      <c r="D168" s="128"/>
      <c r="E168" s="84"/>
      <c r="F168" s="86"/>
      <c r="G168" s="84"/>
      <c r="H168" s="86"/>
      <c r="I168" s="84"/>
      <c r="J168" s="84"/>
      <c r="K168" s="84"/>
      <c r="L168" s="86"/>
      <c r="M168" s="86"/>
    </row>
    <row r="169" spans="1:13" s="87" customFormat="1" x14ac:dyDescent="0.2">
      <c r="A169" s="126"/>
      <c r="B169" s="127"/>
      <c r="C169" s="126"/>
      <c r="D169" s="128"/>
      <c r="E169" s="84"/>
      <c r="F169" s="86"/>
      <c r="G169" s="84"/>
      <c r="H169" s="86"/>
      <c r="I169" s="84"/>
      <c r="J169" s="84"/>
      <c r="K169" s="84"/>
      <c r="L169" s="86"/>
      <c r="M169" s="86"/>
    </row>
    <row r="170" spans="1:13" s="87" customFormat="1" x14ac:dyDescent="0.2">
      <c r="A170" s="126"/>
      <c r="B170" s="127"/>
      <c r="C170" s="126"/>
      <c r="D170" s="128"/>
      <c r="E170" s="84"/>
      <c r="F170" s="86"/>
      <c r="G170" s="84"/>
      <c r="H170" s="86"/>
      <c r="I170" s="84"/>
      <c r="J170" s="84"/>
      <c r="K170" s="84"/>
      <c r="L170" s="86"/>
      <c r="M170" s="86"/>
    </row>
    <row r="171" spans="1:13" s="87" customFormat="1" x14ac:dyDescent="0.2">
      <c r="A171" s="126"/>
      <c r="B171" s="127"/>
      <c r="C171" s="126"/>
      <c r="D171" s="128"/>
      <c r="E171" s="84"/>
      <c r="F171" s="86"/>
      <c r="G171" s="84"/>
      <c r="H171" s="86"/>
      <c r="I171" s="84"/>
      <c r="J171" s="84"/>
      <c r="K171" s="84"/>
      <c r="L171" s="86"/>
      <c r="M171" s="86"/>
    </row>
    <row r="172" spans="1:13" s="87" customFormat="1" x14ac:dyDescent="0.2">
      <c r="A172" s="126"/>
      <c r="B172" s="127"/>
      <c r="C172" s="126"/>
      <c r="D172" s="128"/>
      <c r="E172" s="84"/>
      <c r="F172" s="86"/>
      <c r="G172" s="84"/>
      <c r="H172" s="86"/>
      <c r="I172" s="84"/>
      <c r="J172" s="84"/>
      <c r="K172" s="84"/>
      <c r="L172" s="86"/>
      <c r="M172" s="86"/>
    </row>
    <row r="173" spans="1:13" s="87" customFormat="1" x14ac:dyDescent="0.2">
      <c r="A173" s="126"/>
      <c r="B173" s="127"/>
      <c r="C173" s="126"/>
      <c r="D173" s="128"/>
      <c r="E173" s="84"/>
      <c r="F173" s="86"/>
      <c r="G173" s="84"/>
      <c r="H173" s="86"/>
      <c r="I173" s="84"/>
      <c r="J173" s="84"/>
      <c r="K173" s="84"/>
      <c r="L173" s="86"/>
      <c r="M173" s="86"/>
    </row>
    <row r="174" spans="1:13" s="87" customFormat="1" x14ac:dyDescent="0.2">
      <c r="A174" s="126"/>
      <c r="B174" s="127"/>
      <c r="C174" s="126"/>
      <c r="D174" s="128"/>
      <c r="E174" s="84"/>
      <c r="F174" s="86"/>
      <c r="G174" s="84"/>
      <c r="H174" s="86"/>
      <c r="I174" s="84"/>
      <c r="J174" s="84"/>
      <c r="K174" s="84"/>
      <c r="L174" s="86"/>
      <c r="M174" s="86"/>
    </row>
    <row r="175" spans="1:13" s="87" customFormat="1" x14ac:dyDescent="0.2">
      <c r="A175" s="126"/>
      <c r="B175" s="127"/>
      <c r="C175" s="126"/>
      <c r="D175" s="128"/>
      <c r="E175" s="84"/>
      <c r="F175" s="86"/>
      <c r="G175" s="84"/>
      <c r="H175" s="86"/>
      <c r="I175" s="84"/>
      <c r="J175" s="84"/>
      <c r="K175" s="84"/>
      <c r="L175" s="86"/>
      <c r="M175" s="86"/>
    </row>
    <row r="176" spans="1:13" s="87" customFormat="1" x14ac:dyDescent="0.2">
      <c r="A176" s="126"/>
      <c r="B176" s="127"/>
      <c r="C176" s="126"/>
      <c r="D176" s="128"/>
      <c r="E176" s="84"/>
      <c r="F176" s="86"/>
      <c r="G176" s="84"/>
      <c r="H176" s="86"/>
      <c r="I176" s="84"/>
      <c r="J176" s="84"/>
      <c r="K176" s="84"/>
      <c r="L176" s="86"/>
      <c r="M176" s="86"/>
    </row>
    <row r="177" spans="1:13" s="87" customFormat="1" x14ac:dyDescent="0.2">
      <c r="A177" s="126"/>
      <c r="B177" s="127"/>
      <c r="C177" s="126"/>
      <c r="D177" s="128"/>
      <c r="E177" s="84"/>
      <c r="F177" s="86"/>
      <c r="G177" s="84"/>
      <c r="H177" s="86"/>
      <c r="I177" s="84"/>
      <c r="J177" s="84"/>
      <c r="K177" s="84"/>
      <c r="L177" s="86"/>
      <c r="M177" s="86"/>
    </row>
    <row r="178" spans="1:13" s="87" customFormat="1" x14ac:dyDescent="0.2">
      <c r="A178" s="126"/>
      <c r="B178" s="127"/>
      <c r="C178" s="126"/>
      <c r="D178" s="128"/>
      <c r="E178" s="84"/>
      <c r="F178" s="86"/>
      <c r="G178" s="84"/>
      <c r="H178" s="86"/>
      <c r="I178" s="84"/>
      <c r="J178" s="84"/>
      <c r="K178" s="84"/>
      <c r="L178" s="86"/>
      <c r="M178" s="86"/>
    </row>
    <row r="179" spans="1:13" s="87" customFormat="1" x14ac:dyDescent="0.2">
      <c r="A179" s="126"/>
      <c r="B179" s="127"/>
      <c r="C179" s="126"/>
      <c r="D179" s="128"/>
      <c r="E179" s="84"/>
      <c r="F179" s="86"/>
      <c r="G179" s="84"/>
      <c r="H179" s="86"/>
      <c r="I179" s="84"/>
      <c r="J179" s="84"/>
      <c r="K179" s="84"/>
      <c r="L179" s="86"/>
      <c r="M179" s="86"/>
    </row>
    <row r="180" spans="1:13" s="87" customFormat="1" x14ac:dyDescent="0.2">
      <c r="A180" s="126"/>
      <c r="B180" s="127"/>
      <c r="C180" s="126"/>
      <c r="D180" s="128"/>
      <c r="E180" s="84"/>
      <c r="F180" s="86"/>
      <c r="G180" s="84"/>
      <c r="H180" s="86"/>
      <c r="I180" s="84"/>
      <c r="J180" s="84"/>
      <c r="K180" s="84"/>
      <c r="L180" s="86"/>
      <c r="M180" s="86"/>
    </row>
    <row r="181" spans="1:13" s="87" customFormat="1" x14ac:dyDescent="0.2">
      <c r="A181" s="126"/>
      <c r="B181" s="127"/>
      <c r="C181" s="126"/>
      <c r="D181" s="128"/>
      <c r="E181" s="84"/>
      <c r="F181" s="86"/>
      <c r="G181" s="84"/>
      <c r="H181" s="86"/>
      <c r="I181" s="84"/>
      <c r="J181" s="84"/>
      <c r="K181" s="84"/>
      <c r="L181" s="86"/>
      <c r="M181" s="86"/>
    </row>
    <row r="182" spans="1:13" s="87" customFormat="1" x14ac:dyDescent="0.2">
      <c r="A182" s="126"/>
      <c r="B182" s="127"/>
      <c r="C182" s="126"/>
      <c r="D182" s="128"/>
      <c r="E182" s="84"/>
      <c r="F182" s="86"/>
      <c r="G182" s="84"/>
      <c r="H182" s="86"/>
      <c r="I182" s="84"/>
      <c r="J182" s="84"/>
      <c r="K182" s="84"/>
      <c r="L182" s="86"/>
      <c r="M182" s="86"/>
    </row>
    <row r="183" spans="1:13" s="87" customFormat="1" x14ac:dyDescent="0.2">
      <c r="A183" s="126"/>
      <c r="B183" s="127"/>
      <c r="C183" s="126"/>
      <c r="D183" s="128"/>
      <c r="E183" s="84"/>
      <c r="F183" s="86"/>
      <c r="G183" s="84"/>
      <c r="H183" s="86"/>
      <c r="I183" s="84"/>
      <c r="J183" s="84"/>
      <c r="K183" s="84"/>
      <c r="L183" s="86"/>
      <c r="M183" s="86"/>
    </row>
    <row r="184" spans="1:13" s="87" customFormat="1" x14ac:dyDescent="0.2">
      <c r="A184" s="126"/>
      <c r="B184" s="127"/>
      <c r="C184" s="126"/>
      <c r="D184" s="128"/>
      <c r="E184" s="84"/>
      <c r="F184" s="86"/>
      <c r="G184" s="84"/>
      <c r="H184" s="86"/>
      <c r="I184" s="84"/>
      <c r="J184" s="84"/>
      <c r="K184" s="84"/>
      <c r="L184" s="86"/>
      <c r="M184" s="86"/>
    </row>
    <row r="185" spans="1:13" s="87" customFormat="1" x14ac:dyDescent="0.2">
      <c r="A185" s="126"/>
      <c r="B185" s="127"/>
      <c r="C185" s="126"/>
      <c r="D185" s="128"/>
      <c r="E185" s="84"/>
      <c r="F185" s="86"/>
      <c r="G185" s="84"/>
      <c r="H185" s="86"/>
      <c r="I185" s="84"/>
      <c r="J185" s="84"/>
      <c r="K185" s="84"/>
      <c r="L185" s="86"/>
      <c r="M185" s="86"/>
    </row>
    <row r="186" spans="1:13" s="87" customFormat="1" x14ac:dyDescent="0.2">
      <c r="A186" s="126"/>
      <c r="B186" s="127"/>
      <c r="C186" s="126"/>
      <c r="D186" s="128"/>
      <c r="E186" s="84"/>
      <c r="F186" s="86"/>
      <c r="G186" s="84"/>
      <c r="H186" s="86"/>
      <c r="I186" s="84"/>
      <c r="J186" s="84"/>
      <c r="K186" s="84"/>
      <c r="L186" s="86"/>
      <c r="M186" s="86"/>
    </row>
    <row r="187" spans="1:13" s="87" customFormat="1" x14ac:dyDescent="0.2">
      <c r="A187" s="126"/>
      <c r="B187" s="127"/>
      <c r="C187" s="126"/>
      <c r="D187" s="128"/>
      <c r="E187" s="84"/>
      <c r="F187" s="86"/>
      <c r="G187" s="84"/>
      <c r="H187" s="86"/>
      <c r="I187" s="84"/>
      <c r="J187" s="84"/>
      <c r="K187" s="84"/>
      <c r="L187" s="86"/>
      <c r="M187" s="86"/>
    </row>
    <row r="188" spans="1:13" s="87" customFormat="1" x14ac:dyDescent="0.2">
      <c r="A188" s="126"/>
      <c r="B188" s="127"/>
      <c r="C188" s="126"/>
      <c r="D188" s="128"/>
      <c r="E188" s="84"/>
      <c r="F188" s="86"/>
      <c r="G188" s="84"/>
      <c r="H188" s="86"/>
      <c r="I188" s="84"/>
      <c r="J188" s="84"/>
      <c r="K188" s="84"/>
      <c r="L188" s="86"/>
      <c r="M188" s="86"/>
    </row>
    <row r="189" spans="1:13" s="87" customFormat="1" x14ac:dyDescent="0.2">
      <c r="A189" s="126"/>
      <c r="B189" s="127"/>
      <c r="C189" s="126"/>
      <c r="D189" s="128"/>
      <c r="E189" s="84"/>
      <c r="F189" s="86"/>
      <c r="G189" s="84"/>
      <c r="H189" s="86"/>
      <c r="I189" s="84"/>
      <c r="J189" s="84"/>
      <c r="K189" s="84"/>
      <c r="L189" s="86"/>
      <c r="M189" s="86"/>
    </row>
    <row r="190" spans="1:13" s="87" customFormat="1" x14ac:dyDescent="0.2">
      <c r="A190" s="126"/>
      <c r="B190" s="127"/>
      <c r="C190" s="126"/>
      <c r="D190" s="128"/>
      <c r="E190" s="84"/>
      <c r="F190" s="86"/>
      <c r="G190" s="84"/>
      <c r="H190" s="86"/>
      <c r="I190" s="84"/>
      <c r="J190" s="84"/>
      <c r="K190" s="84"/>
      <c r="L190" s="86"/>
      <c r="M190" s="86"/>
    </row>
    <row r="191" spans="1:13" s="87" customFormat="1" x14ac:dyDescent="0.2">
      <c r="A191" s="126"/>
      <c r="B191" s="127"/>
      <c r="C191" s="126"/>
      <c r="D191" s="128"/>
      <c r="E191" s="84"/>
      <c r="F191" s="86"/>
      <c r="G191" s="84"/>
      <c r="H191" s="86"/>
      <c r="I191" s="84"/>
      <c r="J191" s="84"/>
      <c r="K191" s="84"/>
      <c r="L191" s="86"/>
      <c r="M191" s="86"/>
    </row>
  </sheetData>
  <mergeCells count="14">
    <mergeCell ref="K5:K6"/>
    <mergeCell ref="L5:L6"/>
    <mergeCell ref="M5:M6"/>
    <mergeCell ref="A100:B100"/>
    <mergeCell ref="L1:M1"/>
    <mergeCell ref="A2:M2"/>
    <mergeCell ref="A3:M3"/>
    <mergeCell ref="A5:A6"/>
    <mergeCell ref="B5:B6"/>
    <mergeCell ref="C5:D5"/>
    <mergeCell ref="E5:F5"/>
    <mergeCell ref="G5:H5"/>
    <mergeCell ref="I5:I6"/>
    <mergeCell ref="J5:J6"/>
  </mergeCells>
  <pageMargins left="0.39370078740157483" right="0.39370078740157483" top="0.98425196850393704" bottom="0.39370078740157483" header="0" footer="0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Anexa 01</vt:lpstr>
      <vt:lpstr>Anexa 2</vt:lpstr>
      <vt:lpstr>Anexa 3</vt:lpstr>
      <vt:lpstr>Anexa 4</vt:lpstr>
      <vt:lpstr>Anexa 5</vt:lpstr>
      <vt:lpstr>Anexa 6</vt:lpstr>
      <vt:lpstr>Anexa 7</vt:lpstr>
      <vt:lpstr>Anexa 8</vt:lpstr>
      <vt:lpstr>Anexa 9</vt:lpstr>
      <vt:lpstr>Anexa 11</vt:lpstr>
      <vt:lpstr>Anexa 10</vt:lpstr>
      <vt:lpstr>Anexa 12</vt:lpstr>
      <vt:lpstr>Anexa 13</vt:lpstr>
      <vt:lpstr>Anexa 14</vt:lpstr>
      <vt:lpstr>Anexa 111</vt:lpstr>
      <vt:lpstr>COP_CR</vt:lpstr>
      <vt:lpstr>'Anexa 01'!Print_Area</vt:lpstr>
      <vt:lpstr>'Anexa 11'!Print_Area</vt:lpstr>
      <vt:lpstr>'Anexa 111'!Print_Area</vt:lpstr>
      <vt:lpstr>'Anexa 12'!Print_Area</vt:lpstr>
      <vt:lpstr>'Anexa 13'!Print_Area</vt:lpstr>
      <vt:lpstr>'Anexa 14'!Print_Area</vt:lpstr>
      <vt:lpstr>'Anexa 2'!Print_Area</vt:lpstr>
      <vt:lpstr>'Anexa 3'!Print_Area</vt:lpstr>
      <vt:lpstr>'Anexa 4'!Print_Area</vt:lpstr>
      <vt:lpstr>'Anexa 5'!Print_Area</vt:lpstr>
      <vt:lpstr>'Anexa 6'!Print_Area</vt:lpstr>
      <vt:lpstr>'Anexa 7'!Print_Area</vt:lpstr>
      <vt:lpstr>'Anexa 8'!Print_Area</vt:lpstr>
      <vt:lpstr>'Anexa 9'!Print_Area</vt:lpstr>
      <vt:lpstr>COP_CR!Print_Area</vt:lpstr>
      <vt:lpstr>'Anexa 3'!Print_Titles</vt:lpstr>
      <vt:lpstr>'Anexa 6'!Print_Titles</vt:lpstr>
      <vt:lpstr>'Anexa 7'!Print_Titles</vt:lpstr>
      <vt:lpstr>'Anexa 8'!Print_Titles</vt:lpstr>
      <vt:lpstr>'Anexa 9'!Print_Titles</vt:lpstr>
      <vt:lpstr>COP_CR!Print_Titles</vt:lpstr>
    </vt:vector>
  </TitlesOfParts>
  <Company>PPA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Computer</cp:lastModifiedBy>
  <cp:lastPrinted>2014-07-29T13:09:59Z</cp:lastPrinted>
  <dcterms:created xsi:type="dcterms:W3CDTF">2013-01-24T19:01:18Z</dcterms:created>
  <dcterms:modified xsi:type="dcterms:W3CDTF">2015-08-10T14:50:57Z</dcterms:modified>
</cp:coreProperties>
</file>